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695" windowHeight="8100" tabRatio="716"/>
  </bookViews>
  <sheets>
    <sheet name="část A." sheetId="4" r:id="rId1"/>
    <sheet name="část B." sheetId="5" r:id="rId2"/>
    <sheet name=" část C." sheetId="7" r:id="rId3"/>
    <sheet name="část D." sheetId="8" r:id="rId4"/>
    <sheet name="část E." sheetId="9" r:id="rId5"/>
    <sheet name="List2" sheetId="6" r:id="rId6"/>
  </sheets>
  <definedNames>
    <definedName name="_xlnm._FilterDatabase" localSheetId="2" hidden="1">' část C.'!$C$75:$L$80</definedName>
    <definedName name="_xlnm._FilterDatabase" localSheetId="0" hidden="1">'část A.'!$C$75:$L$176</definedName>
    <definedName name="_xlnm._FilterDatabase" localSheetId="1" hidden="1">'část B.'!$C$75:$L$77</definedName>
    <definedName name="_xlnm._FilterDatabase" localSheetId="3" hidden="1">'část D.'!$C$75:$L$85</definedName>
    <definedName name="_xlnm._FilterDatabase" localSheetId="4" hidden="1">'část E.'!$C$75:$L$78</definedName>
    <definedName name="_xlnm.Print_Titles" localSheetId="2">' část C.'!$75:$75</definedName>
    <definedName name="_xlnm.Print_Titles" localSheetId="0">'část A.'!$75:$75</definedName>
    <definedName name="_xlnm.Print_Titles" localSheetId="1">'část B.'!$75:$75</definedName>
    <definedName name="_xlnm.Print_Titles" localSheetId="3">'část D.'!$75:$75</definedName>
    <definedName name="_xlnm.Print_Titles" localSheetId="4">'část E.'!$75:$75</definedName>
    <definedName name="_xlnm.Print_Area" localSheetId="2">' část C.'!$C$4:$J$36,' část C.'!$C$42:$J$57,' část C.'!$C$63:$L$80</definedName>
    <definedName name="_xlnm.Print_Area" localSheetId="0">'část A.'!$C$4:$J$36,'část A.'!$C$42:$J$57,'část A.'!$C$63:$L$176</definedName>
    <definedName name="_xlnm.Print_Area" localSheetId="1">'část B.'!$C$4:$J$36,'část B.'!$C$42:$J$57,'část B.'!$C$63:$L$77</definedName>
    <definedName name="_xlnm.Print_Area" localSheetId="3">'část D.'!$C$4:$J$36,'část D.'!$C$42:$J$57,'část D.'!$C$63:$L$85</definedName>
    <definedName name="_xlnm.Print_Area" localSheetId="4">'část E.'!$C$4:$J$36,'část E.'!$C$42:$J$57,'část E.'!$C$63:$L$78</definedName>
  </definedNames>
  <calcPr calcId="125725"/>
</workbook>
</file>

<file path=xl/calcChain.xml><?xml version="1.0" encoding="utf-8"?>
<calcChain xmlns="http://schemas.openxmlformats.org/spreadsheetml/2006/main">
  <c r="E45" i="5"/>
  <c r="E68" i="9"/>
  <c r="BL78"/>
  <c r="BJ78"/>
  <c r="BI78"/>
  <c r="BH78"/>
  <c r="BG78"/>
  <c r="U78"/>
  <c r="S78"/>
  <c r="Q78"/>
  <c r="J78"/>
  <c r="BF78" s="1"/>
  <c r="BL77"/>
  <c r="BJ77"/>
  <c r="BI77"/>
  <c r="BH77"/>
  <c r="BG77"/>
  <c r="F31" s="1"/>
  <c r="U77"/>
  <c r="S77"/>
  <c r="S76" s="1"/>
  <c r="Q77"/>
  <c r="J77"/>
  <c r="BF77" s="1"/>
  <c r="F34"/>
  <c r="BL76"/>
  <c r="J76" s="1"/>
  <c r="J72"/>
  <c r="F72"/>
  <c r="F70"/>
  <c r="J51"/>
  <c r="F51"/>
  <c r="F49"/>
  <c r="E47"/>
  <c r="F52"/>
  <c r="J70"/>
  <c r="E66"/>
  <c r="E45" i="4"/>
  <c r="BL82" i="8"/>
  <c r="BL76" s="1"/>
  <c r="J76" s="1"/>
  <c r="BJ82"/>
  <c r="BI82"/>
  <c r="BH82"/>
  <c r="BG82"/>
  <c r="J31" s="1"/>
  <c r="U82"/>
  <c r="U76" s="1"/>
  <c r="S82"/>
  <c r="Q82"/>
  <c r="J82"/>
  <c r="BF82" s="1"/>
  <c r="BL78"/>
  <c r="BJ78"/>
  <c r="BI78"/>
  <c r="BH78"/>
  <c r="BG78"/>
  <c r="U78"/>
  <c r="S78"/>
  <c r="Q78"/>
  <c r="J78"/>
  <c r="BF78" s="1"/>
  <c r="BL77"/>
  <c r="BJ77"/>
  <c r="F34" s="1"/>
  <c r="BI77"/>
  <c r="BH77"/>
  <c r="BG77"/>
  <c r="U77"/>
  <c r="S77"/>
  <c r="Q77"/>
  <c r="J77"/>
  <c r="BF77" s="1"/>
  <c r="Q76"/>
  <c r="S76"/>
  <c r="J72"/>
  <c r="F72"/>
  <c r="F70"/>
  <c r="E68"/>
  <c r="J51"/>
  <c r="F51"/>
  <c r="F49"/>
  <c r="E47"/>
  <c r="F52"/>
  <c r="J70"/>
  <c r="E66"/>
  <c r="BL77" i="7"/>
  <c r="BL76" s="1"/>
  <c r="J76" s="1"/>
  <c r="BJ77"/>
  <c r="F34" s="1"/>
  <c r="BI77"/>
  <c r="F33" s="1"/>
  <c r="BH77"/>
  <c r="F32" s="1"/>
  <c r="BG77"/>
  <c r="F31" s="1"/>
  <c r="U77"/>
  <c r="U76" s="1"/>
  <c r="S77"/>
  <c r="S76" s="1"/>
  <c r="Q77"/>
  <c r="Q76" s="1"/>
  <c r="J77"/>
  <c r="BF77" s="1"/>
  <c r="J72"/>
  <c r="F72"/>
  <c r="F70"/>
  <c r="E68"/>
  <c r="J51"/>
  <c r="F51"/>
  <c r="F49"/>
  <c r="E47"/>
  <c r="F73"/>
  <c r="J70"/>
  <c r="E66"/>
  <c r="F31" i="5"/>
  <c r="BL77"/>
  <c r="BL76" s="1"/>
  <c r="J76" s="1"/>
  <c r="BJ77"/>
  <c r="BI77"/>
  <c r="F33" s="1"/>
  <c r="BH77"/>
  <c r="F32" s="1"/>
  <c r="BG77"/>
  <c r="J31" s="1"/>
  <c r="U77"/>
  <c r="U76" s="1"/>
  <c r="S77"/>
  <c r="S76" s="1"/>
  <c r="Q77"/>
  <c r="Q76" s="1"/>
  <c r="J77"/>
  <c r="BF77" s="1"/>
  <c r="F34"/>
  <c r="J72"/>
  <c r="F72"/>
  <c r="F70"/>
  <c r="J51"/>
  <c r="F51"/>
  <c r="F49"/>
  <c r="E47"/>
  <c r="J70"/>
  <c r="E47" i="4"/>
  <c r="BJ176"/>
  <c r="BI176"/>
  <c r="BH176"/>
  <c r="BG176"/>
  <c r="U176"/>
  <c r="S176"/>
  <c r="Q176"/>
  <c r="BL176"/>
  <c r="J176"/>
  <c r="BF176" s="1"/>
  <c r="BJ172"/>
  <c r="BI172"/>
  <c r="BH172"/>
  <c r="BG172"/>
  <c r="U172"/>
  <c r="S172"/>
  <c r="Q172"/>
  <c r="BL172"/>
  <c r="J172"/>
  <c r="BF172" s="1"/>
  <c r="BJ171"/>
  <c r="BI171"/>
  <c r="BH171"/>
  <c r="BG171"/>
  <c r="U171"/>
  <c r="S171"/>
  <c r="Q171"/>
  <c r="BL171"/>
  <c r="J171"/>
  <c r="BF171" s="1"/>
  <c r="BJ170"/>
  <c r="BI170"/>
  <c r="BH170"/>
  <c r="BG170"/>
  <c r="U170"/>
  <c r="S170"/>
  <c r="Q170"/>
  <c r="BL170"/>
  <c r="J170"/>
  <c r="BF170" s="1"/>
  <c r="BJ166"/>
  <c r="BI166"/>
  <c r="BH166"/>
  <c r="BG166"/>
  <c r="U166"/>
  <c r="S166"/>
  <c r="Q166"/>
  <c r="BL166"/>
  <c r="J166"/>
  <c r="BF166" s="1"/>
  <c r="BJ162"/>
  <c r="BI162"/>
  <c r="BH162"/>
  <c r="BG162"/>
  <c r="U162"/>
  <c r="S162"/>
  <c r="Q162"/>
  <c r="BL162"/>
  <c r="J162"/>
  <c r="BF162" s="1"/>
  <c r="BJ158"/>
  <c r="BI158"/>
  <c r="BH158"/>
  <c r="BG158"/>
  <c r="U158"/>
  <c r="S158"/>
  <c r="Q158"/>
  <c r="BL158"/>
  <c r="J158"/>
  <c r="BF158" s="1"/>
  <c r="BJ157"/>
  <c r="BI157"/>
  <c r="BH157"/>
  <c r="BG157"/>
  <c r="U157"/>
  <c r="S157"/>
  <c r="Q157"/>
  <c r="BL157"/>
  <c r="J157"/>
  <c r="BF157" s="1"/>
  <c r="BJ156"/>
  <c r="BI156"/>
  <c r="BH156"/>
  <c r="BG156"/>
  <c r="U156"/>
  <c r="S156"/>
  <c r="Q156"/>
  <c r="BL156"/>
  <c r="J156"/>
  <c r="BF156" s="1"/>
  <c r="BJ155"/>
  <c r="BI155"/>
  <c r="BH155"/>
  <c r="BG155"/>
  <c r="U155"/>
  <c r="S155"/>
  <c r="Q155"/>
  <c r="BL155"/>
  <c r="J155"/>
  <c r="BF155" s="1"/>
  <c r="BJ154"/>
  <c r="BI154"/>
  <c r="BH154"/>
  <c r="BG154"/>
  <c r="U154"/>
  <c r="S154"/>
  <c r="Q154"/>
  <c r="BL154"/>
  <c r="J154"/>
  <c r="BF154" s="1"/>
  <c r="BJ150"/>
  <c r="BI150"/>
  <c r="BH150"/>
  <c r="BG150"/>
  <c r="U150"/>
  <c r="S150"/>
  <c r="Q150"/>
  <c r="BL150"/>
  <c r="J150"/>
  <c r="BF150" s="1"/>
  <c r="BJ149"/>
  <c r="BI149"/>
  <c r="BH149"/>
  <c r="BG149"/>
  <c r="U149"/>
  <c r="S149"/>
  <c r="Q149"/>
  <c r="BL149"/>
  <c r="J149"/>
  <c r="BF149" s="1"/>
  <c r="BJ148"/>
  <c r="BI148"/>
  <c r="BH148"/>
  <c r="BG148"/>
  <c r="U148"/>
  <c r="S148"/>
  <c r="Q148"/>
  <c r="BL148"/>
  <c r="J148"/>
  <c r="BF148" s="1"/>
  <c r="BJ144"/>
  <c r="BI144"/>
  <c r="BH144"/>
  <c r="BG144"/>
  <c r="U144"/>
  <c r="S144"/>
  <c r="Q144"/>
  <c r="BL144"/>
  <c r="J144"/>
  <c r="BF144" s="1"/>
  <c r="BJ140"/>
  <c r="BI140"/>
  <c r="BH140"/>
  <c r="BG140"/>
  <c r="U140"/>
  <c r="S140"/>
  <c r="Q140"/>
  <c r="BL140"/>
  <c r="J140"/>
  <c r="BF140" s="1"/>
  <c r="BJ136"/>
  <c r="BI136"/>
  <c r="BH136"/>
  <c r="BG136"/>
  <c r="U136"/>
  <c r="S136"/>
  <c r="Q136"/>
  <c r="BL136"/>
  <c r="J136"/>
  <c r="BF136" s="1"/>
  <c r="BJ132"/>
  <c r="BI132"/>
  <c r="BH132"/>
  <c r="BG132"/>
  <c r="U132"/>
  <c r="S132"/>
  <c r="Q132"/>
  <c r="BL132"/>
  <c r="J132"/>
  <c r="BF132" s="1"/>
  <c r="BJ128"/>
  <c r="BI128"/>
  <c r="BH128"/>
  <c r="BG128"/>
  <c r="U128"/>
  <c r="S128"/>
  <c r="Q128"/>
  <c r="BL128"/>
  <c r="J128"/>
  <c r="BF128" s="1"/>
  <c r="BJ124"/>
  <c r="BI124"/>
  <c r="BH124"/>
  <c r="BG124"/>
  <c r="U124"/>
  <c r="S124"/>
  <c r="Q124"/>
  <c r="BL124"/>
  <c r="J124"/>
  <c r="BF124" s="1"/>
  <c r="BJ120"/>
  <c r="BI120"/>
  <c r="BH120"/>
  <c r="BG120"/>
  <c r="U120"/>
  <c r="S120"/>
  <c r="Q120"/>
  <c r="BL120"/>
  <c r="J120"/>
  <c r="BF120" s="1"/>
  <c r="BJ116"/>
  <c r="BI116"/>
  <c r="BH116"/>
  <c r="BG116"/>
  <c r="U116"/>
  <c r="S116"/>
  <c r="Q116"/>
  <c r="BL116"/>
  <c r="J116"/>
  <c r="BF116" s="1"/>
  <c r="BJ112"/>
  <c r="BI112"/>
  <c r="BH112"/>
  <c r="BG112"/>
  <c r="U112"/>
  <c r="S112"/>
  <c r="Q112"/>
  <c r="BL112"/>
  <c r="J112"/>
  <c r="BF112" s="1"/>
  <c r="BJ111"/>
  <c r="BI111"/>
  <c r="BH111"/>
  <c r="BG111"/>
  <c r="U111"/>
  <c r="S111"/>
  <c r="Q111"/>
  <c r="BL111"/>
  <c r="J111"/>
  <c r="BF111" s="1"/>
  <c r="BJ107"/>
  <c r="BI107"/>
  <c r="BH107"/>
  <c r="BG107"/>
  <c r="U107"/>
  <c r="S107"/>
  <c r="Q107"/>
  <c r="BL107"/>
  <c r="J107"/>
  <c r="BF107" s="1"/>
  <c r="BJ106"/>
  <c r="BI106"/>
  <c r="BH106"/>
  <c r="BG106"/>
  <c r="U106"/>
  <c r="S106"/>
  <c r="Q106"/>
  <c r="BL106"/>
  <c r="J106"/>
  <c r="BF106" s="1"/>
  <c r="BJ105"/>
  <c r="BI105"/>
  <c r="BH105"/>
  <c r="BG105"/>
  <c r="U105"/>
  <c r="S105"/>
  <c r="Q105"/>
  <c r="BL105"/>
  <c r="J105"/>
  <c r="BF105" s="1"/>
  <c r="BJ101"/>
  <c r="BI101"/>
  <c r="BH101"/>
  <c r="BG101"/>
  <c r="U101"/>
  <c r="S101"/>
  <c r="Q101"/>
  <c r="BL101"/>
  <c r="J101"/>
  <c r="BF101" s="1"/>
  <c r="BJ97"/>
  <c r="BI97"/>
  <c r="BH97"/>
  <c r="BG97"/>
  <c r="U97"/>
  <c r="S97"/>
  <c r="Q97"/>
  <c r="BL97"/>
  <c r="J97"/>
  <c r="BF97" s="1"/>
  <c r="BJ96"/>
  <c r="BI96"/>
  <c r="BH96"/>
  <c r="BG96"/>
  <c r="U96"/>
  <c r="S96"/>
  <c r="Q96"/>
  <c r="BL96"/>
  <c r="J96"/>
  <c r="BF96" s="1"/>
  <c r="BJ95"/>
  <c r="BI95"/>
  <c r="BH95"/>
  <c r="BG95"/>
  <c r="U95"/>
  <c r="S95"/>
  <c r="Q95"/>
  <c r="BL95"/>
  <c r="J95"/>
  <c r="BF95" s="1"/>
  <c r="BJ94"/>
  <c r="BI94"/>
  <c r="BH94"/>
  <c r="BG94"/>
  <c r="U94"/>
  <c r="S94"/>
  <c r="Q94"/>
  <c r="BL94"/>
  <c r="J94"/>
  <c r="BF94" s="1"/>
  <c r="BJ93"/>
  <c r="BI93"/>
  <c r="BH93"/>
  <c r="BG93"/>
  <c r="U93"/>
  <c r="S93"/>
  <c r="Q93"/>
  <c r="BL93"/>
  <c r="J93"/>
  <c r="BF93" s="1"/>
  <c r="BJ89"/>
  <c r="BI89"/>
  <c r="BH89"/>
  <c r="BG89"/>
  <c r="U89"/>
  <c r="S89"/>
  <c r="Q89"/>
  <c r="BL89"/>
  <c r="J89"/>
  <c r="BF89" s="1"/>
  <c r="BJ85"/>
  <c r="BI85"/>
  <c r="BH85"/>
  <c r="BG85"/>
  <c r="U85"/>
  <c r="S85"/>
  <c r="Q85"/>
  <c r="BL85"/>
  <c r="J85"/>
  <c r="BF85" s="1"/>
  <c r="BJ81"/>
  <c r="BI81"/>
  <c r="BH81"/>
  <c r="BG81"/>
  <c r="U81"/>
  <c r="S81"/>
  <c r="Q81"/>
  <c r="BL81"/>
  <c r="J81"/>
  <c r="BF81" s="1"/>
  <c r="BJ77"/>
  <c r="BI77"/>
  <c r="BH77"/>
  <c r="BG77"/>
  <c r="U77"/>
  <c r="S77"/>
  <c r="Q77"/>
  <c r="BL77"/>
  <c r="J77"/>
  <c r="BF77" s="1"/>
  <c r="J72"/>
  <c r="F72"/>
  <c r="F70"/>
  <c r="E68"/>
  <c r="J51"/>
  <c r="F51"/>
  <c r="F49"/>
  <c r="F52"/>
  <c r="J70"/>
  <c r="E45" i="9" l="1"/>
  <c r="F33"/>
  <c r="Q76"/>
  <c r="F32"/>
  <c r="U76"/>
  <c r="F30"/>
  <c r="J31"/>
  <c r="F73"/>
  <c r="J30"/>
  <c r="J56"/>
  <c r="J27"/>
  <c r="J49"/>
  <c r="F31" i="8"/>
  <c r="F33"/>
  <c r="F32"/>
  <c r="F73"/>
  <c r="J31" i="7"/>
  <c r="F52"/>
  <c r="J27" i="5"/>
  <c r="J56"/>
  <c r="F52"/>
  <c r="J56" i="8"/>
  <c r="J27"/>
  <c r="F30"/>
  <c r="J30"/>
  <c r="J49"/>
  <c r="E45"/>
  <c r="F30" i="7"/>
  <c r="J30"/>
  <c r="J27"/>
  <c r="J56"/>
  <c r="J49"/>
  <c r="E45"/>
  <c r="F30" i="5"/>
  <c r="J30"/>
  <c r="J36" s="1"/>
  <c r="J49"/>
  <c r="Q76" i="4"/>
  <c r="F31"/>
  <c r="U76"/>
  <c r="F33"/>
  <c r="BL76"/>
  <c r="J76" s="1"/>
  <c r="J27" s="1"/>
  <c r="F30"/>
  <c r="F34"/>
  <c r="E66"/>
  <c r="S76"/>
  <c r="F32"/>
  <c r="J49"/>
  <c r="F73"/>
  <c r="J30"/>
  <c r="J31"/>
  <c r="J36" i="9" l="1"/>
  <c r="J36" i="8"/>
  <c r="J36" i="7"/>
  <c r="J56" i="4"/>
  <c r="J36"/>
</calcChain>
</file>

<file path=xl/sharedStrings.xml><?xml version="1.0" encoding="utf-8"?>
<sst xmlns="http://schemas.openxmlformats.org/spreadsheetml/2006/main" count="1745" uniqueCount="254">
  <si>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</si>
  <si>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</si>
  <si>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</si>
  <si>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</si>
  <si>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</si>
  <si>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</si>
  <si>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</si>
  <si>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</si>
  <si>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</si>
  <si>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</si>
  <si>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</si>
  <si>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</si>
  <si>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>Karlovy Vary</t>
  </si>
  <si>
    <t>Datum:</t>
  </si>
  <si>
    <t>10</t>
  </si>
  <si>
    <t>Zadavatel:</t>
  </si>
  <si>
    <t>IČ:</t>
  </si>
  <si>
    <t>Karlovarský kraj, Závodní 88, Karlovy Vary</t>
  </si>
  <si>
    <t>DIČ:</t>
  </si>
  <si>
    <t>Projektant:</t>
  </si>
  <si>
    <t>Atelier Penta v.o.s., Jlhlava, Mrštíkova 12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</si>
  <si>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</si>
  <si>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</si>
  <si>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</si>
  <si>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</si>
  <si>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</si>
  <si>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</si>
  <si>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</si>
  <si>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</si>
  <si>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</si>
  <si>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</si>
  <si>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</si>
  <si>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</si>
  <si>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</si>
  <si>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</si>
  <si>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</si>
  <si>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</si>
  <si>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</si>
  <si>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</si>
  <si>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</si>
  <si>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</si>
  <si>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{0f43144a-dce5-4857-834e-b31b35b26b8e}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</si>
  <si>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</si>
  <si>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</si>
  <si>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</si>
  <si>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</si>
  <si>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</si>
  <si>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</si>
  <si>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Kód dílu - Popis</t>
  </si>
  <si>
    <t>Cena celkem [CZK]</t>
  </si>
  <si>
    <t>Náklady soupisu celkem</t>
  </si>
  <si>
    <t>-1</t>
  </si>
  <si>
    <t>PČ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</si>
  <si>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</si>
  <si>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</si>
  <si>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</si>
  <si>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</si>
  <si>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</si>
  <si>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</si>
  <si>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</si>
  <si>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</si>
  <si>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</si>
  <si>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</si>
  <si>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</si>
  <si>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</si>
  <si>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ks</t>
  </si>
  <si>
    <t>4</t>
  </si>
  <si>
    <t>ROZPOCET</t>
  </si>
  <si>
    <t>3</t>
  </si>
  <si>
    <t>6</t>
  </si>
  <si>
    <t>8</t>
  </si>
  <si>
    <t>5</t>
  </si>
  <si>
    <t>VV</t>
  </si>
  <si>
    <t>Součet</t>
  </si>
  <si>
    <t>12</t>
  </si>
  <si>
    <t>7</t>
  </si>
  <si>
    <t>14</t>
  </si>
  <si>
    <t>16</t>
  </si>
  <si>
    <t>9</t>
  </si>
  <si>
    <t>18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</si>
  <si>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</si>
  <si>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</si>
  <si>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</si>
  <si>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</si>
  <si>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</si>
  <si>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</si>
  <si>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</si>
  <si>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</si>
  <si>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</si>
  <si>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</si>
  <si>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</si>
  <si>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36</t>
  </si>
  <si>
    <t>19</t>
  </si>
  <si>
    <t>38</t>
  </si>
  <si>
    <t>40</t>
  </si>
  <si>
    <t>42</t>
  </si>
  <si>
    <t>44</t>
  </si>
  <si>
    <t>23</t>
  </si>
  <si>
    <t>46</t>
  </si>
  <si>
    <t>48</t>
  </si>
  <si>
    <t>25</t>
  </si>
  <si>
    <t>50</t>
  </si>
  <si>
    <t>52</t>
  </si>
  <si>
    <t>27</t>
  </si>
  <si>
    <t>54</t>
  </si>
  <si>
    <t>56</t>
  </si>
  <si>
    <t>29</t>
  </si>
  <si>
    <t>58</t>
  </si>
  <si>
    <t>60</t>
  </si>
  <si>
    <t>31</t>
  </si>
  <si>
    <t>62</t>
  </si>
  <si>
    <t>64</t>
  </si>
  <si>
    <t>33</t>
  </si>
  <si>
    <t>66</t>
  </si>
  <si>
    <t>68</t>
  </si>
  <si>
    <t>35</t>
  </si>
  <si>
    <t>70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</si>
  <si>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</si>
  <si>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</si>
  <si>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</si>
  <si>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</si>
  <si>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</si>
  <si>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</si>
  <si>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</si>
  <si>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</si>
  <si>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</si>
  <si>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84</t>
  </si>
  <si>
    <t>43</t>
  </si>
  <si>
    <t>86</t>
  </si>
  <si>
    <t>88</t>
  </si>
  <si>
    <t>90</t>
  </si>
  <si>
    <t>361302</t>
  </si>
  <si>
    <t>stěna úložná pro sálovou obuv - kapacita 10 párů obuvi</t>
  </si>
  <si>
    <t>orientační rozměry 600/1300 mm</t>
  </si>
  <si>
    <t>361333</t>
  </si>
  <si>
    <t>systém úložný pojízdný vč. 4 ks modulárních košů</t>
  </si>
  <si>
    <t>orientační rozměry 600/500/1800 mm</t>
  </si>
  <si>
    <t>361622</t>
  </si>
  <si>
    <t>vozík skříňkový pro převoz sterilního materiálu</t>
  </si>
  <si>
    <t>kapacita 9 STJ</t>
  </si>
  <si>
    <t>393401</t>
  </si>
  <si>
    <t>lehátko vyšetřovací 2-dílné, výškově zdvih., pojízdné</t>
  </si>
  <si>
    <t>orientační rozměry 2000/650/500-1050 mm</t>
  </si>
  <si>
    <t>394530</t>
  </si>
  <si>
    <t>stůl vyšetřovací gynekologický vč. kolposkopu</t>
  </si>
  <si>
    <t>394531</t>
  </si>
  <si>
    <t>stůl vyšetřovací gynekologický</t>
  </si>
  <si>
    <t>395402</t>
  </si>
  <si>
    <t>sedačka otočná výšk.zdvih. pojízdná, nosnost 150 kg</t>
  </si>
  <si>
    <t>395403</t>
  </si>
  <si>
    <t>sedačka otočná, výšk.zdvih., pojízdná, nosnost 150 kg</t>
  </si>
  <si>
    <t>396001</t>
  </si>
  <si>
    <t>křeslo odběrové</t>
  </si>
  <si>
    <t>396107</t>
  </si>
  <si>
    <t>křeslo odpočinkové s podnožkou  (na kojení)</t>
  </si>
  <si>
    <t>399014</t>
  </si>
  <si>
    <t>zástěna 7-dílná, podvozek skládací</t>
  </si>
  <si>
    <t>orientační rozměry 1750/1450 mm</t>
  </si>
  <si>
    <t>399016</t>
  </si>
  <si>
    <t>zástěna 9-dílná, podvozek skládací</t>
  </si>
  <si>
    <t>orientační rozměry 2250/1450 mm</t>
  </si>
  <si>
    <t>401002</t>
  </si>
  <si>
    <t>lůžko 4-dílné el. polohování, výšk.zdvih., pojízdné, vč. matrace (výška matrace min. 15 cm)</t>
  </si>
  <si>
    <t>401010</t>
  </si>
  <si>
    <t>lůžko 4-dílné el. polohování, výšk.zdvih., pojízdné</t>
  </si>
  <si>
    <t>402000</t>
  </si>
  <si>
    <t>postýlka novorozenecká pojízdná</t>
  </si>
  <si>
    <t>orientační rozměry 580/960 mm</t>
  </si>
  <si>
    <t>402032</t>
  </si>
  <si>
    <t>403004</t>
  </si>
  <si>
    <t>lůžko porodní</t>
  </si>
  <si>
    <t>celková délka 2100 mm, celková šířka 1020 mm (čalounění cca 960mm),min.výška vč.polstrů 600 mm</t>
  </si>
  <si>
    <t>405002</t>
  </si>
  <si>
    <t>stolek noční oboustranný s jídelní deskou pojízdný</t>
  </si>
  <si>
    <t>410010</t>
  </si>
  <si>
    <t>vozík nástrojový 2-podlažní</t>
  </si>
  <si>
    <t>orientační rozměry 640/480/800 mm</t>
  </si>
  <si>
    <t>410012</t>
  </si>
  <si>
    <t>vozík nemocniční (2x zásuvka)</t>
  </si>
  <si>
    <t>orientační rozměry 760/560/1120 mm</t>
  </si>
  <si>
    <t>410030</t>
  </si>
  <si>
    <t>stolek instrumentační výšk. zdvih.</t>
  </si>
  <si>
    <t>odkládací plocha cca 640/480 mm</t>
  </si>
  <si>
    <t>410050</t>
  </si>
  <si>
    <t>vozík pro ošetření novorozence (4x zásuvka)</t>
  </si>
  <si>
    <t>orientační rozměry 750/550/860 mm</t>
  </si>
  <si>
    <t>410051</t>
  </si>
  <si>
    <t>vozík víceúčelový (2x zásuvka uzamyk., police, nástavba)</t>
  </si>
  <si>
    <t>orientační rozměry 560/760/1040 mm + nástavba</t>
  </si>
  <si>
    <t>410060</t>
  </si>
  <si>
    <t>vozík vizitový (na porodopisy, uzamykatelný)</t>
  </si>
  <si>
    <t>orientační rozměry 870/670/1080 mm</t>
  </si>
  <si>
    <t>410201</t>
  </si>
  <si>
    <t>vozík servírovací 2-podlažní nerez</t>
  </si>
  <si>
    <t>orientační rozměry 905/605/950 mm</t>
  </si>
  <si>
    <t>411526</t>
  </si>
  <si>
    <t>vozík na čisté prádlo drátěný nerez</t>
  </si>
  <si>
    <t>orientační rozměry 1400/500/1110 mm</t>
  </si>
  <si>
    <t>413606</t>
  </si>
  <si>
    <t>vozík resuscitační</t>
  </si>
  <si>
    <t>orientační rozměry 750/550/900 mm + nástavba</t>
  </si>
  <si>
    <t>414428</t>
  </si>
  <si>
    <t>stojan na misky s ohřevem pojízdný</t>
  </si>
  <si>
    <t>414430</t>
  </si>
  <si>
    <t>nádoba na odpad vč. pojízdného stojanu nerez</t>
  </si>
  <si>
    <t>415403</t>
  </si>
  <si>
    <t>váha kojenecká digitální</t>
  </si>
  <si>
    <t>délka vaničky cca 600 mm</t>
  </si>
  <si>
    <t>419301</t>
  </si>
  <si>
    <t>schůdky 2-stupňové nerez</t>
  </si>
  <si>
    <t>492115</t>
  </si>
  <si>
    <t>nádoba na odpad kovová</t>
  </si>
  <si>
    <t>492120</t>
  </si>
  <si>
    <t>nádoba na třídění odpadu nášlapná, 2 vnitřní nádoby</t>
  </si>
  <si>
    <t>495103</t>
  </si>
  <si>
    <t>vozík úklidový</t>
  </si>
  <si>
    <t>495104</t>
  </si>
  <si>
    <t>orientační rozměry 650/460/950 mm</t>
  </si>
  <si>
    <t>495546</t>
  </si>
  <si>
    <t>vozík na špinavé prádlo / odpad, 2 vaky vč. vík, nožní ovládání</t>
  </si>
  <si>
    <t>orientační rozměry 890/510/950 mm</t>
  </si>
  <si>
    <t>495547</t>
  </si>
  <si>
    <t>vozík na špinavé prádlo / odpad, 1 vak + víko, nožní ovládání</t>
  </si>
  <si>
    <t>orientační rozměry 450/510/940 mm</t>
  </si>
  <si>
    <t>496125</t>
  </si>
  <si>
    <t>dávkovač mýdla</t>
  </si>
  <si>
    <t>496126</t>
  </si>
  <si>
    <t>dávkovač mýdla pákový</t>
  </si>
  <si>
    <t>496127</t>
  </si>
  <si>
    <t>dávkovač dezinfekce pákový</t>
  </si>
  <si>
    <t>orientační rozměry 220/80/295 mm</t>
  </si>
  <si>
    <t>496337</t>
  </si>
  <si>
    <t>zásobník papírových ručníků</t>
  </si>
  <si>
    <t>503000</t>
  </si>
  <si>
    <t>televizor LCD s držákem</t>
  </si>
  <si>
    <t>600001</t>
  </si>
  <si>
    <t>trouba mikrovlnná</t>
  </si>
  <si>
    <t>objem 20 l</t>
  </si>
  <si>
    <t>600005</t>
  </si>
  <si>
    <t>konvice varná</t>
  </si>
  <si>
    <t>objem 1,7 l</t>
  </si>
  <si>
    <t>resuscitační lůžko pro novorozence vyhřívané s čas.modulem s Apgar signalizací a s integrovanou váhou a integrovaným resuscitátorem</t>
  </si>
  <si>
    <t>Dodávka I. Etapa</t>
  </si>
  <si>
    <t>Dodávka II. etapa</t>
  </si>
  <si>
    <t>Účastník:</t>
  </si>
  <si>
    <t>SOUPIS</t>
  </si>
  <si>
    <t>REKAPITULACE ČLENĚNÍ SOUPISU</t>
  </si>
  <si>
    <t>Veřejná zakázka:</t>
  </si>
  <si>
    <t>Zdravotnický mobiliář pro gynekologicko-porodnické oddělení nemocnice v Karlových Varech</t>
  </si>
  <si>
    <t>část A. Zdravotnický mobiliář</t>
  </si>
  <si>
    <t>část B. Resuscitační lůžko pro novorozence</t>
  </si>
  <si>
    <t>část C. Porodní lůžko</t>
  </si>
  <si>
    <t>část D. Spotřební elektronika</t>
  </si>
  <si>
    <t>část E. Vyšetřovací stůl gynekologický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</si>
</sst>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vertical="center"/>
    </xf>
    <xf numFmtId="0" fontId="22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right" vertical="center"/>
    </xf>
    <xf numFmtId="4" fontId="3" fillId="4" borderId="8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Alignment="1"/>
    <xf numFmtId="166" fontId="17" fillId="0" borderId="13" xfId="0" applyNumberFormat="1" applyFont="1" applyBorder="1" applyAlignment="1"/>
    <xf numFmtId="166" fontId="17" fillId="0" borderId="14" xfId="0" applyNumberFormat="1" applyFont="1" applyBorder="1" applyAlignment="1"/>
    <xf numFmtId="4" fontId="18" fillId="0" borderId="0" xfId="0" applyNumberFormat="1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1" xfId="0" applyBorder="1"/>
    <xf numFmtId="0" fontId="23" fillId="0" borderId="0" xfId="0" applyFont="1"/>
    <xf numFmtId="0" fontId="23" fillId="0" borderId="3" xfId="0" applyFont="1" applyBorder="1"/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Border="1" applyAlignment="1">
      <alignment vertical="center"/>
    </xf>
    <xf numFmtId="167" fontId="23" fillId="0" borderId="25" xfId="0" applyNumberFormat="1" applyFont="1" applyFill="1" applyBorder="1" applyAlignment="1" applyProtection="1">
      <alignment vertical="center"/>
      <protection locked="0"/>
    </xf>
    <xf numFmtId="0" fontId="26" fillId="2" borderId="0" xfId="1" applyFont="1" applyFill="1" applyAlignment="1" applyProtection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/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2" borderId="0" xfId="1" applyFont="1" applyFill="1" applyAlignment="1" applyProtection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2" fontId="2" fillId="4" borderId="19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 applyProtection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6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23" xfId="0" applyNumberFormat="1" applyFont="1" applyBorder="1" applyAlignment="1">
      <alignment horizontal="right" vertical="center"/>
    </xf>
    <xf numFmtId="2" fontId="0" fillId="4" borderId="24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0" fillId="4" borderId="6" xfId="0" applyNumberFormat="1" applyFont="1" applyFill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25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0" fillId="0" borderId="0" xfId="0"/>
    <xf numFmtId="165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2" borderId="0" xfId="1" applyFont="1" applyFill="1" applyAlignment="1" applyProtection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/>
    <xf numFmtId="165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2" borderId="0" xfId="1" applyFont="1" applyFill="1" applyAlignment="1" applyProtection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4" fontId="0" fillId="5" borderId="2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4" fillId="2" borderId="0" xfId="1" applyFont="1" applyFill="1" applyAlignment="1" applyProtection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177"/>
  <sheetViews>
    <sheetView showGridLines="0" tabSelected="1" zoomScaleNormal="100" workbookViewId="0">
      <pane ySplit="1" topLeftCell="A84" activePane="bottomLeft" state="frozen"/>
      <selection pane="bottomLeft" activeCell="H99" sqref="H99"/>
    </sheetView>
  </sheetViews>
  <sheetFormatPr defaultRowHeight="13.5"/>
  <cols>
    <col min="1" max="2" width="8.33203125" customWidth="1"/>
    <col min="3" max="3" width="4.33203125" customWidth="1"/>
    <col min="4" max="4" width="5.6640625" customWidth="1"/>
    <col min="5" max="5" width="10.6640625" customWidth="1"/>
    <col min="6" max="6" width="56.1640625" style="97" customWidth="1"/>
    <col min="7" max="7" width="7.83203125" customWidth="1"/>
    <col min="8" max="8" width="11.6640625" style="97" customWidth="1"/>
    <col min="9" max="9" width="12.33203125" customWidth="1"/>
    <col min="10" max="10" width="20.6640625" customWidth="1"/>
    <col min="11" max="11" width="9.83203125" style="124" customWidth="1"/>
    <col min="12" max="12" width="9.33203125" style="139" customWidth="1"/>
    <col min="13" max="13" width="159.83203125" bestFit="1" customWidth="1"/>
    <col min="14" max="19" width="9.33203125" hidden="1"/>
    <col min="20" max="20" width="8.1640625" hidden="1" customWidth="1"/>
    <col min="21" max="21" width="29.6640625" hidden="1" customWidth="1"/>
    <col min="22" max="22" width="17.1640625" customWidth="1"/>
    <col min="23" max="23" width="12.33203125" customWidth="1"/>
    <col min="24" max="24" width="16.33203125" customWidth="1"/>
    <col min="25" max="25" width="12.33203125" customWidth="1"/>
    <col min="26" max="26" width="15" customWidth="1"/>
    <col min="27" max="27" width="11" customWidth="1"/>
    <col min="28" max="28" width="15" customWidth="1"/>
    <col min="29" max="29" width="16.33203125" customWidth="1"/>
    <col min="30" max="30" width="11" customWidth="1"/>
    <col min="31" max="31" width="15" customWidth="1"/>
    <col min="32" max="32" width="16.33203125" customWidth="1"/>
    <col min="45" max="66" width="9.33203125" hidden="1"/>
  </cols>
  <sheetData>
    <row r="1" spans="1:71" ht="21.75" customHeight="1">
      <c r="A1" s="36"/>
      <c r="B1" s="7"/>
      <c r="C1" s="7"/>
      <c r="D1" s="8" t="s">
        <v>0</v>
      </c>
      <c r="E1" s="7"/>
      <c r="F1" s="112" t="s">
        <v>42</v>
      </c>
      <c r="G1" s="203" t="s">
        <v>43</v>
      </c>
      <c r="H1" s="203"/>
      <c r="I1" s="7"/>
      <c r="J1" s="37" t="s">
        <v>44</v>
      </c>
      <c r="K1" s="127"/>
      <c r="L1" s="138" t="s">
        <v>45</v>
      </c>
      <c r="M1" s="37" t="s">
        <v>46</v>
      </c>
      <c r="N1" s="37"/>
      <c r="O1" s="37"/>
      <c r="P1" s="37"/>
      <c r="Q1" s="37"/>
      <c r="R1" s="37"/>
      <c r="S1" s="37"/>
      <c r="T1" s="37"/>
      <c r="U1" s="37"/>
      <c r="V1" s="38"/>
      <c r="W1" s="3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36.950000000000003" customHeight="1">
      <c r="M2" s="204" t="s">
        <v>3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AU2" s="10" t="s">
        <v>41</v>
      </c>
    </row>
    <row r="3" spans="1:71" ht="6.95" customHeight="1">
      <c r="B3" s="11"/>
      <c r="C3" s="12"/>
      <c r="D3" s="12"/>
      <c r="E3" s="12"/>
      <c r="F3" s="98"/>
      <c r="G3" s="12"/>
      <c r="H3" s="98"/>
      <c r="I3" s="12"/>
      <c r="J3" s="12"/>
      <c r="K3" s="12"/>
      <c r="L3" s="140"/>
      <c r="AU3" s="10" t="s">
        <v>40</v>
      </c>
    </row>
    <row r="4" spans="1:71" ht="36.950000000000003" customHeight="1">
      <c r="B4" s="13"/>
      <c r="C4" s="14"/>
      <c r="D4" s="15" t="s">
        <v>47</v>
      </c>
      <c r="E4" s="14"/>
      <c r="F4" s="99"/>
      <c r="G4" s="14"/>
      <c r="H4" s="99"/>
      <c r="I4" s="14"/>
      <c r="J4" s="14"/>
      <c r="K4" s="96"/>
      <c r="L4" s="141"/>
      <c r="N4" s="16" t="s">
        <v>6</v>
      </c>
      <c r="AU4" s="10" t="s">
        <v>2</v>
      </c>
    </row>
    <row r="5" spans="1:71" ht="6.95" customHeight="1">
      <c r="B5" s="13"/>
      <c r="C5" s="14"/>
      <c r="D5" s="14"/>
      <c r="E5" s="14"/>
      <c r="F5" s="99"/>
      <c r="G5" s="14"/>
      <c r="H5" s="99"/>
      <c r="I5" s="14"/>
      <c r="J5" s="14"/>
      <c r="K5" s="96"/>
      <c r="L5" s="141"/>
    </row>
    <row r="6" spans="1:71" ht="15">
      <c r="B6" s="13"/>
      <c r="C6" s="14"/>
      <c r="D6" s="184" t="s">
        <v>247</v>
      </c>
      <c r="E6" s="14"/>
      <c r="F6" s="99"/>
      <c r="G6" s="14"/>
      <c r="H6" s="99"/>
      <c r="I6" s="14"/>
      <c r="J6" s="14"/>
      <c r="K6" s="96"/>
      <c r="L6" s="141"/>
    </row>
    <row r="7" spans="1:71" ht="34.5" customHeight="1">
      <c r="B7" s="13"/>
      <c r="C7" s="14"/>
      <c r="D7" s="14"/>
      <c r="E7" s="206" t="s">
        <v>248</v>
      </c>
      <c r="F7" s="207"/>
      <c r="G7" s="207"/>
      <c r="H7" s="207"/>
      <c r="I7" s="14"/>
      <c r="J7" s="14"/>
      <c r="K7" s="96"/>
      <c r="L7" s="141"/>
    </row>
    <row r="8" spans="1:71" s="1" customFormat="1" ht="15">
      <c r="B8" s="19"/>
      <c r="C8" s="20"/>
      <c r="D8" s="18"/>
      <c r="E8" s="20"/>
      <c r="F8" s="100"/>
      <c r="G8" s="20"/>
      <c r="H8" s="100"/>
      <c r="I8" s="20"/>
      <c r="J8" s="20"/>
      <c r="K8" s="129"/>
      <c r="L8" s="142"/>
    </row>
    <row r="9" spans="1:71" s="1" customFormat="1" ht="36.950000000000003" customHeight="1">
      <c r="B9" s="19"/>
      <c r="C9" s="20"/>
      <c r="D9" s="20"/>
      <c r="E9" s="208" t="s">
        <v>249</v>
      </c>
      <c r="F9" s="209"/>
      <c r="G9" s="209"/>
      <c r="H9" s="209"/>
      <c r="I9" s="20"/>
      <c r="J9" s="20"/>
      <c r="K9" s="129"/>
      <c r="L9" s="142"/>
    </row>
    <row r="10" spans="1:71" s="1" customFormat="1">
      <c r="B10" s="19"/>
      <c r="C10" s="20"/>
      <c r="D10" s="20"/>
      <c r="E10" s="20"/>
      <c r="F10" s="100"/>
      <c r="G10" s="20"/>
      <c r="H10" s="100"/>
      <c r="I10" s="20"/>
      <c r="J10" s="20"/>
      <c r="K10" s="129"/>
      <c r="L10" s="142"/>
    </row>
    <row r="11" spans="1:71" s="1" customFormat="1" ht="14.45" customHeight="1">
      <c r="B11" s="19"/>
      <c r="C11" s="20"/>
      <c r="D11" s="18" t="s">
        <v>8</v>
      </c>
      <c r="E11" s="20"/>
      <c r="F11" s="113" t="s">
        <v>1</v>
      </c>
      <c r="G11" s="20"/>
      <c r="H11" s="100"/>
      <c r="I11" s="18" t="s">
        <v>9</v>
      </c>
      <c r="J11" s="17" t="s">
        <v>1</v>
      </c>
      <c r="K11" s="130"/>
      <c r="L11" s="142"/>
    </row>
    <row r="12" spans="1:71" s="1" customFormat="1" ht="14.45" customHeight="1">
      <c r="B12" s="19"/>
      <c r="C12" s="20"/>
      <c r="D12" s="18" t="s">
        <v>11</v>
      </c>
      <c r="E12" s="20"/>
      <c r="F12" s="113" t="s">
        <v>12</v>
      </c>
      <c r="G12" s="20"/>
      <c r="H12" s="100"/>
      <c r="I12" s="18" t="s">
        <v>13</v>
      </c>
      <c r="J12" s="39"/>
      <c r="K12" s="131"/>
      <c r="L12" s="142"/>
    </row>
    <row r="13" spans="1:71" s="1" customFormat="1" ht="10.9" customHeight="1">
      <c r="B13" s="19"/>
      <c r="C13" s="20"/>
      <c r="D13" s="20"/>
      <c r="E13" s="20"/>
      <c r="F13" s="100"/>
      <c r="G13" s="20"/>
      <c r="H13" s="100"/>
      <c r="I13" s="20"/>
      <c r="J13" s="20"/>
      <c r="K13" s="129"/>
      <c r="L13" s="142"/>
    </row>
    <row r="14" spans="1:71" s="1" customFormat="1" ht="14.45" customHeight="1">
      <c r="B14" s="19"/>
      <c r="C14" s="20"/>
      <c r="D14" s="18" t="s">
        <v>15</v>
      </c>
      <c r="E14" s="20"/>
      <c r="F14" s="100"/>
      <c r="G14" s="20"/>
      <c r="H14" s="100"/>
      <c r="I14" s="18" t="s">
        <v>16</v>
      </c>
      <c r="J14" s="17" t="s">
        <v>1</v>
      </c>
      <c r="K14" s="130"/>
      <c r="L14" s="142"/>
    </row>
    <row r="15" spans="1:71" s="1" customFormat="1" ht="18" customHeight="1">
      <c r="B15" s="19"/>
      <c r="C15" s="20"/>
      <c r="D15" s="20"/>
      <c r="E15" s="17" t="s">
        <v>17</v>
      </c>
      <c r="F15" s="100"/>
      <c r="G15" s="20"/>
      <c r="H15" s="100"/>
      <c r="I15" s="18" t="s">
        <v>18</v>
      </c>
      <c r="J15" s="17" t="s">
        <v>1</v>
      </c>
      <c r="K15" s="130"/>
      <c r="L15" s="142"/>
    </row>
    <row r="16" spans="1:71" s="1" customFormat="1" ht="6.95" customHeight="1">
      <c r="B16" s="19"/>
      <c r="C16" s="20"/>
      <c r="D16" s="20"/>
      <c r="E16" s="20"/>
      <c r="F16" s="100"/>
      <c r="G16" s="20"/>
      <c r="H16" s="100"/>
      <c r="I16" s="20"/>
      <c r="J16" s="20"/>
      <c r="K16" s="129"/>
      <c r="L16" s="142"/>
    </row>
    <row r="17" spans="2:12" s="1" customFormat="1" ht="14.45" customHeight="1">
      <c r="B17" s="19"/>
      <c r="C17" s="20"/>
      <c r="D17" s="128" t="s">
        <v>244</v>
      </c>
      <c r="E17" s="20"/>
      <c r="F17" s="100"/>
      <c r="G17" s="20"/>
      <c r="H17" s="100"/>
      <c r="I17" s="18" t="s">
        <v>16</v>
      </c>
      <c r="J17" s="17"/>
      <c r="K17" s="130"/>
      <c r="L17" s="142"/>
    </row>
    <row r="18" spans="2:12" s="1" customFormat="1" ht="18" customHeight="1">
      <c r="B18" s="19"/>
      <c r="C18" s="20"/>
      <c r="D18" s="20"/>
      <c r="E18" s="197"/>
      <c r="F18" s="100"/>
      <c r="G18" s="20"/>
      <c r="H18" s="100"/>
      <c r="I18" s="18" t="s">
        <v>18</v>
      </c>
      <c r="J18" s="17"/>
      <c r="K18" s="130"/>
      <c r="L18" s="142"/>
    </row>
    <row r="19" spans="2:12" s="1" customFormat="1" ht="6.95" customHeight="1">
      <c r="B19" s="19"/>
      <c r="C19" s="20"/>
      <c r="D19" s="20"/>
      <c r="E19" s="20"/>
      <c r="F19" s="100"/>
      <c r="G19" s="20"/>
      <c r="H19" s="100"/>
      <c r="I19" s="20"/>
      <c r="J19" s="20"/>
      <c r="K19" s="129"/>
      <c r="L19" s="142"/>
    </row>
    <row r="20" spans="2:12" s="1" customFormat="1" ht="14.45" customHeight="1">
      <c r="B20" s="19"/>
      <c r="C20" s="20"/>
      <c r="D20" s="18" t="s">
        <v>19</v>
      </c>
      <c r="E20" s="20"/>
      <c r="F20" s="100"/>
      <c r="G20" s="20"/>
      <c r="H20" s="100"/>
      <c r="I20" s="18" t="s">
        <v>16</v>
      </c>
      <c r="J20" s="17" t="s">
        <v>1</v>
      </c>
      <c r="K20" s="130"/>
      <c r="L20" s="142"/>
    </row>
    <row r="21" spans="2:12" s="1" customFormat="1" ht="18" customHeight="1">
      <c r="B21" s="19"/>
      <c r="C21" s="20"/>
      <c r="D21" s="20"/>
      <c r="E21" s="17" t="s">
        <v>20</v>
      </c>
      <c r="F21" s="100"/>
      <c r="G21" s="20"/>
      <c r="H21" s="100"/>
      <c r="I21" s="18" t="s">
        <v>18</v>
      </c>
      <c r="J21" s="17" t="s">
        <v>1</v>
      </c>
      <c r="K21" s="130"/>
      <c r="L21" s="142"/>
    </row>
    <row r="22" spans="2:12" s="1" customFormat="1" ht="6.95" customHeight="1">
      <c r="B22" s="19"/>
      <c r="C22" s="20"/>
      <c r="D22" s="20"/>
      <c r="E22" s="20"/>
      <c r="F22" s="100"/>
      <c r="G22" s="20"/>
      <c r="H22" s="100"/>
      <c r="I22" s="20"/>
      <c r="J22" s="20"/>
      <c r="K22" s="129"/>
      <c r="L22" s="142"/>
    </row>
    <row r="23" spans="2:12" s="1" customFormat="1" ht="14.45" customHeight="1">
      <c r="B23" s="19"/>
      <c r="C23" s="20"/>
      <c r="D23" s="18" t="s">
        <v>22</v>
      </c>
      <c r="E23" s="20"/>
      <c r="F23" s="100"/>
      <c r="G23" s="20"/>
      <c r="H23" s="100"/>
      <c r="I23" s="20"/>
      <c r="J23" s="20"/>
      <c r="K23" s="129"/>
      <c r="L23" s="142"/>
    </row>
    <row r="24" spans="2:12" s="2" customFormat="1" ht="22.5" customHeight="1">
      <c r="B24" s="40"/>
      <c r="C24" s="41"/>
      <c r="D24" s="41"/>
      <c r="E24" s="210" t="s">
        <v>1</v>
      </c>
      <c r="F24" s="210"/>
      <c r="G24" s="210"/>
      <c r="H24" s="210"/>
      <c r="I24" s="41"/>
      <c r="J24" s="41"/>
      <c r="K24" s="132"/>
      <c r="L24" s="143"/>
    </row>
    <row r="25" spans="2:12" s="1" customFormat="1" ht="6.95" customHeight="1">
      <c r="B25" s="19"/>
      <c r="C25" s="20"/>
      <c r="D25" s="20"/>
      <c r="E25" s="20"/>
      <c r="F25" s="100"/>
      <c r="G25" s="20"/>
      <c r="H25" s="100"/>
      <c r="I25" s="20"/>
      <c r="J25" s="20"/>
      <c r="K25" s="129"/>
      <c r="L25" s="142"/>
    </row>
    <row r="26" spans="2:12" s="1" customFormat="1" ht="6.95" customHeight="1">
      <c r="B26" s="19"/>
      <c r="C26" s="20"/>
      <c r="D26" s="30"/>
      <c r="E26" s="30"/>
      <c r="F26" s="101"/>
      <c r="G26" s="30"/>
      <c r="H26" s="101"/>
      <c r="I26" s="30"/>
      <c r="J26" s="30"/>
      <c r="K26" s="30"/>
      <c r="L26" s="144"/>
    </row>
    <row r="27" spans="2:12" s="1" customFormat="1" ht="25.35" customHeight="1">
      <c r="B27" s="19"/>
      <c r="C27" s="20"/>
      <c r="D27" s="42" t="s">
        <v>23</v>
      </c>
      <c r="E27" s="20"/>
      <c r="F27" s="100"/>
      <c r="G27" s="20"/>
      <c r="H27" s="100"/>
      <c r="I27" s="20"/>
      <c r="J27" s="43">
        <f>ROUND(J76,2)</f>
        <v>0</v>
      </c>
      <c r="K27" s="133"/>
      <c r="L27" s="142"/>
    </row>
    <row r="28" spans="2:12" s="1" customFormat="1" ht="6.95" customHeight="1">
      <c r="B28" s="19"/>
      <c r="C28" s="20"/>
      <c r="D28" s="30"/>
      <c r="E28" s="30"/>
      <c r="F28" s="101"/>
      <c r="G28" s="30"/>
      <c r="H28" s="101"/>
      <c r="I28" s="30"/>
      <c r="J28" s="30"/>
      <c r="K28" s="30"/>
      <c r="L28" s="144"/>
    </row>
    <row r="29" spans="2:12" s="1" customFormat="1" ht="14.45" customHeight="1">
      <c r="B29" s="19"/>
      <c r="C29" s="20"/>
      <c r="D29" s="20"/>
      <c r="E29" s="20"/>
      <c r="F29" s="114" t="s">
        <v>25</v>
      </c>
      <c r="G29" s="20"/>
      <c r="H29" s="100"/>
      <c r="I29" s="21" t="s">
        <v>24</v>
      </c>
      <c r="J29" s="21" t="s">
        <v>26</v>
      </c>
      <c r="K29" s="134"/>
      <c r="L29" s="142"/>
    </row>
    <row r="30" spans="2:12" s="1" customFormat="1" ht="14.45" customHeight="1">
      <c r="B30" s="19"/>
      <c r="C30" s="20"/>
      <c r="D30" s="22" t="s">
        <v>27</v>
      </c>
      <c r="E30" s="22" t="s">
        <v>28</v>
      </c>
      <c r="F30" s="115">
        <f>ROUND(SUM(BF76:BF176), 2)</f>
        <v>0</v>
      </c>
      <c r="G30" s="20"/>
      <c r="H30" s="100"/>
      <c r="I30" s="45">
        <v>0.21</v>
      </c>
      <c r="J30" s="44">
        <f>ROUND(ROUND((SUM(BF76:BF176)), 2)*I30, 2)</f>
        <v>0</v>
      </c>
      <c r="K30" s="135"/>
      <c r="L30" s="142"/>
    </row>
    <row r="31" spans="2:12" s="1" customFormat="1" ht="14.45" customHeight="1">
      <c r="B31" s="19"/>
      <c r="C31" s="20"/>
      <c r="D31" s="20"/>
      <c r="E31" s="22" t="s">
        <v>29</v>
      </c>
      <c r="F31" s="115">
        <f>ROUND(SUM(BG76:BG176), 2)</f>
        <v>0</v>
      </c>
      <c r="G31" s="20"/>
      <c r="H31" s="100"/>
      <c r="I31" s="45">
        <v>0.15</v>
      </c>
      <c r="J31" s="44">
        <f>ROUND(ROUND((SUM(BG76:BG176)), 2)*I31, 2)</f>
        <v>0</v>
      </c>
      <c r="K31" s="135"/>
      <c r="L31" s="142"/>
    </row>
    <row r="32" spans="2:12" s="1" customFormat="1" ht="14.45" hidden="1" customHeight="1">
      <c r="B32" s="19"/>
      <c r="C32" s="20"/>
      <c r="D32" s="20"/>
      <c r="E32" s="22" t="s">
        <v>30</v>
      </c>
      <c r="F32" s="115">
        <f>ROUND(SUM(BH76:BH176), 2)</f>
        <v>0</v>
      </c>
      <c r="G32" s="20"/>
      <c r="H32" s="100"/>
      <c r="I32" s="45">
        <v>0.21</v>
      </c>
      <c r="J32" s="44">
        <v>0</v>
      </c>
      <c r="K32" s="135"/>
      <c r="L32" s="142"/>
    </row>
    <row r="33" spans="2:12" s="1" customFormat="1" ht="14.45" hidden="1" customHeight="1">
      <c r="B33" s="19"/>
      <c r="C33" s="20"/>
      <c r="D33" s="20"/>
      <c r="E33" s="22" t="s">
        <v>31</v>
      </c>
      <c r="F33" s="115">
        <f>ROUND(SUM(BI76:BI176), 2)</f>
        <v>0</v>
      </c>
      <c r="G33" s="20"/>
      <c r="H33" s="100"/>
      <c r="I33" s="45">
        <v>0.15</v>
      </c>
      <c r="J33" s="44">
        <v>0</v>
      </c>
      <c r="K33" s="135"/>
      <c r="L33" s="142"/>
    </row>
    <row r="34" spans="2:12" s="1" customFormat="1" ht="14.45" hidden="1" customHeight="1">
      <c r="B34" s="19"/>
      <c r="C34" s="20"/>
      <c r="D34" s="20"/>
      <c r="E34" s="22" t="s">
        <v>32</v>
      </c>
      <c r="F34" s="115">
        <f>ROUND(SUM(BJ76:BJ176), 2)</f>
        <v>0</v>
      </c>
      <c r="G34" s="20"/>
      <c r="H34" s="100"/>
      <c r="I34" s="45">
        <v>0</v>
      </c>
      <c r="J34" s="44">
        <v>0</v>
      </c>
      <c r="K34" s="135"/>
      <c r="L34" s="142"/>
    </row>
    <row r="35" spans="2:12" s="1" customFormat="1" ht="6.95" customHeight="1">
      <c r="B35" s="19"/>
      <c r="C35" s="20"/>
      <c r="D35" s="20"/>
      <c r="E35" s="20"/>
      <c r="F35" s="100"/>
      <c r="G35" s="20"/>
      <c r="H35" s="100"/>
      <c r="I35" s="20"/>
      <c r="J35" s="20"/>
      <c r="K35" s="129"/>
      <c r="L35" s="142"/>
    </row>
    <row r="36" spans="2:12" s="1" customFormat="1" ht="25.35" customHeight="1">
      <c r="B36" s="19"/>
      <c r="C36" s="46"/>
      <c r="D36" s="47" t="s">
        <v>33</v>
      </c>
      <c r="E36" s="31"/>
      <c r="F36" s="116"/>
      <c r="G36" s="48" t="s">
        <v>34</v>
      </c>
      <c r="H36" s="102" t="s">
        <v>35</v>
      </c>
      <c r="I36" s="31"/>
      <c r="J36" s="49">
        <f>SUM(J27:J34)</f>
        <v>0</v>
      </c>
      <c r="K36" s="49"/>
      <c r="L36" s="145"/>
    </row>
    <row r="37" spans="2:12" s="1" customFormat="1" ht="14.45" customHeight="1">
      <c r="B37" s="23"/>
      <c r="C37" s="24"/>
      <c r="D37" s="24"/>
      <c r="E37" s="24"/>
      <c r="F37" s="103"/>
      <c r="G37" s="24"/>
      <c r="H37" s="103"/>
      <c r="I37" s="24"/>
      <c r="J37" s="24"/>
      <c r="K37" s="24"/>
      <c r="L37" s="146"/>
    </row>
    <row r="41" spans="2:12" s="1" customFormat="1" ht="6.95" customHeight="1">
      <c r="B41" s="25"/>
      <c r="C41" s="26"/>
      <c r="D41" s="26"/>
      <c r="E41" s="26"/>
      <c r="F41" s="104"/>
      <c r="G41" s="26"/>
      <c r="H41" s="104"/>
      <c r="I41" s="26"/>
      <c r="J41" s="26"/>
      <c r="K41" s="26"/>
      <c r="L41" s="147"/>
    </row>
    <row r="42" spans="2:12" s="1" customFormat="1" ht="36.950000000000003" customHeight="1">
      <c r="B42" s="19"/>
      <c r="C42" s="15" t="s">
        <v>246</v>
      </c>
      <c r="D42" s="20"/>
      <c r="E42" s="20"/>
      <c r="F42" s="100"/>
      <c r="G42" s="20"/>
      <c r="H42" s="100"/>
      <c r="I42" s="20"/>
      <c r="J42" s="20"/>
      <c r="K42" s="129"/>
      <c r="L42" s="142"/>
    </row>
    <row r="43" spans="2:12" s="1" customFormat="1" ht="6.95" customHeight="1">
      <c r="B43" s="19"/>
      <c r="C43" s="20"/>
      <c r="D43" s="20"/>
      <c r="E43" s="20"/>
      <c r="F43" s="100"/>
      <c r="G43" s="20"/>
      <c r="H43" s="100"/>
      <c r="I43" s="20"/>
      <c r="J43" s="20"/>
      <c r="K43" s="129"/>
      <c r="L43" s="142"/>
    </row>
    <row r="44" spans="2:12" s="1" customFormat="1" ht="14.45" customHeight="1">
      <c r="B44" s="19"/>
      <c r="C44" s="184" t="s">
        <v>247</v>
      </c>
      <c r="D44" s="20"/>
      <c r="E44" s="20"/>
      <c r="F44" s="100"/>
      <c r="G44" s="20"/>
      <c r="H44" s="100"/>
      <c r="I44" s="20"/>
      <c r="J44" s="20"/>
      <c r="K44" s="129"/>
      <c r="L44" s="142"/>
    </row>
    <row r="45" spans="2:12" s="1" customFormat="1" ht="28.5" customHeight="1">
      <c r="B45" s="19"/>
      <c r="C45" s="20"/>
      <c r="D45" s="20"/>
      <c r="E45" s="206" t="str">
        <f>E7</f>
        <v>Zdravotnický mobiliář pro gynekologicko-porodnické oddělení nemocnice v Karlových Varech</v>
      </c>
      <c r="F45" s="207"/>
      <c r="G45" s="207"/>
      <c r="H45" s="207"/>
      <c r="I45" s="20"/>
      <c r="J45" s="20"/>
      <c r="K45" s="129"/>
      <c r="L45" s="142"/>
    </row>
    <row r="46" spans="2:12" s="1" customFormat="1" ht="14.45" customHeight="1">
      <c r="B46" s="19"/>
      <c r="C46" s="18"/>
      <c r="D46" s="20"/>
      <c r="E46" s="20"/>
      <c r="F46" s="100"/>
      <c r="G46" s="20"/>
      <c r="H46" s="100"/>
      <c r="I46" s="20"/>
      <c r="J46" s="20"/>
      <c r="K46" s="129"/>
      <c r="L46" s="142"/>
    </row>
    <row r="47" spans="2:12" s="1" customFormat="1" ht="31.5" customHeight="1">
      <c r="B47" s="19"/>
      <c r="C47" s="20"/>
      <c r="D47" s="20"/>
      <c r="E47" s="208" t="str">
        <f>E9</f>
        <v>část A. Zdravotnický mobiliář</v>
      </c>
      <c r="F47" s="209"/>
      <c r="G47" s="209"/>
      <c r="H47" s="209"/>
      <c r="I47" s="20"/>
      <c r="J47" s="20"/>
      <c r="K47" s="129"/>
      <c r="L47" s="142"/>
    </row>
    <row r="48" spans="2:12" s="1" customFormat="1" ht="14.25" customHeight="1">
      <c r="B48" s="19"/>
      <c r="C48" s="20"/>
      <c r="D48" s="20"/>
      <c r="E48" s="20"/>
      <c r="F48" s="100"/>
      <c r="G48" s="20"/>
      <c r="H48" s="100"/>
      <c r="I48" s="20"/>
      <c r="J48" s="20"/>
      <c r="K48" s="129"/>
      <c r="L48" s="142"/>
    </row>
    <row r="49" spans="2:48" s="1" customFormat="1" ht="18" customHeight="1">
      <c r="B49" s="19"/>
      <c r="C49" s="18" t="s">
        <v>11</v>
      </c>
      <c r="D49" s="20"/>
      <c r="E49" s="20"/>
      <c r="F49" s="113" t="str">
        <f>F12</f>
        <v>Karlovy Vary</v>
      </c>
      <c r="G49" s="20"/>
      <c r="H49" s="100"/>
      <c r="I49" s="18" t="s">
        <v>13</v>
      </c>
      <c r="J49" s="39" t="str">
        <f>IF(J12="","",J12)</f>
        <v/>
      </c>
      <c r="K49" s="131"/>
      <c r="L49" s="142"/>
    </row>
    <row r="50" spans="2:48" s="1" customFormat="1" ht="6.95" customHeight="1">
      <c r="B50" s="19"/>
      <c r="C50" s="20"/>
      <c r="D50" s="20"/>
      <c r="E50" s="20"/>
      <c r="F50" s="100"/>
      <c r="G50" s="20"/>
      <c r="H50" s="100"/>
      <c r="I50" s="20"/>
      <c r="J50" s="20"/>
      <c r="K50" s="129"/>
      <c r="L50" s="142"/>
    </row>
    <row r="51" spans="2:48" s="1" customFormat="1" ht="15">
      <c r="B51" s="19"/>
      <c r="C51" s="18" t="s">
        <v>15</v>
      </c>
      <c r="D51" s="20"/>
      <c r="E51" s="20"/>
      <c r="F51" s="113" t="str">
        <f>E15</f>
        <v>Karlovarský kraj, Závodní 88, Karlovy Vary</v>
      </c>
      <c r="G51" s="20"/>
      <c r="H51" s="100"/>
      <c r="I51" s="18" t="s">
        <v>19</v>
      </c>
      <c r="J51" s="17" t="str">
        <f>E21</f>
        <v>Atelier Penta v.o.s., Jlhlava, Mrštíkova 12</v>
      </c>
      <c r="K51" s="130"/>
      <c r="L51" s="142"/>
    </row>
    <row r="52" spans="2:48" s="1" customFormat="1" ht="14.45" customHeight="1">
      <c r="B52" s="19"/>
      <c r="C52" s="128" t="s">
        <v>244</v>
      </c>
      <c r="D52" s="20"/>
      <c r="E52" s="20"/>
      <c r="F52" s="113" t="str">
        <f>IF(E18="","",E18)</f>
        <v/>
      </c>
      <c r="G52" s="20"/>
      <c r="H52" s="100"/>
      <c r="I52" s="20"/>
      <c r="J52" s="20"/>
      <c r="K52" s="129"/>
      <c r="L52" s="142"/>
    </row>
    <row r="53" spans="2:48" s="1" customFormat="1" ht="10.35" customHeight="1">
      <c r="B53" s="19"/>
      <c r="C53" s="20"/>
      <c r="D53" s="20"/>
      <c r="E53" s="20"/>
      <c r="F53" s="100"/>
      <c r="G53" s="20"/>
      <c r="H53" s="100"/>
      <c r="I53" s="20"/>
      <c r="J53" s="20"/>
      <c r="K53" s="129"/>
      <c r="L53" s="142"/>
    </row>
    <row r="54" spans="2:48" s="1" customFormat="1" ht="29.25" customHeight="1">
      <c r="B54" s="19"/>
      <c r="C54" s="50" t="s">
        <v>48</v>
      </c>
      <c r="D54" s="46"/>
      <c r="E54" s="46"/>
      <c r="F54" s="105"/>
      <c r="G54" s="46"/>
      <c r="H54" s="105"/>
      <c r="I54" s="46"/>
      <c r="J54" s="51" t="s">
        <v>49</v>
      </c>
      <c r="K54" s="136"/>
      <c r="L54" s="148"/>
    </row>
    <row r="55" spans="2:48" s="1" customFormat="1" ht="10.35" customHeight="1">
      <c r="B55" s="19"/>
      <c r="C55" s="20"/>
      <c r="D55" s="20"/>
      <c r="E55" s="20"/>
      <c r="F55" s="100"/>
      <c r="G55" s="20"/>
      <c r="H55" s="100"/>
      <c r="I55" s="20"/>
      <c r="J55" s="20"/>
      <c r="K55" s="129"/>
      <c r="L55" s="142"/>
    </row>
    <row r="56" spans="2:48" s="1" customFormat="1" ht="29.25" customHeight="1">
      <c r="B56" s="19"/>
      <c r="C56" s="52" t="s">
        <v>50</v>
      </c>
      <c r="D56" s="20"/>
      <c r="E56" s="20"/>
      <c r="F56" s="100"/>
      <c r="G56" s="20"/>
      <c r="H56" s="100"/>
      <c r="I56" s="20"/>
      <c r="J56" s="43">
        <f>J76</f>
        <v>0</v>
      </c>
      <c r="K56" s="133"/>
      <c r="L56" s="142"/>
      <c r="AV56" s="10" t="s">
        <v>51</v>
      </c>
    </row>
    <row r="57" spans="2:48" s="1" customFormat="1" ht="21.75" customHeight="1">
      <c r="B57" s="19"/>
      <c r="C57" s="20"/>
      <c r="D57" s="20"/>
      <c r="E57" s="20"/>
      <c r="F57" s="100"/>
      <c r="G57" s="20"/>
      <c r="H57" s="100"/>
      <c r="I57" s="20"/>
      <c r="J57" s="20"/>
      <c r="K57" s="129"/>
      <c r="L57" s="142"/>
    </row>
    <row r="58" spans="2:48" s="1" customFormat="1" ht="6.95" customHeight="1">
      <c r="B58" s="23"/>
      <c r="C58" s="24"/>
      <c r="D58" s="24"/>
      <c r="E58" s="24"/>
      <c r="F58" s="103"/>
      <c r="G58" s="24"/>
      <c r="H58" s="103"/>
      <c r="I58" s="24"/>
      <c r="J58" s="24"/>
      <c r="K58" s="24"/>
      <c r="L58" s="146"/>
    </row>
    <row r="62" spans="2:48" s="1" customFormat="1" ht="6.95" customHeight="1">
      <c r="B62" s="25"/>
      <c r="C62" s="26"/>
      <c r="D62" s="26"/>
      <c r="E62" s="26"/>
      <c r="F62" s="104"/>
      <c r="G62" s="26"/>
      <c r="H62" s="104"/>
      <c r="I62" s="26"/>
      <c r="J62" s="26"/>
      <c r="K62" s="26"/>
      <c r="L62" s="149"/>
      <c r="M62" s="19"/>
    </row>
    <row r="63" spans="2:48" s="1" customFormat="1" ht="36.950000000000003" customHeight="1">
      <c r="B63" s="19"/>
      <c r="C63" s="27" t="s">
        <v>245</v>
      </c>
      <c r="F63" s="106"/>
      <c r="H63" s="106"/>
      <c r="K63" s="126"/>
      <c r="L63" s="150"/>
      <c r="M63" s="19"/>
    </row>
    <row r="64" spans="2:48" s="1" customFormat="1" ht="6.95" customHeight="1">
      <c r="B64" s="19"/>
      <c r="F64" s="106"/>
      <c r="H64" s="106"/>
      <c r="K64" s="126"/>
      <c r="L64" s="150"/>
      <c r="M64" s="19"/>
    </row>
    <row r="65" spans="2:66" s="1" customFormat="1" ht="14.45" customHeight="1">
      <c r="B65" s="19"/>
      <c r="C65" s="181" t="s">
        <v>247</v>
      </c>
      <c r="F65" s="106"/>
      <c r="H65" s="106"/>
      <c r="K65" s="126"/>
      <c r="L65" s="150"/>
      <c r="M65" s="19"/>
    </row>
    <row r="66" spans="2:66" s="1" customFormat="1" ht="33.75" customHeight="1">
      <c r="B66" s="19"/>
      <c r="E66" s="199" t="str">
        <f>E7</f>
        <v>Zdravotnický mobiliář pro gynekologicko-porodnické oddělení nemocnice v Karlových Varech</v>
      </c>
      <c r="F66" s="200"/>
      <c r="G66" s="200"/>
      <c r="H66" s="200"/>
      <c r="K66" s="126"/>
      <c r="L66" s="150"/>
      <c r="M66" s="19"/>
    </row>
    <row r="67" spans="2:66" s="1" customFormat="1" ht="14.45" customHeight="1">
      <c r="B67" s="19"/>
      <c r="C67" s="28"/>
      <c r="F67" s="106"/>
      <c r="H67" s="106"/>
      <c r="K67" s="126"/>
      <c r="L67" s="150"/>
      <c r="M67" s="19"/>
    </row>
    <row r="68" spans="2:66" s="1" customFormat="1" ht="34.5" customHeight="1">
      <c r="B68" s="19"/>
      <c r="E68" s="201" t="str">
        <f>E9</f>
        <v>část A. Zdravotnický mobiliář</v>
      </c>
      <c r="F68" s="202"/>
      <c r="G68" s="202"/>
      <c r="H68" s="202"/>
      <c r="K68" s="126"/>
      <c r="L68" s="150"/>
      <c r="M68" s="19"/>
    </row>
    <row r="69" spans="2:66" s="1" customFormat="1" ht="6.95" customHeight="1">
      <c r="B69" s="19"/>
      <c r="F69" s="106"/>
      <c r="H69" s="106"/>
      <c r="K69" s="126"/>
      <c r="L69" s="150"/>
      <c r="M69" s="19"/>
    </row>
    <row r="70" spans="2:66" s="1" customFormat="1" ht="18" customHeight="1">
      <c r="B70" s="19"/>
      <c r="C70" s="28" t="s">
        <v>11</v>
      </c>
      <c r="F70" s="117" t="str">
        <f>F12</f>
        <v>Karlovy Vary</v>
      </c>
      <c r="H70" s="106"/>
      <c r="I70" s="28" t="s">
        <v>13</v>
      </c>
      <c r="J70" s="29" t="str">
        <f>IF(J12="","",J12)</f>
        <v/>
      </c>
      <c r="K70" s="125"/>
      <c r="L70" s="150"/>
      <c r="M70" s="19"/>
    </row>
    <row r="71" spans="2:66" s="1" customFormat="1" ht="6.95" customHeight="1">
      <c r="B71" s="19"/>
      <c r="F71" s="106"/>
      <c r="H71" s="106"/>
      <c r="K71" s="126"/>
      <c r="L71" s="150"/>
      <c r="M71" s="19"/>
    </row>
    <row r="72" spans="2:66" s="1" customFormat="1" ht="15">
      <c r="B72" s="19"/>
      <c r="C72" s="28" t="s">
        <v>15</v>
      </c>
      <c r="F72" s="117" t="str">
        <f>E15</f>
        <v>Karlovarský kraj, Závodní 88, Karlovy Vary</v>
      </c>
      <c r="H72" s="106"/>
      <c r="I72" s="28" t="s">
        <v>19</v>
      </c>
      <c r="J72" s="53" t="str">
        <f>E21</f>
        <v>Atelier Penta v.o.s., Jlhlava, Mrštíkova 12</v>
      </c>
      <c r="K72" s="53"/>
      <c r="L72" s="150"/>
      <c r="M72" s="19"/>
    </row>
    <row r="73" spans="2:66" s="1" customFormat="1" ht="14.45" customHeight="1">
      <c r="B73" s="19"/>
      <c r="C73" s="128" t="s">
        <v>244</v>
      </c>
      <c r="F73" s="117" t="str">
        <f>IF(E18="","",E18)</f>
        <v/>
      </c>
      <c r="H73" s="106"/>
      <c r="K73" s="126"/>
      <c r="L73" s="150"/>
      <c r="M73" s="169"/>
    </row>
    <row r="74" spans="2:66" s="1" customFormat="1" ht="10.35" customHeight="1">
      <c r="B74" s="19"/>
      <c r="F74" s="106"/>
      <c r="H74" s="106"/>
      <c r="K74" s="126"/>
      <c r="L74" s="150"/>
      <c r="M74" s="169"/>
    </row>
    <row r="75" spans="2:66" s="3" customFormat="1" ht="29.25" customHeight="1">
      <c r="B75" s="54"/>
      <c r="C75" s="55" t="s">
        <v>52</v>
      </c>
      <c r="D75" s="56" t="s">
        <v>37</v>
      </c>
      <c r="E75" s="56" t="s">
        <v>36</v>
      </c>
      <c r="F75" s="107" t="s">
        <v>53</v>
      </c>
      <c r="G75" s="56" t="s">
        <v>54</v>
      </c>
      <c r="H75" s="107" t="s">
        <v>55</v>
      </c>
      <c r="I75" s="57" t="s">
        <v>56</v>
      </c>
      <c r="J75" s="56" t="s">
        <v>49</v>
      </c>
      <c r="K75" s="56" t="s">
        <v>242</v>
      </c>
      <c r="L75" s="137" t="s">
        <v>243</v>
      </c>
      <c r="M75" s="170"/>
      <c r="N75" s="32" t="s">
        <v>57</v>
      </c>
      <c r="O75" s="33" t="s">
        <v>27</v>
      </c>
      <c r="P75" s="33" t="s">
        <v>58</v>
      </c>
      <c r="Q75" s="33" t="s">
        <v>59</v>
      </c>
      <c r="R75" s="33" t="s">
        <v>60</v>
      </c>
      <c r="S75" s="33" t="s">
        <v>61</v>
      </c>
      <c r="T75" s="33" t="s">
        <v>62</v>
      </c>
      <c r="U75" s="34" t="s">
        <v>63</v>
      </c>
    </row>
    <row r="76" spans="2:66" s="1" customFormat="1" ht="29.25" customHeight="1">
      <c r="B76" s="19"/>
      <c r="C76" s="58" t="s">
        <v>50</v>
      </c>
      <c r="F76" s="106"/>
      <c r="H76" s="106"/>
      <c r="J76" s="59">
        <f>BL76</f>
        <v>0</v>
      </c>
      <c r="K76" s="59"/>
      <c r="L76" s="150"/>
      <c r="M76" s="169"/>
      <c r="N76" s="35"/>
      <c r="O76" s="30"/>
      <c r="P76" s="30"/>
      <c r="Q76" s="60">
        <f>SUM(Q77:Q176)</f>
        <v>0</v>
      </c>
      <c r="R76" s="30"/>
      <c r="S76" s="60">
        <f>SUM(S77:S176)</f>
        <v>0</v>
      </c>
      <c r="T76" s="30"/>
      <c r="U76" s="61">
        <f>SUM(U77:U176)</f>
        <v>0</v>
      </c>
      <c r="AU76" s="10" t="s">
        <v>38</v>
      </c>
      <c r="AV76" s="10" t="s">
        <v>51</v>
      </c>
      <c r="BL76" s="62">
        <f>SUM(BL77:BL176)</f>
        <v>0</v>
      </c>
    </row>
    <row r="77" spans="2:66" s="1" customFormat="1" ht="22.5" customHeight="1">
      <c r="B77" s="63"/>
      <c r="C77" s="64" t="s">
        <v>10</v>
      </c>
      <c r="D77" s="64" t="s">
        <v>64</v>
      </c>
      <c r="E77" s="65" t="s">
        <v>131</v>
      </c>
      <c r="F77" s="121" t="s">
        <v>132</v>
      </c>
      <c r="G77" s="157" t="s">
        <v>65</v>
      </c>
      <c r="H77" s="111">
        <v>2</v>
      </c>
      <c r="I77" s="198">
        <v>0</v>
      </c>
      <c r="J77" s="67">
        <f>ROUND(I77*H77,2)</f>
        <v>0</v>
      </c>
      <c r="K77" s="67">
        <v>1</v>
      </c>
      <c r="L77" s="151">
        <v>1</v>
      </c>
      <c r="M77" s="171"/>
      <c r="N77" s="68" t="s">
        <v>1</v>
      </c>
      <c r="O77" s="69" t="s">
        <v>28</v>
      </c>
      <c r="P77" s="70">
        <v>0</v>
      </c>
      <c r="Q77" s="70">
        <f>P77*H77</f>
        <v>0</v>
      </c>
      <c r="R77" s="70">
        <v>0</v>
      </c>
      <c r="S77" s="70">
        <f>R77*H77</f>
        <v>0</v>
      </c>
      <c r="T77" s="70">
        <v>0</v>
      </c>
      <c r="U77" s="71">
        <f>T77*H77</f>
        <v>0</v>
      </c>
      <c r="AS77" s="10" t="s">
        <v>66</v>
      </c>
      <c r="AU77" s="10" t="s">
        <v>64</v>
      </c>
      <c r="AV77" s="10" t="s">
        <v>39</v>
      </c>
      <c r="AZ77" s="10" t="s">
        <v>67</v>
      </c>
      <c r="BF77" s="72">
        <f>IF(O77="základní",J77,0)</f>
        <v>0</v>
      </c>
      <c r="BG77" s="72">
        <f>IF(O77="snížená",J77,0)</f>
        <v>0</v>
      </c>
      <c r="BH77" s="72">
        <f>IF(O77="zákl. přenesená",J77,0)</f>
        <v>0</v>
      </c>
      <c r="BI77" s="72">
        <f>IF(O77="sníž. přenesená",J77,0)</f>
        <v>0</v>
      </c>
      <c r="BJ77" s="72">
        <f>IF(O77="nulová",J77,0)</f>
        <v>0</v>
      </c>
      <c r="BK77" s="10" t="s">
        <v>10</v>
      </c>
      <c r="BL77" s="72">
        <f>ROUND(I77*H77,2)</f>
        <v>0</v>
      </c>
      <c r="BM77" s="10" t="s">
        <v>66</v>
      </c>
      <c r="BN77" s="10" t="s">
        <v>66</v>
      </c>
    </row>
    <row r="78" spans="2:66" s="4" customFormat="1">
      <c r="B78" s="73"/>
      <c r="D78" s="74" t="s">
        <v>72</v>
      </c>
      <c r="E78" s="75" t="s">
        <v>1</v>
      </c>
      <c r="F78" s="122" t="s">
        <v>133</v>
      </c>
      <c r="G78" s="158"/>
      <c r="H78" s="159" t="s">
        <v>1</v>
      </c>
      <c r="I78" s="158"/>
      <c r="L78" s="152"/>
      <c r="M78" s="172"/>
      <c r="N78" s="77"/>
      <c r="O78" s="78"/>
      <c r="P78" s="78"/>
      <c r="Q78" s="78"/>
      <c r="R78" s="78"/>
      <c r="S78" s="78"/>
      <c r="T78" s="78"/>
      <c r="U78" s="79"/>
      <c r="AU78" s="76" t="s">
        <v>72</v>
      </c>
      <c r="AV78" s="76" t="s">
        <v>39</v>
      </c>
      <c r="AW78" s="4" t="s">
        <v>10</v>
      </c>
      <c r="AX78" s="4" t="s">
        <v>21</v>
      </c>
      <c r="AY78" s="4" t="s">
        <v>39</v>
      </c>
      <c r="AZ78" s="76" t="s">
        <v>67</v>
      </c>
    </row>
    <row r="79" spans="2:66" s="5" customFormat="1">
      <c r="B79" s="80"/>
      <c r="D79" s="74" t="s">
        <v>72</v>
      </c>
      <c r="E79" s="81" t="s">
        <v>1</v>
      </c>
      <c r="F79" s="122" t="s">
        <v>10</v>
      </c>
      <c r="G79" s="160"/>
      <c r="H79" s="161">
        <v>1</v>
      </c>
      <c r="I79" s="160"/>
      <c r="L79" s="153"/>
      <c r="M79" s="173"/>
      <c r="N79" s="82"/>
      <c r="O79" s="83"/>
      <c r="P79" s="83"/>
      <c r="Q79" s="83"/>
      <c r="R79" s="83"/>
      <c r="S79" s="83"/>
      <c r="T79" s="83"/>
      <c r="U79" s="84"/>
      <c r="AU79" s="81" t="s">
        <v>72</v>
      </c>
      <c r="AV79" s="81" t="s">
        <v>39</v>
      </c>
      <c r="AW79" s="5" t="s">
        <v>40</v>
      </c>
      <c r="AX79" s="5" t="s">
        <v>21</v>
      </c>
      <c r="AY79" s="5" t="s">
        <v>39</v>
      </c>
      <c r="AZ79" s="81" t="s">
        <v>67</v>
      </c>
    </row>
    <row r="80" spans="2:66" s="6" customFormat="1">
      <c r="B80" s="85"/>
      <c r="D80" s="86" t="s">
        <v>72</v>
      </c>
      <c r="E80" s="87" t="s">
        <v>1</v>
      </c>
      <c r="F80" s="123" t="s">
        <v>73</v>
      </c>
      <c r="G80" s="162"/>
      <c r="H80" s="163">
        <v>1</v>
      </c>
      <c r="I80" s="162"/>
      <c r="L80" s="154"/>
      <c r="M80" s="174"/>
      <c r="N80" s="88"/>
      <c r="O80" s="89"/>
      <c r="P80" s="89"/>
      <c r="Q80" s="89"/>
      <c r="R80" s="89"/>
      <c r="S80" s="89"/>
      <c r="T80" s="89"/>
      <c r="U80" s="90"/>
      <c r="AU80" s="91" t="s">
        <v>72</v>
      </c>
      <c r="AV80" s="91" t="s">
        <v>39</v>
      </c>
      <c r="AW80" s="6" t="s">
        <v>66</v>
      </c>
      <c r="AX80" s="6" t="s">
        <v>21</v>
      </c>
      <c r="AY80" s="6" t="s">
        <v>10</v>
      </c>
      <c r="AZ80" s="91" t="s">
        <v>67</v>
      </c>
    </row>
    <row r="81" spans="2:66" s="1" customFormat="1" ht="22.5" customHeight="1">
      <c r="B81" s="63"/>
      <c r="C81" s="64" t="s">
        <v>40</v>
      </c>
      <c r="D81" s="64" t="s">
        <v>64</v>
      </c>
      <c r="E81" s="65" t="s">
        <v>134</v>
      </c>
      <c r="F81" s="121" t="s">
        <v>135</v>
      </c>
      <c r="G81" s="157" t="s">
        <v>65</v>
      </c>
      <c r="H81" s="111">
        <v>2</v>
      </c>
      <c r="I81" s="198"/>
      <c r="J81" s="67">
        <f>ROUND(I81*H81,2)</f>
        <v>0</v>
      </c>
      <c r="K81" s="67">
        <v>2</v>
      </c>
      <c r="L81" s="151">
        <v>0</v>
      </c>
      <c r="M81" s="169"/>
      <c r="N81" s="68" t="s">
        <v>1</v>
      </c>
      <c r="O81" s="69" t="s">
        <v>28</v>
      </c>
      <c r="P81" s="70">
        <v>0</v>
      </c>
      <c r="Q81" s="70">
        <f>P81*H81</f>
        <v>0</v>
      </c>
      <c r="R81" s="70">
        <v>0</v>
      </c>
      <c r="S81" s="70">
        <f>R81*H81</f>
        <v>0</v>
      </c>
      <c r="T81" s="70">
        <v>0</v>
      </c>
      <c r="U81" s="71">
        <f>T81*H81</f>
        <v>0</v>
      </c>
      <c r="AS81" s="10" t="s">
        <v>66</v>
      </c>
      <c r="AU81" s="10" t="s">
        <v>64</v>
      </c>
      <c r="AV81" s="10" t="s">
        <v>39</v>
      </c>
      <c r="AZ81" s="10" t="s">
        <v>67</v>
      </c>
      <c r="BF81" s="72">
        <f>IF(O81="základní",J81,0)</f>
        <v>0</v>
      </c>
      <c r="BG81" s="72">
        <f>IF(O81="snížená",J81,0)</f>
        <v>0</v>
      </c>
      <c r="BH81" s="72">
        <f>IF(O81="zákl. přenesená",J81,0)</f>
        <v>0</v>
      </c>
      <c r="BI81" s="72">
        <f>IF(O81="sníž. přenesená",J81,0)</f>
        <v>0</v>
      </c>
      <c r="BJ81" s="72">
        <f>IF(O81="nulová",J81,0)</f>
        <v>0</v>
      </c>
      <c r="BK81" s="10" t="s">
        <v>10</v>
      </c>
      <c r="BL81" s="72">
        <f>ROUND(I81*H81,2)</f>
        <v>0</v>
      </c>
      <c r="BM81" s="10" t="s">
        <v>66</v>
      </c>
      <c r="BN81" s="10" t="s">
        <v>69</v>
      </c>
    </row>
    <row r="82" spans="2:66" s="4" customFormat="1">
      <c r="B82" s="73"/>
      <c r="D82" s="74" t="s">
        <v>72</v>
      </c>
      <c r="E82" s="75" t="s">
        <v>1</v>
      </c>
      <c r="F82" s="122" t="s">
        <v>136</v>
      </c>
      <c r="G82" s="158"/>
      <c r="H82" s="159" t="s">
        <v>1</v>
      </c>
      <c r="I82" s="158"/>
      <c r="L82" s="152"/>
      <c r="M82" s="172"/>
      <c r="N82" s="77"/>
      <c r="O82" s="78"/>
      <c r="P82" s="78"/>
      <c r="Q82" s="78"/>
      <c r="R82" s="78"/>
      <c r="S82" s="78"/>
      <c r="T82" s="78"/>
      <c r="U82" s="79"/>
      <c r="AU82" s="76" t="s">
        <v>72</v>
      </c>
      <c r="AV82" s="76" t="s">
        <v>39</v>
      </c>
      <c r="AW82" s="4" t="s">
        <v>10</v>
      </c>
      <c r="AX82" s="4" t="s">
        <v>21</v>
      </c>
      <c r="AY82" s="4" t="s">
        <v>39</v>
      </c>
      <c r="AZ82" s="76" t="s">
        <v>67</v>
      </c>
    </row>
    <row r="83" spans="2:66" s="5" customFormat="1">
      <c r="B83" s="80"/>
      <c r="D83" s="74" t="s">
        <v>72</v>
      </c>
      <c r="E83" s="81" t="s">
        <v>1</v>
      </c>
      <c r="F83" s="122" t="s">
        <v>40</v>
      </c>
      <c r="G83" s="160"/>
      <c r="H83" s="161">
        <v>2</v>
      </c>
      <c r="I83" s="160"/>
      <c r="L83" s="153"/>
      <c r="M83" s="173"/>
      <c r="N83" s="82"/>
      <c r="O83" s="83"/>
      <c r="P83" s="83"/>
      <c r="Q83" s="83"/>
      <c r="R83" s="83"/>
      <c r="S83" s="83"/>
      <c r="T83" s="83"/>
      <c r="U83" s="84"/>
      <c r="AU83" s="81" t="s">
        <v>72</v>
      </c>
      <c r="AV83" s="81" t="s">
        <v>39</v>
      </c>
      <c r="AW83" s="5" t="s">
        <v>40</v>
      </c>
      <c r="AX83" s="5" t="s">
        <v>21</v>
      </c>
      <c r="AY83" s="5" t="s">
        <v>39</v>
      </c>
      <c r="AZ83" s="81" t="s">
        <v>67</v>
      </c>
    </row>
    <row r="84" spans="2:66" s="6" customFormat="1">
      <c r="B84" s="85"/>
      <c r="D84" s="86" t="s">
        <v>72</v>
      </c>
      <c r="E84" s="87" t="s">
        <v>1</v>
      </c>
      <c r="F84" s="123" t="s">
        <v>73</v>
      </c>
      <c r="G84" s="162"/>
      <c r="H84" s="163">
        <v>2</v>
      </c>
      <c r="I84" s="162"/>
      <c r="L84" s="154"/>
      <c r="M84" s="174"/>
      <c r="N84" s="88"/>
      <c r="O84" s="89"/>
      <c r="P84" s="89"/>
      <c r="Q84" s="89"/>
      <c r="R84" s="89"/>
      <c r="S84" s="89"/>
      <c r="T84" s="89"/>
      <c r="U84" s="90"/>
      <c r="AU84" s="91" t="s">
        <v>72</v>
      </c>
      <c r="AV84" s="91" t="s">
        <v>39</v>
      </c>
      <c r="AW84" s="6" t="s">
        <v>66</v>
      </c>
      <c r="AX84" s="6" t="s">
        <v>21</v>
      </c>
      <c r="AY84" s="6" t="s">
        <v>10</v>
      </c>
      <c r="AZ84" s="91" t="s">
        <v>67</v>
      </c>
    </row>
    <row r="85" spans="2:66" s="1" customFormat="1" ht="22.5" customHeight="1">
      <c r="B85" s="63"/>
      <c r="C85" s="64" t="s">
        <v>68</v>
      </c>
      <c r="D85" s="64" t="s">
        <v>64</v>
      </c>
      <c r="E85" s="65" t="s">
        <v>137</v>
      </c>
      <c r="F85" s="121" t="s">
        <v>138</v>
      </c>
      <c r="G85" s="157" t="s">
        <v>65</v>
      </c>
      <c r="H85" s="111">
        <v>1</v>
      </c>
      <c r="I85" s="198"/>
      <c r="J85" s="67">
        <f>ROUND(I85*H85,2)</f>
        <v>0</v>
      </c>
      <c r="K85" s="67">
        <v>1</v>
      </c>
      <c r="L85" s="151">
        <v>0</v>
      </c>
      <c r="M85" s="169"/>
      <c r="N85" s="68" t="s">
        <v>1</v>
      </c>
      <c r="O85" s="69" t="s">
        <v>28</v>
      </c>
      <c r="P85" s="70">
        <v>0</v>
      </c>
      <c r="Q85" s="70">
        <f>P85*H85</f>
        <v>0</v>
      </c>
      <c r="R85" s="70">
        <v>0</v>
      </c>
      <c r="S85" s="70">
        <f>R85*H85</f>
        <v>0</v>
      </c>
      <c r="T85" s="70">
        <v>0</v>
      </c>
      <c r="U85" s="71">
        <f>T85*H85</f>
        <v>0</v>
      </c>
      <c r="AS85" s="10" t="s">
        <v>66</v>
      </c>
      <c r="AU85" s="10" t="s">
        <v>64</v>
      </c>
      <c r="AV85" s="10" t="s">
        <v>39</v>
      </c>
      <c r="AZ85" s="10" t="s">
        <v>67</v>
      </c>
      <c r="BF85" s="72">
        <f>IF(O85="základní",J85,0)</f>
        <v>0</v>
      </c>
      <c r="BG85" s="72">
        <f>IF(O85="snížená",J85,0)</f>
        <v>0</v>
      </c>
      <c r="BH85" s="72">
        <f>IF(O85="zákl. přenesená",J85,0)</f>
        <v>0</v>
      </c>
      <c r="BI85" s="72">
        <f>IF(O85="sníž. přenesená",J85,0)</f>
        <v>0</v>
      </c>
      <c r="BJ85" s="72">
        <f>IF(O85="nulová",J85,0)</f>
        <v>0</v>
      </c>
      <c r="BK85" s="10" t="s">
        <v>10</v>
      </c>
      <c r="BL85" s="72">
        <f>ROUND(I85*H85,2)</f>
        <v>0</v>
      </c>
      <c r="BM85" s="10" t="s">
        <v>66</v>
      </c>
      <c r="BN85" s="10" t="s">
        <v>70</v>
      </c>
    </row>
    <row r="86" spans="2:66" s="4" customFormat="1">
      <c r="B86" s="73"/>
      <c r="D86" s="74" t="s">
        <v>72</v>
      </c>
      <c r="E86" s="75" t="s">
        <v>1</v>
      </c>
      <c r="F86" s="122" t="s">
        <v>139</v>
      </c>
      <c r="G86" s="158"/>
      <c r="H86" s="159" t="s">
        <v>1</v>
      </c>
      <c r="I86" s="158"/>
      <c r="L86" s="152"/>
      <c r="M86" s="172"/>
      <c r="N86" s="77"/>
      <c r="O86" s="78"/>
      <c r="P86" s="78"/>
      <c r="Q86" s="78"/>
      <c r="R86" s="78"/>
      <c r="S86" s="78"/>
      <c r="T86" s="78"/>
      <c r="U86" s="79"/>
      <c r="AU86" s="76" t="s">
        <v>72</v>
      </c>
      <c r="AV86" s="76" t="s">
        <v>39</v>
      </c>
      <c r="AW86" s="4" t="s">
        <v>10</v>
      </c>
      <c r="AX86" s="4" t="s">
        <v>21</v>
      </c>
      <c r="AY86" s="4" t="s">
        <v>39</v>
      </c>
      <c r="AZ86" s="76" t="s">
        <v>67</v>
      </c>
    </row>
    <row r="87" spans="2:66" s="5" customFormat="1">
      <c r="B87" s="80"/>
      <c r="D87" s="74" t="s">
        <v>72</v>
      </c>
      <c r="E87" s="81" t="s">
        <v>1</v>
      </c>
      <c r="F87" s="122" t="s">
        <v>10</v>
      </c>
      <c r="G87" s="160"/>
      <c r="H87" s="161">
        <v>1</v>
      </c>
      <c r="I87" s="160"/>
      <c r="L87" s="153"/>
      <c r="M87" s="173"/>
      <c r="N87" s="82"/>
      <c r="O87" s="83"/>
      <c r="P87" s="83"/>
      <c r="Q87" s="83"/>
      <c r="R87" s="83"/>
      <c r="S87" s="83"/>
      <c r="T87" s="83"/>
      <c r="U87" s="84"/>
      <c r="AU87" s="81" t="s">
        <v>72</v>
      </c>
      <c r="AV87" s="81" t="s">
        <v>39</v>
      </c>
      <c r="AW87" s="5" t="s">
        <v>40</v>
      </c>
      <c r="AX87" s="5" t="s">
        <v>21</v>
      </c>
      <c r="AY87" s="5" t="s">
        <v>39</v>
      </c>
      <c r="AZ87" s="81" t="s">
        <v>67</v>
      </c>
    </row>
    <row r="88" spans="2:66" s="6" customFormat="1">
      <c r="B88" s="85"/>
      <c r="D88" s="86" t="s">
        <v>72</v>
      </c>
      <c r="E88" s="87" t="s">
        <v>1</v>
      </c>
      <c r="F88" s="123" t="s">
        <v>73</v>
      </c>
      <c r="G88" s="162"/>
      <c r="H88" s="163">
        <v>1</v>
      </c>
      <c r="I88" s="162"/>
      <c r="L88" s="154"/>
      <c r="M88" s="174"/>
      <c r="N88" s="88"/>
      <c r="O88" s="89"/>
      <c r="P88" s="89"/>
      <c r="Q88" s="89"/>
      <c r="R88" s="89"/>
      <c r="S88" s="89"/>
      <c r="T88" s="89"/>
      <c r="U88" s="90"/>
      <c r="AU88" s="91" t="s">
        <v>72</v>
      </c>
      <c r="AV88" s="91" t="s">
        <v>39</v>
      </c>
      <c r="AW88" s="6" t="s">
        <v>66</v>
      </c>
      <c r="AX88" s="6" t="s">
        <v>21</v>
      </c>
      <c r="AY88" s="6" t="s">
        <v>10</v>
      </c>
      <c r="AZ88" s="91" t="s">
        <v>67</v>
      </c>
    </row>
    <row r="89" spans="2:66" s="1" customFormat="1" ht="22.5" customHeight="1">
      <c r="B89" s="63"/>
      <c r="C89" s="64" t="s">
        <v>66</v>
      </c>
      <c r="D89" s="64" t="s">
        <v>64</v>
      </c>
      <c r="E89" s="164" t="s">
        <v>140</v>
      </c>
      <c r="F89" s="121" t="s">
        <v>141</v>
      </c>
      <c r="G89" s="157" t="s">
        <v>65</v>
      </c>
      <c r="H89" s="111">
        <v>2</v>
      </c>
      <c r="I89" s="198"/>
      <c r="J89" s="67">
        <f>ROUND(I89*H89,2)</f>
        <v>0</v>
      </c>
      <c r="K89" s="67">
        <v>2</v>
      </c>
      <c r="L89" s="151">
        <v>0</v>
      </c>
      <c r="M89" s="169"/>
      <c r="N89" s="68" t="s">
        <v>1</v>
      </c>
      <c r="O89" s="69" t="s">
        <v>28</v>
      </c>
      <c r="P89" s="70">
        <v>0</v>
      </c>
      <c r="Q89" s="70">
        <f>P89*H89</f>
        <v>0</v>
      </c>
      <c r="R89" s="70">
        <v>0</v>
      </c>
      <c r="S89" s="70">
        <f>R89*H89</f>
        <v>0</v>
      </c>
      <c r="T89" s="70">
        <v>0</v>
      </c>
      <c r="U89" s="71">
        <f>T89*H89</f>
        <v>0</v>
      </c>
      <c r="AS89" s="10" t="s">
        <v>66</v>
      </c>
      <c r="AU89" s="10" t="s">
        <v>64</v>
      </c>
      <c r="AV89" s="10" t="s">
        <v>39</v>
      </c>
      <c r="AZ89" s="10" t="s">
        <v>67</v>
      </c>
      <c r="BF89" s="72">
        <f>IF(O89="základní",J89,0)</f>
        <v>0</v>
      </c>
      <c r="BG89" s="72">
        <f>IF(O89="snížená",J89,0)</f>
        <v>0</v>
      </c>
      <c r="BH89" s="72">
        <f>IF(O89="zákl. přenesená",J89,0)</f>
        <v>0</v>
      </c>
      <c r="BI89" s="72">
        <f>IF(O89="sníž. přenesená",J89,0)</f>
        <v>0</v>
      </c>
      <c r="BJ89" s="72">
        <f>IF(O89="nulová",J89,0)</f>
        <v>0</v>
      </c>
      <c r="BK89" s="10" t="s">
        <v>10</v>
      </c>
      <c r="BL89" s="72">
        <f>ROUND(I89*H89,2)</f>
        <v>0</v>
      </c>
      <c r="BM89" s="10" t="s">
        <v>66</v>
      </c>
      <c r="BN89" s="10" t="s">
        <v>14</v>
      </c>
    </row>
    <row r="90" spans="2:66" s="4" customFormat="1">
      <c r="B90" s="73"/>
      <c r="D90" s="74" t="s">
        <v>72</v>
      </c>
      <c r="E90" s="75" t="s">
        <v>1</v>
      </c>
      <c r="F90" s="119" t="s">
        <v>142</v>
      </c>
      <c r="H90" s="108" t="s">
        <v>1</v>
      </c>
      <c r="L90" s="152"/>
      <c r="M90" s="172"/>
      <c r="N90" s="77"/>
      <c r="O90" s="78"/>
      <c r="P90" s="78"/>
      <c r="Q90" s="78"/>
      <c r="R90" s="78"/>
      <c r="S90" s="78"/>
      <c r="T90" s="78"/>
      <c r="U90" s="79"/>
      <c r="AU90" s="76" t="s">
        <v>72</v>
      </c>
      <c r="AV90" s="76" t="s">
        <v>39</v>
      </c>
      <c r="AW90" s="4" t="s">
        <v>10</v>
      </c>
      <c r="AX90" s="4" t="s">
        <v>21</v>
      </c>
      <c r="AY90" s="4" t="s">
        <v>39</v>
      </c>
      <c r="AZ90" s="76" t="s">
        <v>67</v>
      </c>
    </row>
    <row r="91" spans="2:66" s="5" customFormat="1">
      <c r="B91" s="80"/>
      <c r="D91" s="74" t="s">
        <v>72</v>
      </c>
      <c r="E91" s="81" t="s">
        <v>1</v>
      </c>
      <c r="F91" s="119" t="s">
        <v>40</v>
      </c>
      <c r="H91" s="109">
        <v>2</v>
      </c>
      <c r="L91" s="153"/>
      <c r="M91" s="173"/>
      <c r="N91" s="82"/>
      <c r="O91" s="83"/>
      <c r="P91" s="83"/>
      <c r="Q91" s="83"/>
      <c r="R91" s="83"/>
      <c r="S91" s="83"/>
      <c r="T91" s="83"/>
      <c r="U91" s="84"/>
      <c r="AU91" s="81" t="s">
        <v>72</v>
      </c>
      <c r="AV91" s="81" t="s">
        <v>39</v>
      </c>
      <c r="AW91" s="5" t="s">
        <v>40</v>
      </c>
      <c r="AX91" s="5" t="s">
        <v>21</v>
      </c>
      <c r="AY91" s="5" t="s">
        <v>39</v>
      </c>
      <c r="AZ91" s="81" t="s">
        <v>67</v>
      </c>
    </row>
    <row r="92" spans="2:66" s="6" customFormat="1">
      <c r="B92" s="85"/>
      <c r="D92" s="86" t="s">
        <v>72</v>
      </c>
      <c r="E92" s="87" t="s">
        <v>1</v>
      </c>
      <c r="F92" s="120" t="s">
        <v>73</v>
      </c>
      <c r="H92" s="110">
        <v>2</v>
      </c>
      <c r="L92" s="154"/>
      <c r="M92" s="174"/>
      <c r="N92" s="88"/>
      <c r="O92" s="89"/>
      <c r="P92" s="89"/>
      <c r="Q92" s="89"/>
      <c r="R92" s="89"/>
      <c r="S92" s="89"/>
      <c r="T92" s="89"/>
      <c r="U92" s="90"/>
      <c r="AU92" s="91" t="s">
        <v>72</v>
      </c>
      <c r="AV92" s="91" t="s">
        <v>39</v>
      </c>
      <c r="AW92" s="6" t="s">
        <v>66</v>
      </c>
      <c r="AX92" s="6" t="s">
        <v>21</v>
      </c>
      <c r="AY92" s="6" t="s">
        <v>10</v>
      </c>
      <c r="AZ92" s="91" t="s">
        <v>67</v>
      </c>
    </row>
    <row r="93" spans="2:66" s="1" customFormat="1" ht="22.5" customHeight="1">
      <c r="B93" s="63"/>
      <c r="C93" s="64" t="s">
        <v>75</v>
      </c>
      <c r="D93" s="64" t="s">
        <v>64</v>
      </c>
      <c r="E93" s="164" t="s">
        <v>147</v>
      </c>
      <c r="F93" s="121" t="s">
        <v>148</v>
      </c>
      <c r="G93" s="157" t="s">
        <v>65</v>
      </c>
      <c r="H93" s="111">
        <v>6</v>
      </c>
      <c r="I93" s="198"/>
      <c r="J93" s="156">
        <f t="shared" ref="J93:J97" si="0">ROUND(I93*H93,2)</f>
        <v>0</v>
      </c>
      <c r="K93" s="67">
        <v>6</v>
      </c>
      <c r="L93" s="151">
        <v>0</v>
      </c>
      <c r="M93" s="169"/>
      <c r="N93" s="68" t="s">
        <v>1</v>
      </c>
      <c r="O93" s="69" t="s">
        <v>28</v>
      </c>
      <c r="P93" s="70">
        <v>0</v>
      </c>
      <c r="Q93" s="70">
        <f t="shared" ref="Q93:Q97" si="1">P93*H93</f>
        <v>0</v>
      </c>
      <c r="R93" s="70">
        <v>0</v>
      </c>
      <c r="S93" s="70">
        <f t="shared" ref="S93:S97" si="2">R93*H93</f>
        <v>0</v>
      </c>
      <c r="T93" s="70">
        <v>0</v>
      </c>
      <c r="U93" s="71">
        <f t="shared" ref="U93:U97" si="3">T93*H93</f>
        <v>0</v>
      </c>
      <c r="AS93" s="10" t="s">
        <v>66</v>
      </c>
      <c r="AU93" s="10" t="s">
        <v>64</v>
      </c>
      <c r="AV93" s="10" t="s">
        <v>39</v>
      </c>
      <c r="AZ93" s="10" t="s">
        <v>67</v>
      </c>
      <c r="BF93" s="72">
        <f t="shared" ref="BF93:BF97" si="4">IF(O93="základní",J93,0)</f>
        <v>0</v>
      </c>
      <c r="BG93" s="72">
        <f t="shared" ref="BG93:BG97" si="5">IF(O93="snížená",J93,0)</f>
        <v>0</v>
      </c>
      <c r="BH93" s="72">
        <f t="shared" ref="BH93:BH97" si="6">IF(O93="zákl. přenesená",J93,0)</f>
        <v>0</v>
      </c>
      <c r="BI93" s="72">
        <f t="shared" ref="BI93:BI97" si="7">IF(O93="sníž. přenesená",J93,0)</f>
        <v>0</v>
      </c>
      <c r="BJ93" s="72">
        <f t="shared" ref="BJ93:BJ97" si="8">IF(O93="nulová",J93,0)</f>
        <v>0</v>
      </c>
      <c r="BK93" s="10" t="s">
        <v>10</v>
      </c>
      <c r="BL93" s="72">
        <f t="shared" ref="BL93:BL97" si="9">ROUND(I93*H93,2)</f>
        <v>0</v>
      </c>
      <c r="BM93" s="10" t="s">
        <v>66</v>
      </c>
      <c r="BN93" s="10" t="s">
        <v>77</v>
      </c>
    </row>
    <row r="94" spans="2:66" s="1" customFormat="1" ht="22.5" customHeight="1">
      <c r="B94" s="63"/>
      <c r="C94" s="64" t="s">
        <v>70</v>
      </c>
      <c r="D94" s="64" t="s">
        <v>64</v>
      </c>
      <c r="E94" s="164" t="s">
        <v>149</v>
      </c>
      <c r="F94" s="121" t="s">
        <v>150</v>
      </c>
      <c r="G94" s="157" t="s">
        <v>65</v>
      </c>
      <c r="H94" s="111">
        <v>5</v>
      </c>
      <c r="I94" s="198"/>
      <c r="J94" s="156">
        <f t="shared" si="0"/>
        <v>0</v>
      </c>
      <c r="K94" s="67">
        <v>5</v>
      </c>
      <c r="L94" s="151">
        <v>0</v>
      </c>
      <c r="M94" s="169"/>
      <c r="N94" s="68" t="s">
        <v>1</v>
      </c>
      <c r="O94" s="69" t="s">
        <v>28</v>
      </c>
      <c r="P94" s="70">
        <v>0</v>
      </c>
      <c r="Q94" s="70">
        <f t="shared" si="1"/>
        <v>0</v>
      </c>
      <c r="R94" s="70">
        <v>0</v>
      </c>
      <c r="S94" s="70">
        <f t="shared" si="2"/>
        <v>0</v>
      </c>
      <c r="T94" s="70">
        <v>0</v>
      </c>
      <c r="U94" s="71">
        <f t="shared" si="3"/>
        <v>0</v>
      </c>
      <c r="AS94" s="10" t="s">
        <v>66</v>
      </c>
      <c r="AU94" s="10" t="s">
        <v>64</v>
      </c>
      <c r="AV94" s="10" t="s">
        <v>39</v>
      </c>
      <c r="AZ94" s="10" t="s">
        <v>67</v>
      </c>
      <c r="BF94" s="72">
        <f t="shared" si="4"/>
        <v>0</v>
      </c>
      <c r="BG94" s="72">
        <f t="shared" si="5"/>
        <v>0</v>
      </c>
      <c r="BH94" s="72">
        <f t="shared" si="6"/>
        <v>0</v>
      </c>
      <c r="BI94" s="72">
        <f t="shared" si="7"/>
        <v>0</v>
      </c>
      <c r="BJ94" s="72">
        <f t="shared" si="8"/>
        <v>0</v>
      </c>
      <c r="BK94" s="10" t="s">
        <v>10</v>
      </c>
      <c r="BL94" s="72">
        <f t="shared" si="9"/>
        <v>0</v>
      </c>
      <c r="BM94" s="10" t="s">
        <v>66</v>
      </c>
      <c r="BN94" s="10" t="s">
        <v>79</v>
      </c>
    </row>
    <row r="95" spans="2:66" s="1" customFormat="1" ht="22.5" customHeight="1">
      <c r="B95" s="63"/>
      <c r="C95" s="64" t="s">
        <v>78</v>
      </c>
      <c r="D95" s="64" t="s">
        <v>64</v>
      </c>
      <c r="E95" s="164" t="s">
        <v>151</v>
      </c>
      <c r="F95" s="121" t="s">
        <v>152</v>
      </c>
      <c r="G95" s="157" t="s">
        <v>65</v>
      </c>
      <c r="H95" s="111">
        <v>1</v>
      </c>
      <c r="I95" s="198"/>
      <c r="J95" s="156">
        <f t="shared" si="0"/>
        <v>0</v>
      </c>
      <c r="K95" s="67">
        <v>1</v>
      </c>
      <c r="L95" s="151">
        <v>0</v>
      </c>
      <c r="M95" s="169"/>
      <c r="N95" s="68" t="s">
        <v>1</v>
      </c>
      <c r="O95" s="69" t="s">
        <v>28</v>
      </c>
      <c r="P95" s="70">
        <v>0</v>
      </c>
      <c r="Q95" s="70">
        <f t="shared" si="1"/>
        <v>0</v>
      </c>
      <c r="R95" s="70">
        <v>0</v>
      </c>
      <c r="S95" s="70">
        <f t="shared" si="2"/>
        <v>0</v>
      </c>
      <c r="T95" s="70">
        <v>0</v>
      </c>
      <c r="U95" s="71">
        <f t="shared" si="3"/>
        <v>0</v>
      </c>
      <c r="AS95" s="10" t="s">
        <v>66</v>
      </c>
      <c r="AU95" s="10" t="s">
        <v>64</v>
      </c>
      <c r="AV95" s="10" t="s">
        <v>39</v>
      </c>
      <c r="AZ95" s="10" t="s">
        <v>67</v>
      </c>
      <c r="BF95" s="72">
        <f t="shared" si="4"/>
        <v>0</v>
      </c>
      <c r="BG95" s="72">
        <f t="shared" si="5"/>
        <v>0</v>
      </c>
      <c r="BH95" s="72">
        <f t="shared" si="6"/>
        <v>0</v>
      </c>
      <c r="BI95" s="72">
        <f t="shared" si="7"/>
        <v>0</v>
      </c>
      <c r="BJ95" s="72">
        <f t="shared" si="8"/>
        <v>0</v>
      </c>
      <c r="BK95" s="10" t="s">
        <v>10</v>
      </c>
      <c r="BL95" s="72">
        <f t="shared" si="9"/>
        <v>0</v>
      </c>
      <c r="BM95" s="10" t="s">
        <v>66</v>
      </c>
      <c r="BN95" s="10" t="s">
        <v>80</v>
      </c>
    </row>
    <row r="96" spans="2:66" s="1" customFormat="1" ht="22.5" customHeight="1">
      <c r="B96" s="63"/>
      <c r="C96" s="64" t="s">
        <v>14</v>
      </c>
      <c r="D96" s="64" t="s">
        <v>64</v>
      </c>
      <c r="E96" s="164" t="s">
        <v>153</v>
      </c>
      <c r="F96" s="121" t="s">
        <v>154</v>
      </c>
      <c r="G96" s="157" t="s">
        <v>65</v>
      </c>
      <c r="H96" s="111">
        <v>6</v>
      </c>
      <c r="I96" s="198"/>
      <c r="J96" s="156">
        <f t="shared" si="0"/>
        <v>0</v>
      </c>
      <c r="K96" s="67">
        <v>0</v>
      </c>
      <c r="L96" s="151">
        <v>6</v>
      </c>
      <c r="M96" s="169"/>
      <c r="N96" s="68" t="s">
        <v>1</v>
      </c>
      <c r="O96" s="69" t="s">
        <v>28</v>
      </c>
      <c r="P96" s="70">
        <v>0</v>
      </c>
      <c r="Q96" s="70">
        <f t="shared" si="1"/>
        <v>0</v>
      </c>
      <c r="R96" s="70">
        <v>0</v>
      </c>
      <c r="S96" s="70">
        <f t="shared" si="2"/>
        <v>0</v>
      </c>
      <c r="T96" s="70">
        <v>0</v>
      </c>
      <c r="U96" s="71">
        <f t="shared" si="3"/>
        <v>0</v>
      </c>
      <c r="AS96" s="10" t="s">
        <v>66</v>
      </c>
      <c r="AU96" s="10" t="s">
        <v>64</v>
      </c>
      <c r="AV96" s="10" t="s">
        <v>39</v>
      </c>
      <c r="AZ96" s="10" t="s">
        <v>67</v>
      </c>
      <c r="BF96" s="72">
        <f t="shared" si="4"/>
        <v>0</v>
      </c>
      <c r="BG96" s="72">
        <f t="shared" si="5"/>
        <v>0</v>
      </c>
      <c r="BH96" s="72">
        <f t="shared" si="6"/>
        <v>0</v>
      </c>
      <c r="BI96" s="72">
        <f t="shared" si="7"/>
        <v>0</v>
      </c>
      <c r="BJ96" s="72">
        <f t="shared" si="8"/>
        <v>0</v>
      </c>
      <c r="BK96" s="10" t="s">
        <v>10</v>
      </c>
      <c r="BL96" s="72">
        <f t="shared" si="9"/>
        <v>0</v>
      </c>
      <c r="BM96" s="10" t="s">
        <v>66</v>
      </c>
      <c r="BN96" s="10" t="s">
        <v>82</v>
      </c>
    </row>
    <row r="97" spans="2:66" s="1" customFormat="1" ht="22.5" customHeight="1">
      <c r="B97" s="63"/>
      <c r="C97" s="64" t="s">
        <v>81</v>
      </c>
      <c r="D97" s="64" t="s">
        <v>64</v>
      </c>
      <c r="E97" s="164" t="s">
        <v>155</v>
      </c>
      <c r="F97" s="121" t="s">
        <v>156</v>
      </c>
      <c r="G97" s="157" t="s">
        <v>65</v>
      </c>
      <c r="H97" s="111">
        <v>3</v>
      </c>
      <c r="I97" s="198"/>
      <c r="J97" s="156">
        <f t="shared" si="0"/>
        <v>0</v>
      </c>
      <c r="K97" s="67">
        <v>3</v>
      </c>
      <c r="L97" s="151">
        <v>0</v>
      </c>
      <c r="M97" s="169"/>
      <c r="N97" s="68" t="s">
        <v>1</v>
      </c>
      <c r="O97" s="69" t="s">
        <v>28</v>
      </c>
      <c r="P97" s="70">
        <v>0</v>
      </c>
      <c r="Q97" s="70">
        <f t="shared" si="1"/>
        <v>0</v>
      </c>
      <c r="R97" s="70">
        <v>0</v>
      </c>
      <c r="S97" s="70">
        <f t="shared" si="2"/>
        <v>0</v>
      </c>
      <c r="T97" s="70">
        <v>0</v>
      </c>
      <c r="U97" s="71">
        <f t="shared" si="3"/>
        <v>0</v>
      </c>
      <c r="AS97" s="10" t="s">
        <v>66</v>
      </c>
      <c r="AU97" s="10" t="s">
        <v>64</v>
      </c>
      <c r="AV97" s="10" t="s">
        <v>39</v>
      </c>
      <c r="AZ97" s="10" t="s">
        <v>67</v>
      </c>
      <c r="BF97" s="72">
        <f t="shared" si="4"/>
        <v>0</v>
      </c>
      <c r="BG97" s="72">
        <f t="shared" si="5"/>
        <v>0</v>
      </c>
      <c r="BH97" s="72">
        <f t="shared" si="6"/>
        <v>0</v>
      </c>
      <c r="BI97" s="72">
        <f t="shared" si="7"/>
        <v>0</v>
      </c>
      <c r="BJ97" s="72">
        <f t="shared" si="8"/>
        <v>0</v>
      </c>
      <c r="BK97" s="10" t="s">
        <v>10</v>
      </c>
      <c r="BL97" s="72">
        <f t="shared" si="9"/>
        <v>0</v>
      </c>
      <c r="BM97" s="10" t="s">
        <v>66</v>
      </c>
      <c r="BN97" s="10" t="s">
        <v>83</v>
      </c>
    </row>
    <row r="98" spans="2:66" s="4" customFormat="1">
      <c r="B98" s="73"/>
      <c r="D98" s="74" t="s">
        <v>72</v>
      </c>
      <c r="E98" s="75" t="s">
        <v>1</v>
      </c>
      <c r="F98" s="119" t="s">
        <v>157</v>
      </c>
      <c r="H98" s="108" t="s">
        <v>1</v>
      </c>
      <c r="L98" s="152"/>
      <c r="M98" s="172"/>
      <c r="N98" s="77"/>
      <c r="O98" s="78"/>
      <c r="P98" s="78"/>
      <c r="Q98" s="78"/>
      <c r="R98" s="78"/>
      <c r="S98" s="78"/>
      <c r="T98" s="78"/>
      <c r="U98" s="79"/>
      <c r="AU98" s="76" t="s">
        <v>72</v>
      </c>
      <c r="AV98" s="76" t="s">
        <v>39</v>
      </c>
      <c r="AW98" s="4" t="s">
        <v>10</v>
      </c>
      <c r="AX98" s="4" t="s">
        <v>21</v>
      </c>
      <c r="AY98" s="4" t="s">
        <v>39</v>
      </c>
      <c r="AZ98" s="76" t="s">
        <v>67</v>
      </c>
    </row>
    <row r="99" spans="2:66" s="5" customFormat="1">
      <c r="B99" s="80"/>
      <c r="D99" s="74" t="s">
        <v>72</v>
      </c>
      <c r="E99" s="81" t="s">
        <v>1</v>
      </c>
      <c r="F99" s="119" t="s">
        <v>68</v>
      </c>
      <c r="H99" s="109">
        <v>3</v>
      </c>
      <c r="L99" s="153"/>
      <c r="M99" s="173"/>
      <c r="N99" s="82"/>
      <c r="O99" s="83"/>
      <c r="P99" s="83"/>
      <c r="Q99" s="83"/>
      <c r="R99" s="83"/>
      <c r="S99" s="83"/>
      <c r="T99" s="83"/>
      <c r="U99" s="84"/>
      <c r="AU99" s="81" t="s">
        <v>72</v>
      </c>
      <c r="AV99" s="81" t="s">
        <v>39</v>
      </c>
      <c r="AW99" s="5" t="s">
        <v>40</v>
      </c>
      <c r="AX99" s="5" t="s">
        <v>21</v>
      </c>
      <c r="AY99" s="5" t="s">
        <v>39</v>
      </c>
      <c r="AZ99" s="81" t="s">
        <v>67</v>
      </c>
    </row>
    <row r="100" spans="2:66" s="6" customFormat="1">
      <c r="B100" s="85"/>
      <c r="D100" s="86" t="s">
        <v>72</v>
      </c>
      <c r="E100" s="87" t="s">
        <v>1</v>
      </c>
      <c r="F100" s="120" t="s">
        <v>73</v>
      </c>
      <c r="H100" s="110">
        <v>3</v>
      </c>
      <c r="L100" s="154"/>
      <c r="M100" s="174"/>
      <c r="N100" s="88"/>
      <c r="O100" s="89"/>
      <c r="P100" s="89"/>
      <c r="Q100" s="89"/>
      <c r="R100" s="89"/>
      <c r="S100" s="89"/>
      <c r="T100" s="89"/>
      <c r="U100" s="90"/>
      <c r="AU100" s="91" t="s">
        <v>72</v>
      </c>
      <c r="AV100" s="91" t="s">
        <v>39</v>
      </c>
      <c r="AW100" s="6" t="s">
        <v>66</v>
      </c>
      <c r="AX100" s="6" t="s">
        <v>21</v>
      </c>
      <c r="AY100" s="6" t="s">
        <v>10</v>
      </c>
      <c r="AZ100" s="91" t="s">
        <v>67</v>
      </c>
    </row>
    <row r="101" spans="2:66" s="1" customFormat="1" ht="22.5" customHeight="1">
      <c r="B101" s="63"/>
      <c r="C101" s="64" t="s">
        <v>74</v>
      </c>
      <c r="D101" s="64" t="s">
        <v>64</v>
      </c>
      <c r="E101" s="65" t="s">
        <v>158</v>
      </c>
      <c r="F101" s="118" t="s">
        <v>159</v>
      </c>
      <c r="G101" s="66" t="s">
        <v>65</v>
      </c>
      <c r="H101" s="111">
        <v>1</v>
      </c>
      <c r="I101" s="198"/>
      <c r="J101" s="67">
        <f>ROUND(I101*H101,2)</f>
        <v>0</v>
      </c>
      <c r="K101" s="67">
        <v>1</v>
      </c>
      <c r="L101" s="151">
        <v>0</v>
      </c>
      <c r="M101" s="169"/>
      <c r="N101" s="68" t="s">
        <v>1</v>
      </c>
      <c r="O101" s="69" t="s">
        <v>28</v>
      </c>
      <c r="P101" s="70">
        <v>0</v>
      </c>
      <c r="Q101" s="70">
        <f>P101*H101</f>
        <v>0</v>
      </c>
      <c r="R101" s="70">
        <v>0</v>
      </c>
      <c r="S101" s="70">
        <f>R101*H101</f>
        <v>0</v>
      </c>
      <c r="T101" s="70">
        <v>0</v>
      </c>
      <c r="U101" s="71">
        <f>T101*H101</f>
        <v>0</v>
      </c>
      <c r="AS101" s="10" t="s">
        <v>66</v>
      </c>
      <c r="AU101" s="10" t="s">
        <v>64</v>
      </c>
      <c r="AV101" s="10" t="s">
        <v>39</v>
      </c>
      <c r="AZ101" s="10" t="s">
        <v>67</v>
      </c>
      <c r="BF101" s="72">
        <f>IF(O101="základní",J101,0)</f>
        <v>0</v>
      </c>
      <c r="BG101" s="72">
        <f>IF(O101="snížená",J101,0)</f>
        <v>0</v>
      </c>
      <c r="BH101" s="72">
        <f>IF(O101="zákl. přenesená",J101,0)</f>
        <v>0</v>
      </c>
      <c r="BI101" s="72">
        <f>IF(O101="sníž. přenesená",J101,0)</f>
        <v>0</v>
      </c>
      <c r="BJ101" s="72">
        <f>IF(O101="nulová",J101,0)</f>
        <v>0</v>
      </c>
      <c r="BK101" s="10" t="s">
        <v>10</v>
      </c>
      <c r="BL101" s="72">
        <f>ROUND(I101*H101,2)</f>
        <v>0</v>
      </c>
      <c r="BM101" s="10" t="s">
        <v>66</v>
      </c>
      <c r="BN101" s="10" t="s">
        <v>85</v>
      </c>
    </row>
    <row r="102" spans="2:66" s="4" customFormat="1">
      <c r="B102" s="73"/>
      <c r="D102" s="74" t="s">
        <v>72</v>
      </c>
      <c r="E102" s="75" t="s">
        <v>1</v>
      </c>
      <c r="F102" s="119" t="s">
        <v>160</v>
      </c>
      <c r="H102" s="108" t="s">
        <v>1</v>
      </c>
      <c r="L102" s="152"/>
      <c r="M102" s="172"/>
      <c r="N102" s="77"/>
      <c r="O102" s="78"/>
      <c r="P102" s="78"/>
      <c r="Q102" s="78"/>
      <c r="R102" s="78"/>
      <c r="S102" s="78"/>
      <c r="T102" s="78"/>
      <c r="U102" s="79"/>
      <c r="AU102" s="76" t="s">
        <v>72</v>
      </c>
      <c r="AV102" s="76" t="s">
        <v>39</v>
      </c>
      <c r="AW102" s="4" t="s">
        <v>10</v>
      </c>
      <c r="AX102" s="4" t="s">
        <v>21</v>
      </c>
      <c r="AY102" s="4" t="s">
        <v>39</v>
      </c>
      <c r="AZ102" s="76" t="s">
        <v>67</v>
      </c>
    </row>
    <row r="103" spans="2:66" s="5" customFormat="1">
      <c r="B103" s="80"/>
      <c r="D103" s="74" t="s">
        <v>72</v>
      </c>
      <c r="E103" s="81" t="s">
        <v>1</v>
      </c>
      <c r="F103" s="119" t="s">
        <v>10</v>
      </c>
      <c r="H103" s="109">
        <v>1</v>
      </c>
      <c r="L103" s="153"/>
      <c r="M103" s="173"/>
      <c r="N103" s="82"/>
      <c r="O103" s="83"/>
      <c r="P103" s="83"/>
      <c r="Q103" s="83"/>
      <c r="R103" s="83"/>
      <c r="S103" s="83"/>
      <c r="T103" s="83"/>
      <c r="U103" s="84"/>
      <c r="AU103" s="81" t="s">
        <v>72</v>
      </c>
      <c r="AV103" s="81" t="s">
        <v>39</v>
      </c>
      <c r="AW103" s="5" t="s">
        <v>40</v>
      </c>
      <c r="AX103" s="5" t="s">
        <v>21</v>
      </c>
      <c r="AY103" s="5" t="s">
        <v>39</v>
      </c>
      <c r="AZ103" s="81" t="s">
        <v>67</v>
      </c>
    </row>
    <row r="104" spans="2:66" s="6" customFormat="1">
      <c r="B104" s="85"/>
      <c r="D104" s="86" t="s">
        <v>72</v>
      </c>
      <c r="E104" s="87" t="s">
        <v>1</v>
      </c>
      <c r="F104" s="120" t="s">
        <v>73</v>
      </c>
      <c r="H104" s="110">
        <v>1</v>
      </c>
      <c r="L104" s="154"/>
      <c r="M104" s="174"/>
      <c r="N104" s="88"/>
      <c r="O104" s="89"/>
      <c r="P104" s="89"/>
      <c r="Q104" s="89"/>
      <c r="R104" s="89"/>
      <c r="S104" s="89"/>
      <c r="T104" s="89"/>
      <c r="U104" s="90"/>
      <c r="AU104" s="91" t="s">
        <v>72</v>
      </c>
      <c r="AV104" s="91" t="s">
        <v>39</v>
      </c>
      <c r="AW104" s="6" t="s">
        <v>66</v>
      </c>
      <c r="AX104" s="6" t="s">
        <v>21</v>
      </c>
      <c r="AY104" s="6" t="s">
        <v>10</v>
      </c>
      <c r="AZ104" s="91" t="s">
        <v>67</v>
      </c>
    </row>
    <row r="105" spans="2:66" s="1" customFormat="1" ht="31.5" customHeight="1">
      <c r="B105" s="63"/>
      <c r="C105" s="64" t="s">
        <v>84</v>
      </c>
      <c r="D105" s="64" t="s">
        <v>64</v>
      </c>
      <c r="E105" s="164" t="s">
        <v>161</v>
      </c>
      <c r="F105" s="121" t="s">
        <v>162</v>
      </c>
      <c r="G105" s="157" t="s">
        <v>65</v>
      </c>
      <c r="H105" s="111">
        <v>4</v>
      </c>
      <c r="I105" s="198"/>
      <c r="J105" s="67">
        <f>ROUND(I105*H105,2)</f>
        <v>0</v>
      </c>
      <c r="K105" s="67">
        <v>4</v>
      </c>
      <c r="L105" s="151">
        <v>0</v>
      </c>
      <c r="M105" s="169"/>
      <c r="N105" s="68" t="s">
        <v>1</v>
      </c>
      <c r="O105" s="69" t="s">
        <v>28</v>
      </c>
      <c r="P105" s="70">
        <v>0</v>
      </c>
      <c r="Q105" s="70">
        <f>P105*H105</f>
        <v>0</v>
      </c>
      <c r="R105" s="70">
        <v>0</v>
      </c>
      <c r="S105" s="70">
        <f>R105*H105</f>
        <v>0</v>
      </c>
      <c r="T105" s="70">
        <v>0</v>
      </c>
      <c r="U105" s="71">
        <f>T105*H105</f>
        <v>0</v>
      </c>
      <c r="AS105" s="10" t="s">
        <v>66</v>
      </c>
      <c r="AU105" s="10" t="s">
        <v>64</v>
      </c>
      <c r="AV105" s="10" t="s">
        <v>39</v>
      </c>
      <c r="AZ105" s="10" t="s">
        <v>67</v>
      </c>
      <c r="BF105" s="72">
        <f>IF(O105="základní",J105,0)</f>
        <v>0</v>
      </c>
      <c r="BG105" s="72">
        <f>IF(O105="snížená",J105,0)</f>
        <v>0</v>
      </c>
      <c r="BH105" s="72">
        <f>IF(O105="zákl. přenesená",J105,0)</f>
        <v>0</v>
      </c>
      <c r="BI105" s="72">
        <f>IF(O105="sníž. přenesená",J105,0)</f>
        <v>0</v>
      </c>
      <c r="BJ105" s="72">
        <f>IF(O105="nulová",J105,0)</f>
        <v>0</v>
      </c>
      <c r="BK105" s="10" t="s">
        <v>10</v>
      </c>
      <c r="BL105" s="72">
        <f>ROUND(I105*H105,2)</f>
        <v>0</v>
      </c>
      <c r="BM105" s="10" t="s">
        <v>66</v>
      </c>
      <c r="BN105" s="10" t="s">
        <v>86</v>
      </c>
    </row>
    <row r="106" spans="2:66" s="1" customFormat="1" ht="22.5" customHeight="1">
      <c r="B106" s="63"/>
      <c r="C106" s="64" t="s">
        <v>76</v>
      </c>
      <c r="D106" s="64" t="s">
        <v>64</v>
      </c>
      <c r="E106" s="164" t="s">
        <v>163</v>
      </c>
      <c r="F106" s="121" t="s">
        <v>164</v>
      </c>
      <c r="G106" s="157" t="s">
        <v>65</v>
      </c>
      <c r="H106" s="111">
        <v>18</v>
      </c>
      <c r="I106" s="198"/>
      <c r="J106" s="156">
        <f>ROUND(I106*H106,2)</f>
        <v>0</v>
      </c>
      <c r="K106" s="156">
        <v>0</v>
      </c>
      <c r="L106" s="165">
        <v>18</v>
      </c>
      <c r="M106" s="169"/>
      <c r="N106" s="68" t="s">
        <v>1</v>
      </c>
      <c r="O106" s="69" t="s">
        <v>28</v>
      </c>
      <c r="P106" s="70">
        <v>0</v>
      </c>
      <c r="Q106" s="70">
        <f>P106*H106</f>
        <v>0</v>
      </c>
      <c r="R106" s="70">
        <v>0</v>
      </c>
      <c r="S106" s="70">
        <f>R106*H106</f>
        <v>0</v>
      </c>
      <c r="T106" s="70">
        <v>0</v>
      </c>
      <c r="U106" s="71">
        <f>T106*H106</f>
        <v>0</v>
      </c>
      <c r="AS106" s="10" t="s">
        <v>66</v>
      </c>
      <c r="AU106" s="10" t="s">
        <v>64</v>
      </c>
      <c r="AV106" s="10" t="s">
        <v>39</v>
      </c>
      <c r="AZ106" s="10" t="s">
        <v>67</v>
      </c>
      <c r="BF106" s="72">
        <f>IF(O106="základní",J106,0)</f>
        <v>0</v>
      </c>
      <c r="BG106" s="72">
        <f>IF(O106="snížená",J106,0)</f>
        <v>0</v>
      </c>
      <c r="BH106" s="72">
        <f>IF(O106="zákl. přenesená",J106,0)</f>
        <v>0</v>
      </c>
      <c r="BI106" s="72">
        <f>IF(O106="sníž. přenesená",J106,0)</f>
        <v>0</v>
      </c>
      <c r="BJ106" s="72">
        <f>IF(O106="nulová",J106,0)</f>
        <v>0</v>
      </c>
      <c r="BK106" s="10" t="s">
        <v>10</v>
      </c>
      <c r="BL106" s="72">
        <f>ROUND(I106*H106,2)</f>
        <v>0</v>
      </c>
      <c r="BM106" s="10" t="s">
        <v>66</v>
      </c>
      <c r="BN106" s="10" t="s">
        <v>87</v>
      </c>
    </row>
    <row r="107" spans="2:66" s="1" customFormat="1" ht="22.5" customHeight="1">
      <c r="B107" s="63"/>
      <c r="C107" s="64" t="s">
        <v>5</v>
      </c>
      <c r="D107" s="64" t="s">
        <v>64</v>
      </c>
      <c r="E107" s="164" t="s">
        <v>165</v>
      </c>
      <c r="F107" s="121" t="s">
        <v>166</v>
      </c>
      <c r="G107" s="157" t="s">
        <v>65</v>
      </c>
      <c r="H107" s="111">
        <v>8</v>
      </c>
      <c r="I107" s="198"/>
      <c r="J107" s="67">
        <f>ROUND(I107*H107,2)</f>
        <v>0</v>
      </c>
      <c r="K107" s="67">
        <v>0</v>
      </c>
      <c r="L107" s="151">
        <v>8</v>
      </c>
      <c r="M107" s="169"/>
      <c r="N107" s="68" t="s">
        <v>1</v>
      </c>
      <c r="O107" s="69" t="s">
        <v>28</v>
      </c>
      <c r="P107" s="70">
        <v>0</v>
      </c>
      <c r="Q107" s="70">
        <f>P107*H107</f>
        <v>0</v>
      </c>
      <c r="R107" s="70">
        <v>0</v>
      </c>
      <c r="S107" s="70">
        <f>R107*H107</f>
        <v>0</v>
      </c>
      <c r="T107" s="70">
        <v>0</v>
      </c>
      <c r="U107" s="71">
        <f>T107*H107</f>
        <v>0</v>
      </c>
      <c r="AS107" s="10" t="s">
        <v>66</v>
      </c>
      <c r="AU107" s="10" t="s">
        <v>64</v>
      </c>
      <c r="AV107" s="10" t="s">
        <v>39</v>
      </c>
      <c r="AZ107" s="10" t="s">
        <v>67</v>
      </c>
      <c r="BF107" s="72">
        <f>IF(O107="základní",J107,0)</f>
        <v>0</v>
      </c>
      <c r="BG107" s="72">
        <f>IF(O107="snížená",J107,0)</f>
        <v>0</v>
      </c>
      <c r="BH107" s="72">
        <f>IF(O107="zákl. přenesená",J107,0)</f>
        <v>0</v>
      </c>
      <c r="BI107" s="72">
        <f>IF(O107="sníž. přenesená",J107,0)</f>
        <v>0</v>
      </c>
      <c r="BJ107" s="72">
        <f>IF(O107="nulová",J107,0)</f>
        <v>0</v>
      </c>
      <c r="BK107" s="10" t="s">
        <v>10</v>
      </c>
      <c r="BL107" s="72">
        <f>ROUND(I107*H107,2)</f>
        <v>0</v>
      </c>
      <c r="BM107" s="10" t="s">
        <v>66</v>
      </c>
      <c r="BN107" s="10" t="s">
        <v>88</v>
      </c>
    </row>
    <row r="108" spans="2:66" s="4" customFormat="1">
      <c r="B108" s="73"/>
      <c r="D108" s="74" t="s">
        <v>72</v>
      </c>
      <c r="E108" s="75" t="s">
        <v>1</v>
      </c>
      <c r="F108" s="119" t="s">
        <v>167</v>
      </c>
      <c r="H108" s="108" t="s">
        <v>1</v>
      </c>
      <c r="L108" s="152"/>
      <c r="M108" s="172"/>
      <c r="N108" s="77"/>
      <c r="O108" s="78"/>
      <c r="P108" s="78"/>
      <c r="Q108" s="78"/>
      <c r="R108" s="78"/>
      <c r="S108" s="78"/>
      <c r="T108" s="78"/>
      <c r="U108" s="79"/>
      <c r="AU108" s="76" t="s">
        <v>72</v>
      </c>
      <c r="AV108" s="76" t="s">
        <v>39</v>
      </c>
      <c r="AW108" s="4" t="s">
        <v>10</v>
      </c>
      <c r="AX108" s="4" t="s">
        <v>21</v>
      </c>
      <c r="AY108" s="4" t="s">
        <v>39</v>
      </c>
      <c r="AZ108" s="76" t="s">
        <v>67</v>
      </c>
    </row>
    <row r="109" spans="2:66" s="5" customFormat="1">
      <c r="B109" s="80"/>
      <c r="D109" s="74" t="s">
        <v>72</v>
      </c>
      <c r="E109" s="81" t="s">
        <v>1</v>
      </c>
      <c r="F109" s="119" t="s">
        <v>97</v>
      </c>
      <c r="H109" s="109">
        <v>8</v>
      </c>
      <c r="L109" s="153"/>
      <c r="M109" s="173"/>
      <c r="N109" s="82"/>
      <c r="O109" s="83"/>
      <c r="P109" s="83"/>
      <c r="Q109" s="83"/>
      <c r="R109" s="83"/>
      <c r="S109" s="83"/>
      <c r="T109" s="83"/>
      <c r="U109" s="84"/>
      <c r="AU109" s="81" t="s">
        <v>72</v>
      </c>
      <c r="AV109" s="81" t="s">
        <v>39</v>
      </c>
      <c r="AW109" s="5" t="s">
        <v>40</v>
      </c>
      <c r="AX109" s="5" t="s">
        <v>21</v>
      </c>
      <c r="AY109" s="5" t="s">
        <v>39</v>
      </c>
      <c r="AZ109" s="81" t="s">
        <v>67</v>
      </c>
    </row>
    <row r="110" spans="2:66" s="6" customFormat="1">
      <c r="B110" s="85"/>
      <c r="D110" s="86" t="s">
        <v>72</v>
      </c>
      <c r="E110" s="87" t="s">
        <v>1</v>
      </c>
      <c r="F110" s="120" t="s">
        <v>73</v>
      </c>
      <c r="H110" s="110">
        <v>8</v>
      </c>
      <c r="L110" s="154"/>
      <c r="M110" s="174"/>
      <c r="N110" s="88"/>
      <c r="O110" s="89"/>
      <c r="P110" s="89"/>
      <c r="Q110" s="89"/>
      <c r="R110" s="89"/>
      <c r="S110" s="89"/>
      <c r="T110" s="89"/>
      <c r="U110" s="90"/>
      <c r="AU110" s="91" t="s">
        <v>72</v>
      </c>
      <c r="AV110" s="91" t="s">
        <v>39</v>
      </c>
      <c r="AW110" s="6" t="s">
        <v>66</v>
      </c>
      <c r="AX110" s="6" t="s">
        <v>21</v>
      </c>
      <c r="AY110" s="6" t="s">
        <v>10</v>
      </c>
      <c r="AZ110" s="91" t="s">
        <v>67</v>
      </c>
    </row>
    <row r="111" spans="2:66" s="1" customFormat="1" ht="22.5" customHeight="1">
      <c r="B111" s="63"/>
      <c r="C111" s="64" t="s">
        <v>79</v>
      </c>
      <c r="D111" s="64" t="s">
        <v>64</v>
      </c>
      <c r="E111" s="164" t="s">
        <v>172</v>
      </c>
      <c r="F111" s="121" t="s">
        <v>173</v>
      </c>
      <c r="G111" s="157" t="s">
        <v>65</v>
      </c>
      <c r="H111" s="111">
        <v>25</v>
      </c>
      <c r="I111" s="198"/>
      <c r="J111" s="67">
        <f>ROUND(I111*H111,2)</f>
        <v>0</v>
      </c>
      <c r="K111" s="67">
        <v>7</v>
      </c>
      <c r="L111" s="151">
        <v>17</v>
      </c>
      <c r="M111" s="169"/>
      <c r="N111" s="68" t="s">
        <v>1</v>
      </c>
      <c r="O111" s="69" t="s">
        <v>28</v>
      </c>
      <c r="P111" s="70">
        <v>0</v>
      </c>
      <c r="Q111" s="70">
        <f>P111*H111</f>
        <v>0</v>
      </c>
      <c r="R111" s="70">
        <v>0</v>
      </c>
      <c r="S111" s="70">
        <f>R111*H111</f>
        <v>0</v>
      </c>
      <c r="T111" s="70">
        <v>0</v>
      </c>
      <c r="U111" s="71">
        <f>T111*H111</f>
        <v>0</v>
      </c>
      <c r="AS111" s="10" t="s">
        <v>66</v>
      </c>
      <c r="AU111" s="10" t="s">
        <v>64</v>
      </c>
      <c r="AV111" s="10" t="s">
        <v>39</v>
      </c>
      <c r="AZ111" s="10" t="s">
        <v>67</v>
      </c>
      <c r="BF111" s="72">
        <f>IF(O111="základní",J111,0)</f>
        <v>0</v>
      </c>
      <c r="BG111" s="72">
        <f>IF(O111="snížená",J111,0)</f>
        <v>0</v>
      </c>
      <c r="BH111" s="72">
        <f>IF(O111="zákl. přenesená",J111,0)</f>
        <v>0</v>
      </c>
      <c r="BI111" s="72">
        <f>IF(O111="sníž. přenesená",J111,0)</f>
        <v>0</v>
      </c>
      <c r="BJ111" s="72">
        <f>IF(O111="nulová",J111,0)</f>
        <v>0</v>
      </c>
      <c r="BK111" s="10" t="s">
        <v>10</v>
      </c>
      <c r="BL111" s="72">
        <f>ROUND(I111*H111,2)</f>
        <v>0</v>
      </c>
      <c r="BM111" s="10" t="s">
        <v>66</v>
      </c>
      <c r="BN111" s="10" t="s">
        <v>93</v>
      </c>
    </row>
    <row r="112" spans="2:66" s="1" customFormat="1" ht="22.5" customHeight="1">
      <c r="B112" s="63"/>
      <c r="C112" s="64" t="s">
        <v>92</v>
      </c>
      <c r="D112" s="64" t="s">
        <v>64</v>
      </c>
      <c r="E112" s="164" t="s">
        <v>174</v>
      </c>
      <c r="F112" s="121" t="s">
        <v>175</v>
      </c>
      <c r="G112" s="157" t="s">
        <v>65</v>
      </c>
      <c r="H112" s="111">
        <v>4</v>
      </c>
      <c r="I112" s="198"/>
      <c r="J112" s="67">
        <f>ROUND(I112*H112,2)</f>
        <v>0</v>
      </c>
      <c r="K112" s="67">
        <v>3</v>
      </c>
      <c r="L112" s="151">
        <v>1</v>
      </c>
      <c r="M112" s="169"/>
      <c r="N112" s="68" t="s">
        <v>1</v>
      </c>
      <c r="O112" s="69" t="s">
        <v>28</v>
      </c>
      <c r="P112" s="70">
        <v>0</v>
      </c>
      <c r="Q112" s="70">
        <f>P112*H112</f>
        <v>0</v>
      </c>
      <c r="R112" s="70">
        <v>0</v>
      </c>
      <c r="S112" s="70">
        <f>R112*H112</f>
        <v>0</v>
      </c>
      <c r="T112" s="70">
        <v>0</v>
      </c>
      <c r="U112" s="71">
        <f>T112*H112</f>
        <v>0</v>
      </c>
      <c r="AS112" s="10" t="s">
        <v>66</v>
      </c>
      <c r="AU112" s="10" t="s">
        <v>64</v>
      </c>
      <c r="AV112" s="10" t="s">
        <v>39</v>
      </c>
      <c r="AZ112" s="10" t="s">
        <v>67</v>
      </c>
      <c r="BF112" s="72">
        <f>IF(O112="základní",J112,0)</f>
        <v>0</v>
      </c>
      <c r="BG112" s="72">
        <f>IF(O112="snížená",J112,0)</f>
        <v>0</v>
      </c>
      <c r="BH112" s="72">
        <f>IF(O112="zákl. přenesená",J112,0)</f>
        <v>0</v>
      </c>
      <c r="BI112" s="72">
        <f>IF(O112="sníž. přenesená",J112,0)</f>
        <v>0</v>
      </c>
      <c r="BJ112" s="72">
        <f>IF(O112="nulová",J112,0)</f>
        <v>0</v>
      </c>
      <c r="BK112" s="10" t="s">
        <v>10</v>
      </c>
      <c r="BL112" s="72">
        <f>ROUND(I112*H112,2)</f>
        <v>0</v>
      </c>
      <c r="BM112" s="10" t="s">
        <v>66</v>
      </c>
      <c r="BN112" s="10" t="s">
        <v>94</v>
      </c>
    </row>
    <row r="113" spans="2:66" s="4" customFormat="1">
      <c r="B113" s="73"/>
      <c r="D113" s="74" t="s">
        <v>72</v>
      </c>
      <c r="E113" s="75" t="s">
        <v>1</v>
      </c>
      <c r="F113" s="119" t="s">
        <v>176</v>
      </c>
      <c r="H113" s="108" t="s">
        <v>1</v>
      </c>
      <c r="L113" s="152"/>
      <c r="M113" s="172"/>
      <c r="N113" s="77"/>
      <c r="O113" s="78"/>
      <c r="P113" s="78"/>
      <c r="Q113" s="78"/>
      <c r="R113" s="78"/>
      <c r="S113" s="78"/>
      <c r="T113" s="78"/>
      <c r="U113" s="79"/>
      <c r="AU113" s="76" t="s">
        <v>72</v>
      </c>
      <c r="AV113" s="76" t="s">
        <v>39</v>
      </c>
      <c r="AW113" s="4" t="s">
        <v>10</v>
      </c>
      <c r="AX113" s="4" t="s">
        <v>21</v>
      </c>
      <c r="AY113" s="4" t="s">
        <v>39</v>
      </c>
      <c r="AZ113" s="76" t="s">
        <v>67</v>
      </c>
    </row>
    <row r="114" spans="2:66" s="5" customFormat="1">
      <c r="B114" s="80"/>
      <c r="D114" s="74" t="s">
        <v>72</v>
      </c>
      <c r="E114" s="81" t="s">
        <v>1</v>
      </c>
      <c r="F114" s="119" t="s">
        <v>66</v>
      </c>
      <c r="H114" s="109">
        <v>4</v>
      </c>
      <c r="L114" s="153"/>
      <c r="M114" s="173"/>
      <c r="N114" s="82"/>
      <c r="O114" s="83"/>
      <c r="P114" s="83"/>
      <c r="Q114" s="83"/>
      <c r="R114" s="83"/>
      <c r="S114" s="83"/>
      <c r="T114" s="83"/>
      <c r="U114" s="84"/>
      <c r="AU114" s="81" t="s">
        <v>72</v>
      </c>
      <c r="AV114" s="81" t="s">
        <v>39</v>
      </c>
      <c r="AW114" s="5" t="s">
        <v>40</v>
      </c>
      <c r="AX114" s="5" t="s">
        <v>21</v>
      </c>
      <c r="AY114" s="5" t="s">
        <v>39</v>
      </c>
      <c r="AZ114" s="81" t="s">
        <v>67</v>
      </c>
    </row>
    <row r="115" spans="2:66" s="6" customFormat="1">
      <c r="B115" s="85"/>
      <c r="D115" s="86" t="s">
        <v>72</v>
      </c>
      <c r="E115" s="87" t="s">
        <v>1</v>
      </c>
      <c r="F115" s="120" t="s">
        <v>73</v>
      </c>
      <c r="H115" s="110">
        <v>4</v>
      </c>
      <c r="L115" s="154"/>
      <c r="M115" s="174"/>
      <c r="N115" s="88"/>
      <c r="O115" s="89"/>
      <c r="P115" s="89"/>
      <c r="Q115" s="89"/>
      <c r="R115" s="89"/>
      <c r="S115" s="89"/>
      <c r="T115" s="89"/>
      <c r="U115" s="90"/>
      <c r="AU115" s="91" t="s">
        <v>72</v>
      </c>
      <c r="AV115" s="91" t="s">
        <v>39</v>
      </c>
      <c r="AW115" s="6" t="s">
        <v>66</v>
      </c>
      <c r="AX115" s="6" t="s">
        <v>21</v>
      </c>
      <c r="AY115" s="6" t="s">
        <v>10</v>
      </c>
      <c r="AZ115" s="91" t="s">
        <v>67</v>
      </c>
    </row>
    <row r="116" spans="2:66" s="1" customFormat="1" ht="22.5" customHeight="1">
      <c r="B116" s="63"/>
      <c r="C116" s="64" t="s">
        <v>80</v>
      </c>
      <c r="D116" s="64" t="s">
        <v>64</v>
      </c>
      <c r="E116" s="164" t="s">
        <v>177</v>
      </c>
      <c r="F116" s="121" t="s">
        <v>178</v>
      </c>
      <c r="G116" s="157" t="s">
        <v>65</v>
      </c>
      <c r="H116" s="111">
        <v>1</v>
      </c>
      <c r="I116" s="198"/>
      <c r="J116" s="156">
        <f>ROUND(I116*H116,2)</f>
        <v>0</v>
      </c>
      <c r="K116" s="67">
        <v>0</v>
      </c>
      <c r="L116" s="151">
        <v>1</v>
      </c>
      <c r="M116" s="169"/>
      <c r="N116" s="68" t="s">
        <v>1</v>
      </c>
      <c r="O116" s="69" t="s">
        <v>28</v>
      </c>
      <c r="P116" s="70">
        <v>0</v>
      </c>
      <c r="Q116" s="70">
        <f>P116*H116</f>
        <v>0</v>
      </c>
      <c r="R116" s="70">
        <v>0</v>
      </c>
      <c r="S116" s="70">
        <f>R116*H116</f>
        <v>0</v>
      </c>
      <c r="T116" s="70">
        <v>0</v>
      </c>
      <c r="U116" s="71">
        <f>T116*H116</f>
        <v>0</v>
      </c>
      <c r="AS116" s="10" t="s">
        <v>66</v>
      </c>
      <c r="AU116" s="10" t="s">
        <v>64</v>
      </c>
      <c r="AV116" s="10" t="s">
        <v>39</v>
      </c>
      <c r="AZ116" s="10" t="s">
        <v>67</v>
      </c>
      <c r="BF116" s="72">
        <f>IF(O116="základní",J116,0)</f>
        <v>0</v>
      </c>
      <c r="BG116" s="72">
        <f>IF(O116="snížená",J116,0)</f>
        <v>0</v>
      </c>
      <c r="BH116" s="72">
        <f>IF(O116="zákl. přenesená",J116,0)</f>
        <v>0</v>
      </c>
      <c r="BI116" s="72">
        <f>IF(O116="sníž. přenesená",J116,0)</f>
        <v>0</v>
      </c>
      <c r="BJ116" s="72">
        <f>IF(O116="nulová",J116,0)</f>
        <v>0</v>
      </c>
      <c r="BK116" s="10" t="s">
        <v>10</v>
      </c>
      <c r="BL116" s="72">
        <f>ROUND(I116*H116,2)</f>
        <v>0</v>
      </c>
      <c r="BM116" s="10" t="s">
        <v>66</v>
      </c>
      <c r="BN116" s="10" t="s">
        <v>95</v>
      </c>
    </row>
    <row r="117" spans="2:66" s="4" customFormat="1">
      <c r="B117" s="73"/>
      <c r="D117" s="74" t="s">
        <v>72</v>
      </c>
      <c r="E117" s="166" t="s">
        <v>1</v>
      </c>
      <c r="F117" s="122" t="s">
        <v>179</v>
      </c>
      <c r="G117" s="158"/>
      <c r="H117" s="159" t="s">
        <v>1</v>
      </c>
      <c r="I117" s="158"/>
      <c r="J117" s="158"/>
      <c r="L117" s="152"/>
      <c r="M117" s="172"/>
      <c r="N117" s="77"/>
      <c r="O117" s="78"/>
      <c r="P117" s="78"/>
      <c r="Q117" s="78"/>
      <c r="R117" s="78"/>
      <c r="S117" s="78"/>
      <c r="T117" s="78"/>
      <c r="U117" s="79"/>
      <c r="AU117" s="76" t="s">
        <v>72</v>
      </c>
      <c r="AV117" s="76" t="s">
        <v>39</v>
      </c>
      <c r="AW117" s="4" t="s">
        <v>10</v>
      </c>
      <c r="AX117" s="4" t="s">
        <v>21</v>
      </c>
      <c r="AY117" s="4" t="s">
        <v>39</v>
      </c>
      <c r="AZ117" s="76" t="s">
        <v>67</v>
      </c>
    </row>
    <row r="118" spans="2:66" s="5" customFormat="1">
      <c r="B118" s="80"/>
      <c r="D118" s="74" t="s">
        <v>72</v>
      </c>
      <c r="E118" s="167" t="s">
        <v>1</v>
      </c>
      <c r="F118" s="122" t="s">
        <v>10</v>
      </c>
      <c r="G118" s="160"/>
      <c r="H118" s="161">
        <v>1</v>
      </c>
      <c r="I118" s="160"/>
      <c r="J118" s="160"/>
      <c r="L118" s="153"/>
      <c r="M118" s="173"/>
      <c r="N118" s="82"/>
      <c r="O118" s="83"/>
      <c r="P118" s="83"/>
      <c r="Q118" s="83"/>
      <c r="R118" s="83"/>
      <c r="S118" s="83"/>
      <c r="T118" s="83"/>
      <c r="U118" s="84"/>
      <c r="AU118" s="81" t="s">
        <v>72</v>
      </c>
      <c r="AV118" s="81" t="s">
        <v>39</v>
      </c>
      <c r="AW118" s="5" t="s">
        <v>40</v>
      </c>
      <c r="AX118" s="5" t="s">
        <v>21</v>
      </c>
      <c r="AY118" s="5" t="s">
        <v>39</v>
      </c>
      <c r="AZ118" s="81" t="s">
        <v>67</v>
      </c>
    </row>
    <row r="119" spans="2:66" s="6" customFormat="1">
      <c r="B119" s="85"/>
      <c r="D119" s="86" t="s">
        <v>72</v>
      </c>
      <c r="E119" s="168" t="s">
        <v>1</v>
      </c>
      <c r="F119" s="123" t="s">
        <v>73</v>
      </c>
      <c r="G119" s="162"/>
      <c r="H119" s="163">
        <v>1</v>
      </c>
      <c r="I119" s="162"/>
      <c r="J119" s="162"/>
      <c r="L119" s="154"/>
      <c r="M119" s="174"/>
      <c r="N119" s="88"/>
      <c r="O119" s="89"/>
      <c r="P119" s="89"/>
      <c r="Q119" s="89"/>
      <c r="R119" s="89"/>
      <c r="S119" s="89"/>
      <c r="T119" s="89"/>
      <c r="U119" s="90"/>
      <c r="AU119" s="91" t="s">
        <v>72</v>
      </c>
      <c r="AV119" s="91" t="s">
        <v>39</v>
      </c>
      <c r="AW119" s="6" t="s">
        <v>66</v>
      </c>
      <c r="AX119" s="6" t="s">
        <v>21</v>
      </c>
      <c r="AY119" s="6" t="s">
        <v>10</v>
      </c>
      <c r="AZ119" s="91" t="s">
        <v>67</v>
      </c>
    </row>
    <row r="120" spans="2:66" s="1" customFormat="1" ht="22.5" customHeight="1">
      <c r="B120" s="63"/>
      <c r="C120" s="64" t="s">
        <v>4</v>
      </c>
      <c r="D120" s="64" t="s">
        <v>64</v>
      </c>
      <c r="E120" s="164" t="s">
        <v>180</v>
      </c>
      <c r="F120" s="121" t="s">
        <v>181</v>
      </c>
      <c r="G120" s="157" t="s">
        <v>65</v>
      </c>
      <c r="H120" s="111">
        <v>4</v>
      </c>
      <c r="I120" s="198"/>
      <c r="J120" s="156">
        <f>ROUND(I120*H120,2)</f>
        <v>0</v>
      </c>
      <c r="K120" s="67">
        <v>4</v>
      </c>
      <c r="L120" s="151">
        <v>0</v>
      </c>
      <c r="M120" s="169"/>
      <c r="N120" s="68" t="s">
        <v>1</v>
      </c>
      <c r="O120" s="69" t="s">
        <v>28</v>
      </c>
      <c r="P120" s="70">
        <v>0</v>
      </c>
      <c r="Q120" s="70">
        <f>P120*H120</f>
        <v>0</v>
      </c>
      <c r="R120" s="70">
        <v>0</v>
      </c>
      <c r="S120" s="70">
        <f>R120*H120</f>
        <v>0</v>
      </c>
      <c r="T120" s="70">
        <v>0</v>
      </c>
      <c r="U120" s="71">
        <f>T120*H120</f>
        <v>0</v>
      </c>
      <c r="AS120" s="10" t="s">
        <v>66</v>
      </c>
      <c r="AU120" s="10" t="s">
        <v>64</v>
      </c>
      <c r="AV120" s="10" t="s">
        <v>39</v>
      </c>
      <c r="AZ120" s="10" t="s">
        <v>67</v>
      </c>
      <c r="BF120" s="72">
        <f>IF(O120="základní",J120,0)</f>
        <v>0</v>
      </c>
      <c r="BG120" s="72">
        <f>IF(O120="snížená",J120,0)</f>
        <v>0</v>
      </c>
      <c r="BH120" s="72">
        <f>IF(O120="zákl. přenesená",J120,0)</f>
        <v>0</v>
      </c>
      <c r="BI120" s="72">
        <f>IF(O120="sníž. přenesená",J120,0)</f>
        <v>0</v>
      </c>
      <c r="BJ120" s="72">
        <f>IF(O120="nulová",J120,0)</f>
        <v>0</v>
      </c>
      <c r="BK120" s="10" t="s">
        <v>10</v>
      </c>
      <c r="BL120" s="72">
        <f>ROUND(I120*H120,2)</f>
        <v>0</v>
      </c>
      <c r="BM120" s="10" t="s">
        <v>66</v>
      </c>
      <c r="BN120" s="10" t="s">
        <v>96</v>
      </c>
    </row>
    <row r="121" spans="2:66" s="4" customFormat="1">
      <c r="B121" s="73"/>
      <c r="D121" s="74" t="s">
        <v>72</v>
      </c>
      <c r="E121" s="166" t="s">
        <v>1</v>
      </c>
      <c r="F121" s="122" t="s">
        <v>182</v>
      </c>
      <c r="G121" s="158"/>
      <c r="H121" s="159" t="s">
        <v>1</v>
      </c>
      <c r="I121" s="158"/>
      <c r="J121" s="158"/>
      <c r="L121" s="152"/>
      <c r="M121" s="172"/>
      <c r="N121" s="77"/>
      <c r="O121" s="78"/>
      <c r="P121" s="78"/>
      <c r="Q121" s="78"/>
      <c r="R121" s="78"/>
      <c r="S121" s="78"/>
      <c r="T121" s="78"/>
      <c r="U121" s="79"/>
      <c r="AU121" s="76" t="s">
        <v>72</v>
      </c>
      <c r="AV121" s="76" t="s">
        <v>39</v>
      </c>
      <c r="AW121" s="4" t="s">
        <v>10</v>
      </c>
      <c r="AX121" s="4" t="s">
        <v>21</v>
      </c>
      <c r="AY121" s="4" t="s">
        <v>39</v>
      </c>
      <c r="AZ121" s="76" t="s">
        <v>67</v>
      </c>
    </row>
    <row r="122" spans="2:66" s="5" customFormat="1">
      <c r="B122" s="80"/>
      <c r="D122" s="74" t="s">
        <v>72</v>
      </c>
      <c r="E122" s="167" t="s">
        <v>1</v>
      </c>
      <c r="F122" s="122" t="s">
        <v>66</v>
      </c>
      <c r="G122" s="160"/>
      <c r="H122" s="161">
        <v>4</v>
      </c>
      <c r="I122" s="160"/>
      <c r="J122" s="160"/>
      <c r="L122" s="153"/>
      <c r="M122" s="173"/>
      <c r="N122" s="82"/>
      <c r="O122" s="83"/>
      <c r="P122" s="83"/>
      <c r="Q122" s="83"/>
      <c r="R122" s="83"/>
      <c r="S122" s="83"/>
      <c r="T122" s="83"/>
      <c r="U122" s="84"/>
      <c r="AU122" s="81" t="s">
        <v>72</v>
      </c>
      <c r="AV122" s="81" t="s">
        <v>39</v>
      </c>
      <c r="AW122" s="5" t="s">
        <v>40</v>
      </c>
      <c r="AX122" s="5" t="s">
        <v>21</v>
      </c>
      <c r="AY122" s="5" t="s">
        <v>39</v>
      </c>
      <c r="AZ122" s="81" t="s">
        <v>67</v>
      </c>
    </row>
    <row r="123" spans="2:66" s="6" customFormat="1">
      <c r="B123" s="85"/>
      <c r="D123" s="86" t="s">
        <v>72</v>
      </c>
      <c r="E123" s="168" t="s">
        <v>1</v>
      </c>
      <c r="F123" s="123" t="s">
        <v>73</v>
      </c>
      <c r="G123" s="162"/>
      <c r="H123" s="163">
        <v>4</v>
      </c>
      <c r="I123" s="162"/>
      <c r="J123" s="162"/>
      <c r="L123" s="154"/>
      <c r="M123" s="174"/>
      <c r="N123" s="88"/>
      <c r="O123" s="89"/>
      <c r="P123" s="89"/>
      <c r="Q123" s="89"/>
      <c r="R123" s="89"/>
      <c r="S123" s="89"/>
      <c r="T123" s="89"/>
      <c r="U123" s="90"/>
      <c r="AU123" s="91" t="s">
        <v>72</v>
      </c>
      <c r="AV123" s="91" t="s">
        <v>39</v>
      </c>
      <c r="AW123" s="6" t="s">
        <v>66</v>
      </c>
      <c r="AX123" s="6" t="s">
        <v>21</v>
      </c>
      <c r="AY123" s="6" t="s">
        <v>10</v>
      </c>
      <c r="AZ123" s="91" t="s">
        <v>67</v>
      </c>
    </row>
    <row r="124" spans="2:66" s="1" customFormat="1" ht="22.5" customHeight="1">
      <c r="B124" s="63"/>
      <c r="C124" s="64" t="s">
        <v>82</v>
      </c>
      <c r="D124" s="64" t="s">
        <v>64</v>
      </c>
      <c r="E124" s="164" t="s">
        <v>183</v>
      </c>
      <c r="F124" s="121" t="s">
        <v>184</v>
      </c>
      <c r="G124" s="157" t="s">
        <v>65</v>
      </c>
      <c r="H124" s="111">
        <v>3</v>
      </c>
      <c r="I124" s="198"/>
      <c r="J124" s="156">
        <f>ROUND(I124*H124,2)</f>
        <v>0</v>
      </c>
      <c r="K124" s="67">
        <v>3</v>
      </c>
      <c r="L124" s="151">
        <v>0</v>
      </c>
      <c r="M124" s="169"/>
      <c r="N124" s="68" t="s">
        <v>1</v>
      </c>
      <c r="O124" s="69" t="s">
        <v>28</v>
      </c>
      <c r="P124" s="70">
        <v>0</v>
      </c>
      <c r="Q124" s="70">
        <f>P124*H124</f>
        <v>0</v>
      </c>
      <c r="R124" s="70">
        <v>0</v>
      </c>
      <c r="S124" s="70">
        <f>R124*H124</f>
        <v>0</v>
      </c>
      <c r="T124" s="70">
        <v>0</v>
      </c>
      <c r="U124" s="71">
        <f>T124*H124</f>
        <v>0</v>
      </c>
      <c r="AS124" s="10" t="s">
        <v>66</v>
      </c>
      <c r="AU124" s="10" t="s">
        <v>64</v>
      </c>
      <c r="AV124" s="10" t="s">
        <v>39</v>
      </c>
      <c r="AZ124" s="10" t="s">
        <v>67</v>
      </c>
      <c r="BF124" s="72">
        <f>IF(O124="základní",J124,0)</f>
        <v>0</v>
      </c>
      <c r="BG124" s="72">
        <f>IF(O124="snížená",J124,0)</f>
        <v>0</v>
      </c>
      <c r="BH124" s="72">
        <f>IF(O124="zákl. přenesená",J124,0)</f>
        <v>0</v>
      </c>
      <c r="BI124" s="72">
        <f>IF(O124="sníž. přenesená",J124,0)</f>
        <v>0</v>
      </c>
      <c r="BJ124" s="72">
        <f>IF(O124="nulová",J124,0)</f>
        <v>0</v>
      </c>
      <c r="BK124" s="10" t="s">
        <v>10</v>
      </c>
      <c r="BL124" s="72">
        <f>ROUND(I124*H124,2)</f>
        <v>0</v>
      </c>
      <c r="BM124" s="10" t="s">
        <v>66</v>
      </c>
      <c r="BN124" s="10" t="s">
        <v>98</v>
      </c>
    </row>
    <row r="125" spans="2:66" s="4" customFormat="1">
      <c r="B125" s="73"/>
      <c r="D125" s="74" t="s">
        <v>72</v>
      </c>
      <c r="E125" s="166" t="s">
        <v>1</v>
      </c>
      <c r="F125" s="122" t="s">
        <v>185</v>
      </c>
      <c r="G125" s="158"/>
      <c r="H125" s="159" t="s">
        <v>1</v>
      </c>
      <c r="I125" s="158"/>
      <c r="J125" s="158"/>
      <c r="L125" s="152"/>
      <c r="M125" s="172"/>
      <c r="N125" s="77"/>
      <c r="O125" s="78"/>
      <c r="P125" s="78"/>
      <c r="Q125" s="78"/>
      <c r="R125" s="78"/>
      <c r="S125" s="78"/>
      <c r="T125" s="78"/>
      <c r="U125" s="79"/>
      <c r="AU125" s="76" t="s">
        <v>72</v>
      </c>
      <c r="AV125" s="76" t="s">
        <v>39</v>
      </c>
      <c r="AW125" s="4" t="s">
        <v>10</v>
      </c>
      <c r="AX125" s="4" t="s">
        <v>21</v>
      </c>
      <c r="AY125" s="4" t="s">
        <v>39</v>
      </c>
      <c r="AZ125" s="76" t="s">
        <v>67</v>
      </c>
    </row>
    <row r="126" spans="2:66" s="5" customFormat="1">
      <c r="B126" s="80"/>
      <c r="D126" s="74" t="s">
        <v>72</v>
      </c>
      <c r="E126" s="167" t="s">
        <v>1</v>
      </c>
      <c r="F126" s="122" t="s">
        <v>68</v>
      </c>
      <c r="G126" s="160"/>
      <c r="H126" s="161">
        <v>3</v>
      </c>
      <c r="I126" s="160"/>
      <c r="J126" s="160"/>
      <c r="L126" s="153"/>
      <c r="M126" s="173"/>
      <c r="N126" s="82"/>
      <c r="O126" s="83"/>
      <c r="P126" s="83"/>
      <c r="Q126" s="83"/>
      <c r="R126" s="83"/>
      <c r="S126" s="83"/>
      <c r="T126" s="83"/>
      <c r="U126" s="84"/>
      <c r="AU126" s="81" t="s">
        <v>72</v>
      </c>
      <c r="AV126" s="81" t="s">
        <v>39</v>
      </c>
      <c r="AW126" s="5" t="s">
        <v>40</v>
      </c>
      <c r="AX126" s="5" t="s">
        <v>21</v>
      </c>
      <c r="AY126" s="5" t="s">
        <v>39</v>
      </c>
      <c r="AZ126" s="81" t="s">
        <v>67</v>
      </c>
    </row>
    <row r="127" spans="2:66" s="6" customFormat="1">
      <c r="B127" s="85"/>
      <c r="D127" s="86" t="s">
        <v>72</v>
      </c>
      <c r="E127" s="168" t="s">
        <v>1</v>
      </c>
      <c r="F127" s="123" t="s">
        <v>73</v>
      </c>
      <c r="G127" s="162"/>
      <c r="H127" s="163">
        <v>3</v>
      </c>
      <c r="I127" s="162"/>
      <c r="J127" s="162"/>
      <c r="L127" s="154"/>
      <c r="M127" s="174"/>
      <c r="N127" s="88"/>
      <c r="O127" s="89"/>
      <c r="P127" s="89"/>
      <c r="Q127" s="89"/>
      <c r="R127" s="89"/>
      <c r="S127" s="89"/>
      <c r="T127" s="89"/>
      <c r="U127" s="90"/>
      <c r="AU127" s="91" t="s">
        <v>72</v>
      </c>
      <c r="AV127" s="91" t="s">
        <v>39</v>
      </c>
      <c r="AW127" s="6" t="s">
        <v>66</v>
      </c>
      <c r="AX127" s="6" t="s">
        <v>21</v>
      </c>
      <c r="AY127" s="6" t="s">
        <v>10</v>
      </c>
      <c r="AZ127" s="91" t="s">
        <v>67</v>
      </c>
    </row>
    <row r="128" spans="2:66" s="1" customFormat="1" ht="22.5" customHeight="1">
      <c r="B128" s="63"/>
      <c r="C128" s="64" t="s">
        <v>97</v>
      </c>
      <c r="D128" s="64" t="s">
        <v>64</v>
      </c>
      <c r="E128" s="164" t="s">
        <v>186</v>
      </c>
      <c r="F128" s="121" t="s">
        <v>187</v>
      </c>
      <c r="G128" s="157" t="s">
        <v>65</v>
      </c>
      <c r="H128" s="111">
        <v>1</v>
      </c>
      <c r="I128" s="198"/>
      <c r="J128" s="156">
        <f>ROUND(I128*H128,2)</f>
        <v>0</v>
      </c>
      <c r="K128" s="67">
        <v>1</v>
      </c>
      <c r="L128" s="151"/>
      <c r="M128" s="169"/>
      <c r="N128" s="68" t="s">
        <v>1</v>
      </c>
      <c r="O128" s="69" t="s">
        <v>28</v>
      </c>
      <c r="P128" s="70">
        <v>0</v>
      </c>
      <c r="Q128" s="70">
        <f>P128*H128</f>
        <v>0</v>
      </c>
      <c r="R128" s="70">
        <v>0</v>
      </c>
      <c r="S128" s="70">
        <f>R128*H128</f>
        <v>0</v>
      </c>
      <c r="T128" s="70">
        <v>0</v>
      </c>
      <c r="U128" s="71">
        <f>T128*H128</f>
        <v>0</v>
      </c>
      <c r="AS128" s="10" t="s">
        <v>66</v>
      </c>
      <c r="AU128" s="10" t="s">
        <v>64</v>
      </c>
      <c r="AV128" s="10" t="s">
        <v>39</v>
      </c>
      <c r="AZ128" s="10" t="s">
        <v>67</v>
      </c>
      <c r="BF128" s="72">
        <f>IF(O128="základní",J128,0)</f>
        <v>0</v>
      </c>
      <c r="BG128" s="72">
        <f>IF(O128="snížená",J128,0)</f>
        <v>0</v>
      </c>
      <c r="BH128" s="72">
        <f>IF(O128="zákl. přenesená",J128,0)</f>
        <v>0</v>
      </c>
      <c r="BI128" s="72">
        <f>IF(O128="sníž. přenesená",J128,0)</f>
        <v>0</v>
      </c>
      <c r="BJ128" s="72">
        <f>IF(O128="nulová",J128,0)</f>
        <v>0</v>
      </c>
      <c r="BK128" s="10" t="s">
        <v>10</v>
      </c>
      <c r="BL128" s="72">
        <f>ROUND(I128*H128,2)</f>
        <v>0</v>
      </c>
      <c r="BM128" s="10" t="s">
        <v>66</v>
      </c>
      <c r="BN128" s="10" t="s">
        <v>99</v>
      </c>
    </row>
    <row r="129" spans="2:66" s="4" customFormat="1">
      <c r="B129" s="73"/>
      <c r="D129" s="74" t="s">
        <v>72</v>
      </c>
      <c r="E129" s="166" t="s">
        <v>1</v>
      </c>
      <c r="F129" s="122" t="s">
        <v>188</v>
      </c>
      <c r="G129" s="158"/>
      <c r="H129" s="159" t="s">
        <v>1</v>
      </c>
      <c r="I129" s="158"/>
      <c r="J129" s="158"/>
      <c r="L129" s="152"/>
      <c r="M129" s="172"/>
      <c r="N129" s="77"/>
      <c r="O129" s="78"/>
      <c r="P129" s="78"/>
      <c r="Q129" s="78"/>
      <c r="R129" s="78"/>
      <c r="S129" s="78"/>
      <c r="T129" s="78"/>
      <c r="U129" s="79"/>
      <c r="AU129" s="76" t="s">
        <v>72</v>
      </c>
      <c r="AV129" s="76" t="s">
        <v>39</v>
      </c>
      <c r="AW129" s="4" t="s">
        <v>10</v>
      </c>
      <c r="AX129" s="4" t="s">
        <v>21</v>
      </c>
      <c r="AY129" s="4" t="s">
        <v>39</v>
      </c>
      <c r="AZ129" s="76" t="s">
        <v>67</v>
      </c>
    </row>
    <row r="130" spans="2:66" s="5" customFormat="1">
      <c r="B130" s="80"/>
      <c r="D130" s="74" t="s">
        <v>72</v>
      </c>
      <c r="E130" s="167" t="s">
        <v>1</v>
      </c>
      <c r="F130" s="122" t="s">
        <v>10</v>
      </c>
      <c r="G130" s="160"/>
      <c r="H130" s="161">
        <v>1</v>
      </c>
      <c r="I130" s="160"/>
      <c r="J130" s="160"/>
      <c r="L130" s="153"/>
      <c r="M130" s="173"/>
      <c r="N130" s="82"/>
      <c r="O130" s="83"/>
      <c r="P130" s="83"/>
      <c r="Q130" s="83"/>
      <c r="R130" s="83"/>
      <c r="S130" s="83"/>
      <c r="T130" s="83"/>
      <c r="U130" s="84"/>
      <c r="AU130" s="81" t="s">
        <v>72</v>
      </c>
      <c r="AV130" s="81" t="s">
        <v>39</v>
      </c>
      <c r="AW130" s="5" t="s">
        <v>40</v>
      </c>
      <c r="AX130" s="5" t="s">
        <v>21</v>
      </c>
      <c r="AY130" s="5" t="s">
        <v>39</v>
      </c>
      <c r="AZ130" s="81" t="s">
        <v>67</v>
      </c>
    </row>
    <row r="131" spans="2:66" s="6" customFormat="1">
      <c r="B131" s="85"/>
      <c r="D131" s="86" t="s">
        <v>72</v>
      </c>
      <c r="E131" s="168" t="s">
        <v>1</v>
      </c>
      <c r="F131" s="123" t="s">
        <v>73</v>
      </c>
      <c r="G131" s="162"/>
      <c r="H131" s="163">
        <v>1</v>
      </c>
      <c r="I131" s="162"/>
      <c r="J131" s="162"/>
      <c r="L131" s="154"/>
      <c r="M131" s="174"/>
      <c r="N131" s="88"/>
      <c r="O131" s="89"/>
      <c r="P131" s="89"/>
      <c r="Q131" s="89"/>
      <c r="R131" s="89"/>
      <c r="S131" s="89"/>
      <c r="T131" s="89"/>
      <c r="U131" s="90"/>
      <c r="AU131" s="91" t="s">
        <v>72</v>
      </c>
      <c r="AV131" s="91" t="s">
        <v>39</v>
      </c>
      <c r="AW131" s="6" t="s">
        <v>66</v>
      </c>
      <c r="AX131" s="6" t="s">
        <v>21</v>
      </c>
      <c r="AY131" s="6" t="s">
        <v>10</v>
      </c>
      <c r="AZ131" s="91" t="s">
        <v>67</v>
      </c>
    </row>
    <row r="132" spans="2:66" s="1" customFormat="1" ht="22.5" customHeight="1">
      <c r="B132" s="63"/>
      <c r="C132" s="64" t="s">
        <v>83</v>
      </c>
      <c r="D132" s="64" t="s">
        <v>64</v>
      </c>
      <c r="E132" s="164" t="s">
        <v>189</v>
      </c>
      <c r="F132" s="121" t="s">
        <v>190</v>
      </c>
      <c r="G132" s="157" t="s">
        <v>65</v>
      </c>
      <c r="H132" s="111">
        <v>1</v>
      </c>
      <c r="I132" s="198"/>
      <c r="J132" s="156">
        <f>ROUND(I132*H132,2)</f>
        <v>0</v>
      </c>
      <c r="K132" s="67">
        <v>0</v>
      </c>
      <c r="L132" s="151">
        <v>1</v>
      </c>
      <c r="M132" s="169"/>
      <c r="N132" s="68" t="s">
        <v>1</v>
      </c>
      <c r="O132" s="69" t="s">
        <v>28</v>
      </c>
      <c r="P132" s="70">
        <v>0</v>
      </c>
      <c r="Q132" s="70">
        <f>P132*H132</f>
        <v>0</v>
      </c>
      <c r="R132" s="70">
        <v>0</v>
      </c>
      <c r="S132" s="70">
        <f>R132*H132</f>
        <v>0</v>
      </c>
      <c r="T132" s="70">
        <v>0</v>
      </c>
      <c r="U132" s="71">
        <f>T132*H132</f>
        <v>0</v>
      </c>
      <c r="AS132" s="10" t="s">
        <v>66</v>
      </c>
      <c r="AU132" s="10" t="s">
        <v>64</v>
      </c>
      <c r="AV132" s="10" t="s">
        <v>39</v>
      </c>
      <c r="AZ132" s="10" t="s">
        <v>67</v>
      </c>
      <c r="BF132" s="72">
        <f>IF(O132="základní",J132,0)</f>
        <v>0</v>
      </c>
      <c r="BG132" s="72">
        <f>IF(O132="snížená",J132,0)</f>
        <v>0</v>
      </c>
      <c r="BH132" s="72">
        <f>IF(O132="zákl. přenesená",J132,0)</f>
        <v>0</v>
      </c>
      <c r="BI132" s="72">
        <f>IF(O132="sníž. přenesená",J132,0)</f>
        <v>0</v>
      </c>
      <c r="BJ132" s="72">
        <f>IF(O132="nulová",J132,0)</f>
        <v>0</v>
      </c>
      <c r="BK132" s="10" t="s">
        <v>10</v>
      </c>
      <c r="BL132" s="72">
        <f>ROUND(I132*H132,2)</f>
        <v>0</v>
      </c>
      <c r="BM132" s="10" t="s">
        <v>66</v>
      </c>
      <c r="BN132" s="10" t="s">
        <v>101</v>
      </c>
    </row>
    <row r="133" spans="2:66" s="4" customFormat="1">
      <c r="B133" s="73"/>
      <c r="D133" s="74" t="s">
        <v>72</v>
      </c>
      <c r="E133" s="75" t="s">
        <v>1</v>
      </c>
      <c r="F133" s="119" t="s">
        <v>191</v>
      </c>
      <c r="H133" s="108" t="s">
        <v>1</v>
      </c>
      <c r="L133" s="152"/>
      <c r="M133" s="172"/>
      <c r="N133" s="77"/>
      <c r="O133" s="78"/>
      <c r="P133" s="78"/>
      <c r="Q133" s="78"/>
      <c r="R133" s="78"/>
      <c r="S133" s="78"/>
      <c r="T133" s="78"/>
      <c r="U133" s="79"/>
      <c r="AU133" s="76" t="s">
        <v>72</v>
      </c>
      <c r="AV133" s="76" t="s">
        <v>39</v>
      </c>
      <c r="AW133" s="4" t="s">
        <v>10</v>
      </c>
      <c r="AX133" s="4" t="s">
        <v>21</v>
      </c>
      <c r="AY133" s="4" t="s">
        <v>39</v>
      </c>
      <c r="AZ133" s="76" t="s">
        <v>67</v>
      </c>
    </row>
    <row r="134" spans="2:66" s="5" customFormat="1">
      <c r="B134" s="80"/>
      <c r="D134" s="74" t="s">
        <v>72</v>
      </c>
      <c r="E134" s="81" t="s">
        <v>1</v>
      </c>
      <c r="F134" s="119" t="s">
        <v>10</v>
      </c>
      <c r="H134" s="109">
        <v>1</v>
      </c>
      <c r="L134" s="153"/>
      <c r="M134" s="173"/>
      <c r="N134" s="82"/>
      <c r="O134" s="83"/>
      <c r="P134" s="83"/>
      <c r="Q134" s="83"/>
      <c r="R134" s="83"/>
      <c r="S134" s="83"/>
      <c r="T134" s="83"/>
      <c r="U134" s="84"/>
      <c r="AU134" s="81" t="s">
        <v>72</v>
      </c>
      <c r="AV134" s="81" t="s">
        <v>39</v>
      </c>
      <c r="AW134" s="5" t="s">
        <v>40</v>
      </c>
      <c r="AX134" s="5" t="s">
        <v>21</v>
      </c>
      <c r="AY134" s="5" t="s">
        <v>39</v>
      </c>
      <c r="AZ134" s="81" t="s">
        <v>67</v>
      </c>
    </row>
    <row r="135" spans="2:66" s="6" customFormat="1">
      <c r="B135" s="85"/>
      <c r="D135" s="86" t="s">
        <v>72</v>
      </c>
      <c r="E135" s="87" t="s">
        <v>1</v>
      </c>
      <c r="F135" s="120" t="s">
        <v>73</v>
      </c>
      <c r="H135" s="110">
        <v>1</v>
      </c>
      <c r="L135" s="154"/>
      <c r="M135" s="174"/>
      <c r="N135" s="88"/>
      <c r="O135" s="89"/>
      <c r="P135" s="89"/>
      <c r="Q135" s="89"/>
      <c r="R135" s="89"/>
      <c r="S135" s="89"/>
      <c r="T135" s="89"/>
      <c r="U135" s="90"/>
      <c r="AU135" s="91" t="s">
        <v>72</v>
      </c>
      <c r="AV135" s="91" t="s">
        <v>39</v>
      </c>
      <c r="AW135" s="6" t="s">
        <v>66</v>
      </c>
      <c r="AX135" s="6" t="s">
        <v>21</v>
      </c>
      <c r="AY135" s="6" t="s">
        <v>10</v>
      </c>
      <c r="AZ135" s="91" t="s">
        <v>67</v>
      </c>
    </row>
    <row r="136" spans="2:66" s="1" customFormat="1" ht="22.5" customHeight="1">
      <c r="B136" s="63"/>
      <c r="C136" s="64" t="s">
        <v>100</v>
      </c>
      <c r="D136" s="64" t="s">
        <v>64</v>
      </c>
      <c r="E136" s="164" t="s">
        <v>192</v>
      </c>
      <c r="F136" s="121" t="s">
        <v>193</v>
      </c>
      <c r="G136" s="157" t="s">
        <v>65</v>
      </c>
      <c r="H136" s="111">
        <v>3</v>
      </c>
      <c r="I136" s="198"/>
      <c r="J136" s="67">
        <f>ROUND(I136*H136,2)</f>
        <v>0</v>
      </c>
      <c r="K136" s="67">
        <v>1</v>
      </c>
      <c r="L136" s="151">
        <v>2</v>
      </c>
      <c r="M136" s="169"/>
      <c r="N136" s="68" t="s">
        <v>1</v>
      </c>
      <c r="O136" s="69" t="s">
        <v>28</v>
      </c>
      <c r="P136" s="70">
        <v>0</v>
      </c>
      <c r="Q136" s="70">
        <f>P136*H136</f>
        <v>0</v>
      </c>
      <c r="R136" s="70">
        <v>0</v>
      </c>
      <c r="S136" s="70">
        <f>R136*H136</f>
        <v>0</v>
      </c>
      <c r="T136" s="70">
        <v>0</v>
      </c>
      <c r="U136" s="71">
        <f>T136*H136</f>
        <v>0</v>
      </c>
      <c r="AS136" s="10" t="s">
        <v>66</v>
      </c>
      <c r="AU136" s="10" t="s">
        <v>64</v>
      </c>
      <c r="AV136" s="10" t="s">
        <v>39</v>
      </c>
      <c r="AZ136" s="10" t="s">
        <v>67</v>
      </c>
      <c r="BF136" s="72">
        <f>IF(O136="základní",J136,0)</f>
        <v>0</v>
      </c>
      <c r="BG136" s="72">
        <f>IF(O136="snížená",J136,0)</f>
        <v>0</v>
      </c>
      <c r="BH136" s="72">
        <f>IF(O136="zákl. přenesená",J136,0)</f>
        <v>0</v>
      </c>
      <c r="BI136" s="72">
        <f>IF(O136="sníž. přenesená",J136,0)</f>
        <v>0</v>
      </c>
      <c r="BJ136" s="72">
        <f>IF(O136="nulová",J136,0)</f>
        <v>0</v>
      </c>
      <c r="BK136" s="10" t="s">
        <v>10</v>
      </c>
      <c r="BL136" s="72">
        <f>ROUND(I136*H136,2)</f>
        <v>0</v>
      </c>
      <c r="BM136" s="10" t="s">
        <v>66</v>
      </c>
      <c r="BN136" s="10" t="s">
        <v>102</v>
      </c>
    </row>
    <row r="137" spans="2:66" s="4" customFormat="1">
      <c r="B137" s="73"/>
      <c r="D137" s="74" t="s">
        <v>72</v>
      </c>
      <c r="E137" s="166" t="s">
        <v>1</v>
      </c>
      <c r="F137" s="122" t="s">
        <v>194</v>
      </c>
      <c r="G137" s="158"/>
      <c r="H137" s="159" t="s">
        <v>1</v>
      </c>
      <c r="I137" s="158"/>
      <c r="L137" s="152"/>
      <c r="M137" s="172"/>
      <c r="N137" s="77"/>
      <c r="O137" s="78"/>
      <c r="P137" s="78"/>
      <c r="Q137" s="78"/>
      <c r="R137" s="78"/>
      <c r="S137" s="78"/>
      <c r="T137" s="78"/>
      <c r="U137" s="79"/>
      <c r="AU137" s="76" t="s">
        <v>72</v>
      </c>
      <c r="AV137" s="76" t="s">
        <v>39</v>
      </c>
      <c r="AW137" s="4" t="s">
        <v>10</v>
      </c>
      <c r="AX137" s="4" t="s">
        <v>21</v>
      </c>
      <c r="AY137" s="4" t="s">
        <v>39</v>
      </c>
      <c r="AZ137" s="76" t="s">
        <v>67</v>
      </c>
    </row>
    <row r="138" spans="2:66" s="5" customFormat="1">
      <c r="B138" s="80"/>
      <c r="D138" s="74" t="s">
        <v>72</v>
      </c>
      <c r="E138" s="167" t="s">
        <v>1</v>
      </c>
      <c r="F138" s="122" t="s">
        <v>68</v>
      </c>
      <c r="G138" s="160"/>
      <c r="H138" s="161">
        <v>3</v>
      </c>
      <c r="I138" s="160"/>
      <c r="L138" s="153"/>
      <c r="M138" s="173"/>
      <c r="N138" s="82"/>
      <c r="O138" s="83"/>
      <c r="P138" s="83"/>
      <c r="Q138" s="83"/>
      <c r="R138" s="83"/>
      <c r="S138" s="83"/>
      <c r="T138" s="83"/>
      <c r="U138" s="84"/>
      <c r="AU138" s="81" t="s">
        <v>72</v>
      </c>
      <c r="AV138" s="81" t="s">
        <v>39</v>
      </c>
      <c r="AW138" s="5" t="s">
        <v>40</v>
      </c>
      <c r="AX138" s="5" t="s">
        <v>21</v>
      </c>
      <c r="AY138" s="5" t="s">
        <v>39</v>
      </c>
      <c r="AZ138" s="81" t="s">
        <v>67</v>
      </c>
    </row>
    <row r="139" spans="2:66" s="6" customFormat="1">
      <c r="B139" s="85"/>
      <c r="D139" s="86" t="s">
        <v>72</v>
      </c>
      <c r="E139" s="168" t="s">
        <v>1</v>
      </c>
      <c r="F139" s="123" t="s">
        <v>73</v>
      </c>
      <c r="G139" s="162"/>
      <c r="H139" s="163">
        <v>3</v>
      </c>
      <c r="I139" s="162"/>
      <c r="L139" s="154"/>
      <c r="M139" s="174"/>
      <c r="N139" s="88"/>
      <c r="O139" s="89"/>
      <c r="P139" s="89"/>
      <c r="Q139" s="89"/>
      <c r="R139" s="89"/>
      <c r="S139" s="89"/>
      <c r="T139" s="89"/>
      <c r="U139" s="90"/>
      <c r="AU139" s="91" t="s">
        <v>72</v>
      </c>
      <c r="AV139" s="91" t="s">
        <v>39</v>
      </c>
      <c r="AW139" s="6" t="s">
        <v>66</v>
      </c>
      <c r="AX139" s="6" t="s">
        <v>21</v>
      </c>
      <c r="AY139" s="6" t="s">
        <v>10</v>
      </c>
      <c r="AZ139" s="91" t="s">
        <v>67</v>
      </c>
    </row>
    <row r="140" spans="2:66" s="1" customFormat="1" ht="22.5" customHeight="1">
      <c r="B140" s="63"/>
      <c r="C140" s="64" t="s">
        <v>85</v>
      </c>
      <c r="D140" s="64" t="s">
        <v>64</v>
      </c>
      <c r="E140" s="164" t="s">
        <v>195</v>
      </c>
      <c r="F140" s="121" t="s">
        <v>196</v>
      </c>
      <c r="G140" s="157" t="s">
        <v>65</v>
      </c>
      <c r="H140" s="111">
        <v>1</v>
      </c>
      <c r="I140" s="198"/>
      <c r="J140" s="67">
        <f>ROUND(I140*H140,2)</f>
        <v>0</v>
      </c>
      <c r="K140" s="67">
        <v>0</v>
      </c>
      <c r="L140" s="151">
        <v>1</v>
      </c>
      <c r="M140" s="169"/>
      <c r="N140" s="68" t="s">
        <v>1</v>
      </c>
      <c r="O140" s="69" t="s">
        <v>28</v>
      </c>
      <c r="P140" s="70">
        <v>0</v>
      </c>
      <c r="Q140" s="70">
        <f>P140*H140</f>
        <v>0</v>
      </c>
      <c r="R140" s="70">
        <v>0</v>
      </c>
      <c r="S140" s="70">
        <f>R140*H140</f>
        <v>0</v>
      </c>
      <c r="T140" s="70">
        <v>0</v>
      </c>
      <c r="U140" s="71">
        <f>T140*H140</f>
        <v>0</v>
      </c>
      <c r="AS140" s="10" t="s">
        <v>66</v>
      </c>
      <c r="AU140" s="10" t="s">
        <v>64</v>
      </c>
      <c r="AV140" s="10" t="s">
        <v>39</v>
      </c>
      <c r="AZ140" s="10" t="s">
        <v>67</v>
      </c>
      <c r="BF140" s="72">
        <f>IF(O140="základní",J140,0)</f>
        <v>0</v>
      </c>
      <c r="BG140" s="72">
        <f>IF(O140="snížená",J140,0)</f>
        <v>0</v>
      </c>
      <c r="BH140" s="72">
        <f>IF(O140="zákl. přenesená",J140,0)</f>
        <v>0</v>
      </c>
      <c r="BI140" s="72">
        <f>IF(O140="sníž. přenesená",J140,0)</f>
        <v>0</v>
      </c>
      <c r="BJ140" s="72">
        <f>IF(O140="nulová",J140,0)</f>
        <v>0</v>
      </c>
      <c r="BK140" s="10" t="s">
        <v>10</v>
      </c>
      <c r="BL140" s="72">
        <f>ROUND(I140*H140,2)</f>
        <v>0</v>
      </c>
      <c r="BM140" s="10" t="s">
        <v>66</v>
      </c>
      <c r="BN140" s="10" t="s">
        <v>104</v>
      </c>
    </row>
    <row r="141" spans="2:66" s="4" customFormat="1">
      <c r="B141" s="73"/>
      <c r="D141" s="74" t="s">
        <v>72</v>
      </c>
      <c r="E141" s="166" t="s">
        <v>1</v>
      </c>
      <c r="F141" s="122" t="s">
        <v>197</v>
      </c>
      <c r="G141" s="158"/>
      <c r="H141" s="159" t="s">
        <v>1</v>
      </c>
      <c r="I141" s="158"/>
      <c r="L141" s="152"/>
      <c r="M141" s="172"/>
      <c r="N141" s="77"/>
      <c r="O141" s="78"/>
      <c r="P141" s="78"/>
      <c r="Q141" s="78"/>
      <c r="R141" s="78"/>
      <c r="S141" s="78"/>
      <c r="T141" s="78"/>
      <c r="U141" s="79"/>
      <c r="AU141" s="76" t="s">
        <v>72</v>
      </c>
      <c r="AV141" s="76" t="s">
        <v>39</v>
      </c>
      <c r="AW141" s="4" t="s">
        <v>10</v>
      </c>
      <c r="AX141" s="4" t="s">
        <v>21</v>
      </c>
      <c r="AY141" s="4" t="s">
        <v>39</v>
      </c>
      <c r="AZ141" s="76" t="s">
        <v>67</v>
      </c>
    </row>
    <row r="142" spans="2:66" s="5" customFormat="1">
      <c r="B142" s="80"/>
      <c r="D142" s="74" t="s">
        <v>72</v>
      </c>
      <c r="E142" s="167" t="s">
        <v>1</v>
      </c>
      <c r="F142" s="122" t="s">
        <v>10</v>
      </c>
      <c r="G142" s="160"/>
      <c r="H142" s="161">
        <v>1</v>
      </c>
      <c r="I142" s="160"/>
      <c r="L142" s="153"/>
      <c r="M142" s="173"/>
      <c r="N142" s="82"/>
      <c r="O142" s="83"/>
      <c r="P142" s="83"/>
      <c r="Q142" s="83"/>
      <c r="R142" s="83"/>
      <c r="S142" s="83"/>
      <c r="T142" s="83"/>
      <c r="U142" s="84"/>
      <c r="AU142" s="81" t="s">
        <v>72</v>
      </c>
      <c r="AV142" s="81" t="s">
        <v>39</v>
      </c>
      <c r="AW142" s="5" t="s">
        <v>40</v>
      </c>
      <c r="AX142" s="5" t="s">
        <v>21</v>
      </c>
      <c r="AY142" s="5" t="s">
        <v>39</v>
      </c>
      <c r="AZ142" s="81" t="s">
        <v>67</v>
      </c>
    </row>
    <row r="143" spans="2:66" s="6" customFormat="1">
      <c r="B143" s="85"/>
      <c r="D143" s="86" t="s">
        <v>72</v>
      </c>
      <c r="E143" s="168" t="s">
        <v>1</v>
      </c>
      <c r="F143" s="123" t="s">
        <v>73</v>
      </c>
      <c r="G143" s="162"/>
      <c r="H143" s="163">
        <v>1</v>
      </c>
      <c r="I143" s="162"/>
      <c r="L143" s="154"/>
      <c r="M143" s="174"/>
      <c r="N143" s="88"/>
      <c r="O143" s="89"/>
      <c r="P143" s="89"/>
      <c r="Q143" s="89"/>
      <c r="R143" s="89"/>
      <c r="S143" s="89"/>
      <c r="T143" s="89"/>
      <c r="U143" s="90"/>
      <c r="AU143" s="91" t="s">
        <v>72</v>
      </c>
      <c r="AV143" s="91" t="s">
        <v>39</v>
      </c>
      <c r="AW143" s="6" t="s">
        <v>66</v>
      </c>
      <c r="AX143" s="6" t="s">
        <v>21</v>
      </c>
      <c r="AY143" s="6" t="s">
        <v>10</v>
      </c>
      <c r="AZ143" s="91" t="s">
        <v>67</v>
      </c>
    </row>
    <row r="144" spans="2:66" s="1" customFormat="1" ht="22.5" customHeight="1">
      <c r="B144" s="63"/>
      <c r="C144" s="64" t="s">
        <v>103</v>
      </c>
      <c r="D144" s="64" t="s">
        <v>64</v>
      </c>
      <c r="E144" s="164" t="s">
        <v>198</v>
      </c>
      <c r="F144" s="121" t="s">
        <v>199</v>
      </c>
      <c r="G144" s="157" t="s">
        <v>65</v>
      </c>
      <c r="H144" s="111">
        <v>1</v>
      </c>
      <c r="I144" s="198"/>
      <c r="J144" s="67">
        <f>ROUND(I144*H144,2)</f>
        <v>0</v>
      </c>
      <c r="K144" s="67">
        <v>0</v>
      </c>
      <c r="L144" s="151">
        <v>1</v>
      </c>
      <c r="M144" s="169"/>
      <c r="N144" s="68" t="s">
        <v>1</v>
      </c>
      <c r="O144" s="69" t="s">
        <v>28</v>
      </c>
      <c r="P144" s="70">
        <v>0</v>
      </c>
      <c r="Q144" s="70">
        <f>P144*H144</f>
        <v>0</v>
      </c>
      <c r="R144" s="70">
        <v>0</v>
      </c>
      <c r="S144" s="70">
        <f>R144*H144</f>
        <v>0</v>
      </c>
      <c r="T144" s="70">
        <v>0</v>
      </c>
      <c r="U144" s="71">
        <f>T144*H144</f>
        <v>0</v>
      </c>
      <c r="AS144" s="10" t="s">
        <v>66</v>
      </c>
      <c r="AU144" s="10" t="s">
        <v>64</v>
      </c>
      <c r="AV144" s="10" t="s">
        <v>39</v>
      </c>
      <c r="AZ144" s="10" t="s">
        <v>67</v>
      </c>
      <c r="BF144" s="72">
        <f>IF(O144="základní",J144,0)</f>
        <v>0</v>
      </c>
      <c r="BG144" s="72">
        <f>IF(O144="snížená",J144,0)</f>
        <v>0</v>
      </c>
      <c r="BH144" s="72">
        <f>IF(O144="zákl. přenesená",J144,0)</f>
        <v>0</v>
      </c>
      <c r="BI144" s="72">
        <f>IF(O144="sníž. přenesená",J144,0)</f>
        <v>0</v>
      </c>
      <c r="BJ144" s="72">
        <f>IF(O144="nulová",J144,0)</f>
        <v>0</v>
      </c>
      <c r="BK144" s="10" t="s">
        <v>10</v>
      </c>
      <c r="BL144" s="72">
        <f>ROUND(I144*H144,2)</f>
        <v>0</v>
      </c>
      <c r="BM144" s="10" t="s">
        <v>66</v>
      </c>
      <c r="BN144" s="10" t="s">
        <v>105</v>
      </c>
    </row>
    <row r="145" spans="2:66" s="4" customFormat="1">
      <c r="B145" s="73"/>
      <c r="D145" s="74" t="s">
        <v>72</v>
      </c>
      <c r="E145" s="75" t="s">
        <v>1</v>
      </c>
      <c r="F145" s="119" t="s">
        <v>200</v>
      </c>
      <c r="H145" s="108" t="s">
        <v>1</v>
      </c>
      <c r="L145" s="152"/>
      <c r="M145" s="172"/>
      <c r="N145" s="77"/>
      <c r="O145" s="78"/>
      <c r="P145" s="78"/>
      <c r="Q145" s="78"/>
      <c r="R145" s="78"/>
      <c r="S145" s="78"/>
      <c r="T145" s="78"/>
      <c r="U145" s="79"/>
      <c r="AU145" s="76" t="s">
        <v>72</v>
      </c>
      <c r="AV145" s="76" t="s">
        <v>39</v>
      </c>
      <c r="AW145" s="4" t="s">
        <v>10</v>
      </c>
      <c r="AX145" s="4" t="s">
        <v>21</v>
      </c>
      <c r="AY145" s="4" t="s">
        <v>39</v>
      </c>
      <c r="AZ145" s="76" t="s">
        <v>67</v>
      </c>
    </row>
    <row r="146" spans="2:66" s="5" customFormat="1">
      <c r="B146" s="80"/>
      <c r="D146" s="74" t="s">
        <v>72</v>
      </c>
      <c r="E146" s="81" t="s">
        <v>1</v>
      </c>
      <c r="F146" s="119" t="s">
        <v>10</v>
      </c>
      <c r="H146" s="109">
        <v>1</v>
      </c>
      <c r="L146" s="153"/>
      <c r="M146" s="173"/>
      <c r="N146" s="82"/>
      <c r="O146" s="83"/>
      <c r="P146" s="83"/>
      <c r="Q146" s="83"/>
      <c r="R146" s="83"/>
      <c r="S146" s="83"/>
      <c r="T146" s="83"/>
      <c r="U146" s="84"/>
      <c r="AU146" s="81" t="s">
        <v>72</v>
      </c>
      <c r="AV146" s="81" t="s">
        <v>39</v>
      </c>
      <c r="AW146" s="5" t="s">
        <v>40</v>
      </c>
      <c r="AX146" s="5" t="s">
        <v>21</v>
      </c>
      <c r="AY146" s="5" t="s">
        <v>39</v>
      </c>
      <c r="AZ146" s="81" t="s">
        <v>67</v>
      </c>
    </row>
    <row r="147" spans="2:66" s="6" customFormat="1">
      <c r="B147" s="85"/>
      <c r="D147" s="86" t="s">
        <v>72</v>
      </c>
      <c r="E147" s="87" t="s">
        <v>1</v>
      </c>
      <c r="F147" s="120" t="s">
        <v>73</v>
      </c>
      <c r="H147" s="110">
        <v>1</v>
      </c>
      <c r="L147" s="154"/>
      <c r="M147" s="174"/>
      <c r="N147" s="88"/>
      <c r="O147" s="89"/>
      <c r="P147" s="89"/>
      <c r="Q147" s="89"/>
      <c r="R147" s="89"/>
      <c r="S147" s="89"/>
      <c r="T147" s="89"/>
      <c r="U147" s="90"/>
      <c r="AU147" s="91" t="s">
        <v>72</v>
      </c>
      <c r="AV147" s="91" t="s">
        <v>39</v>
      </c>
      <c r="AW147" s="6" t="s">
        <v>66</v>
      </c>
      <c r="AX147" s="6" t="s">
        <v>21</v>
      </c>
      <c r="AY147" s="6" t="s">
        <v>10</v>
      </c>
      <c r="AZ147" s="91" t="s">
        <v>67</v>
      </c>
    </row>
    <row r="148" spans="2:66" s="1" customFormat="1" ht="22.5" customHeight="1">
      <c r="B148" s="63"/>
      <c r="C148" s="64" t="s">
        <v>86</v>
      </c>
      <c r="D148" s="64" t="s">
        <v>64</v>
      </c>
      <c r="E148" s="65" t="s">
        <v>201</v>
      </c>
      <c r="F148" s="121" t="s">
        <v>202</v>
      </c>
      <c r="G148" s="157" t="s">
        <v>65</v>
      </c>
      <c r="H148" s="111">
        <v>1</v>
      </c>
      <c r="I148" s="198"/>
      <c r="J148" s="67">
        <f>ROUND(I148*H148,2)</f>
        <v>0</v>
      </c>
      <c r="K148" s="67">
        <v>1</v>
      </c>
      <c r="L148" s="151">
        <v>0</v>
      </c>
      <c r="M148" s="169"/>
      <c r="N148" s="68" t="s">
        <v>1</v>
      </c>
      <c r="O148" s="69" t="s">
        <v>28</v>
      </c>
      <c r="P148" s="70">
        <v>0</v>
      </c>
      <c r="Q148" s="70">
        <f>P148*H148</f>
        <v>0</v>
      </c>
      <c r="R148" s="70">
        <v>0</v>
      </c>
      <c r="S148" s="70">
        <f>R148*H148</f>
        <v>0</v>
      </c>
      <c r="T148" s="70">
        <v>0</v>
      </c>
      <c r="U148" s="71">
        <f>T148*H148</f>
        <v>0</v>
      </c>
      <c r="AS148" s="10" t="s">
        <v>66</v>
      </c>
      <c r="AU148" s="10" t="s">
        <v>64</v>
      </c>
      <c r="AV148" s="10" t="s">
        <v>39</v>
      </c>
      <c r="AZ148" s="10" t="s">
        <v>67</v>
      </c>
      <c r="BF148" s="72">
        <f>IF(O148="základní",J148,0)</f>
        <v>0</v>
      </c>
      <c r="BG148" s="72">
        <f>IF(O148="snížená",J148,0)</f>
        <v>0</v>
      </c>
      <c r="BH148" s="72">
        <f>IF(O148="zákl. přenesená",J148,0)</f>
        <v>0</v>
      </c>
      <c r="BI148" s="72">
        <f>IF(O148="sníž. přenesená",J148,0)</f>
        <v>0</v>
      </c>
      <c r="BJ148" s="72">
        <f>IF(O148="nulová",J148,0)</f>
        <v>0</v>
      </c>
      <c r="BK148" s="10" t="s">
        <v>10</v>
      </c>
      <c r="BL148" s="72">
        <f>ROUND(I148*H148,2)</f>
        <v>0</v>
      </c>
      <c r="BM148" s="10" t="s">
        <v>66</v>
      </c>
      <c r="BN148" s="10" t="s">
        <v>107</v>
      </c>
    </row>
    <row r="149" spans="2:66" s="1" customFormat="1" ht="22.5" customHeight="1">
      <c r="B149" s="63"/>
      <c r="C149" s="64" t="s">
        <v>106</v>
      </c>
      <c r="D149" s="64" t="s">
        <v>64</v>
      </c>
      <c r="E149" s="65" t="s">
        <v>203</v>
      </c>
      <c r="F149" s="121" t="s">
        <v>204</v>
      </c>
      <c r="G149" s="157" t="s">
        <v>65</v>
      </c>
      <c r="H149" s="111">
        <v>5</v>
      </c>
      <c r="I149" s="198"/>
      <c r="J149" s="67">
        <f>ROUND(I149*H149,2)</f>
        <v>0</v>
      </c>
      <c r="K149" s="67">
        <v>5</v>
      </c>
      <c r="L149" s="151">
        <v>0</v>
      </c>
      <c r="M149" s="169"/>
      <c r="N149" s="68" t="s">
        <v>1</v>
      </c>
      <c r="O149" s="69" t="s">
        <v>28</v>
      </c>
      <c r="P149" s="70">
        <v>0</v>
      </c>
      <c r="Q149" s="70">
        <f>P149*H149</f>
        <v>0</v>
      </c>
      <c r="R149" s="70">
        <v>0</v>
      </c>
      <c r="S149" s="70">
        <f>R149*H149</f>
        <v>0</v>
      </c>
      <c r="T149" s="70">
        <v>0</v>
      </c>
      <c r="U149" s="71">
        <f>T149*H149</f>
        <v>0</v>
      </c>
      <c r="AS149" s="10" t="s">
        <v>66</v>
      </c>
      <c r="AU149" s="10" t="s">
        <v>64</v>
      </c>
      <c r="AV149" s="10" t="s">
        <v>39</v>
      </c>
      <c r="AZ149" s="10" t="s">
        <v>67</v>
      </c>
      <c r="BF149" s="72">
        <f>IF(O149="základní",J149,0)</f>
        <v>0</v>
      </c>
      <c r="BG149" s="72">
        <f>IF(O149="snížená",J149,0)</f>
        <v>0</v>
      </c>
      <c r="BH149" s="72">
        <f>IF(O149="zákl. přenesená",J149,0)</f>
        <v>0</v>
      </c>
      <c r="BI149" s="72">
        <f>IF(O149="sníž. přenesená",J149,0)</f>
        <v>0</v>
      </c>
      <c r="BJ149" s="72">
        <f>IF(O149="nulová",J149,0)</f>
        <v>0</v>
      </c>
      <c r="BK149" s="10" t="s">
        <v>10</v>
      </c>
      <c r="BL149" s="72">
        <f>ROUND(I149*H149,2)</f>
        <v>0</v>
      </c>
      <c r="BM149" s="10" t="s">
        <v>66</v>
      </c>
      <c r="BN149" s="10" t="s">
        <v>108</v>
      </c>
    </row>
    <row r="150" spans="2:66" s="1" customFormat="1" ht="22.5" customHeight="1">
      <c r="B150" s="63"/>
      <c r="C150" s="64" t="s">
        <v>87</v>
      </c>
      <c r="D150" s="64" t="s">
        <v>64</v>
      </c>
      <c r="E150" s="65" t="s">
        <v>205</v>
      </c>
      <c r="F150" s="121" t="s">
        <v>206</v>
      </c>
      <c r="G150" s="157" t="s">
        <v>65</v>
      </c>
      <c r="H150" s="111">
        <v>1</v>
      </c>
      <c r="I150" s="198"/>
      <c r="J150" s="67">
        <f>ROUND(I150*H150,2)</f>
        <v>0</v>
      </c>
      <c r="K150" s="67">
        <v>0</v>
      </c>
      <c r="L150" s="151">
        <v>1</v>
      </c>
      <c r="M150" s="169"/>
      <c r="N150" s="68" t="s">
        <v>1</v>
      </c>
      <c r="O150" s="69" t="s">
        <v>28</v>
      </c>
      <c r="P150" s="70">
        <v>0</v>
      </c>
      <c r="Q150" s="70">
        <f>P150*H150</f>
        <v>0</v>
      </c>
      <c r="R150" s="70">
        <v>0</v>
      </c>
      <c r="S150" s="70">
        <f>R150*H150</f>
        <v>0</v>
      </c>
      <c r="T150" s="70">
        <v>0</v>
      </c>
      <c r="U150" s="71">
        <f>T150*H150</f>
        <v>0</v>
      </c>
      <c r="AS150" s="10" t="s">
        <v>66</v>
      </c>
      <c r="AU150" s="10" t="s">
        <v>64</v>
      </c>
      <c r="AV150" s="10" t="s">
        <v>39</v>
      </c>
      <c r="AZ150" s="10" t="s">
        <v>67</v>
      </c>
      <c r="BF150" s="72">
        <f>IF(O150="základní",J150,0)</f>
        <v>0</v>
      </c>
      <c r="BG150" s="72">
        <f>IF(O150="snížená",J150,0)</f>
        <v>0</v>
      </c>
      <c r="BH150" s="72">
        <f>IF(O150="zákl. přenesená",J150,0)</f>
        <v>0</v>
      </c>
      <c r="BI150" s="72">
        <f>IF(O150="sníž. přenesená",J150,0)</f>
        <v>0</v>
      </c>
      <c r="BJ150" s="72">
        <f>IF(O150="nulová",J150,0)</f>
        <v>0</v>
      </c>
      <c r="BK150" s="10" t="s">
        <v>10</v>
      </c>
      <c r="BL150" s="72">
        <f>ROUND(I150*H150,2)</f>
        <v>0</v>
      </c>
      <c r="BM150" s="10" t="s">
        <v>66</v>
      </c>
      <c r="BN150" s="10" t="s">
        <v>110</v>
      </c>
    </row>
    <row r="151" spans="2:66" s="4" customFormat="1">
      <c r="B151" s="73"/>
      <c r="D151" s="74" t="s">
        <v>72</v>
      </c>
      <c r="E151" s="75" t="s">
        <v>1</v>
      </c>
      <c r="F151" s="122" t="s">
        <v>207</v>
      </c>
      <c r="G151" s="158"/>
      <c r="H151" s="159" t="s">
        <v>1</v>
      </c>
      <c r="L151" s="152"/>
      <c r="M151" s="172"/>
      <c r="N151" s="77"/>
      <c r="O151" s="78"/>
      <c r="P151" s="78"/>
      <c r="Q151" s="78"/>
      <c r="R151" s="78"/>
      <c r="S151" s="78"/>
      <c r="T151" s="78"/>
      <c r="U151" s="79"/>
      <c r="AU151" s="76" t="s">
        <v>72</v>
      </c>
      <c r="AV151" s="76" t="s">
        <v>39</v>
      </c>
      <c r="AW151" s="4" t="s">
        <v>10</v>
      </c>
      <c r="AX151" s="4" t="s">
        <v>21</v>
      </c>
      <c r="AY151" s="4" t="s">
        <v>39</v>
      </c>
      <c r="AZ151" s="76" t="s">
        <v>67</v>
      </c>
    </row>
    <row r="152" spans="2:66" s="5" customFormat="1">
      <c r="B152" s="80"/>
      <c r="D152" s="74" t="s">
        <v>72</v>
      </c>
      <c r="E152" s="81" t="s">
        <v>1</v>
      </c>
      <c r="F152" s="122" t="s">
        <v>10</v>
      </c>
      <c r="G152" s="160"/>
      <c r="H152" s="161">
        <v>1</v>
      </c>
      <c r="L152" s="153"/>
      <c r="M152" s="173"/>
      <c r="N152" s="82"/>
      <c r="O152" s="83"/>
      <c r="P152" s="83"/>
      <c r="Q152" s="83"/>
      <c r="R152" s="83"/>
      <c r="S152" s="83"/>
      <c r="T152" s="83"/>
      <c r="U152" s="84"/>
      <c r="AU152" s="81" t="s">
        <v>72</v>
      </c>
      <c r="AV152" s="81" t="s">
        <v>39</v>
      </c>
      <c r="AW152" s="5" t="s">
        <v>40</v>
      </c>
      <c r="AX152" s="5" t="s">
        <v>21</v>
      </c>
      <c r="AY152" s="5" t="s">
        <v>39</v>
      </c>
      <c r="AZ152" s="81" t="s">
        <v>67</v>
      </c>
    </row>
    <row r="153" spans="2:66" s="6" customFormat="1">
      <c r="B153" s="85"/>
      <c r="D153" s="86" t="s">
        <v>72</v>
      </c>
      <c r="E153" s="87" t="s">
        <v>1</v>
      </c>
      <c r="F153" s="123" t="s">
        <v>73</v>
      </c>
      <c r="G153" s="162"/>
      <c r="H153" s="163">
        <v>1</v>
      </c>
      <c r="L153" s="154"/>
      <c r="M153" s="174"/>
      <c r="N153" s="88"/>
      <c r="O153" s="89"/>
      <c r="P153" s="89"/>
      <c r="Q153" s="89"/>
      <c r="R153" s="89"/>
      <c r="S153" s="89"/>
      <c r="T153" s="89"/>
      <c r="U153" s="90"/>
      <c r="AU153" s="91" t="s">
        <v>72</v>
      </c>
      <c r="AV153" s="91" t="s">
        <v>39</v>
      </c>
      <c r="AW153" s="6" t="s">
        <v>66</v>
      </c>
      <c r="AX153" s="6" t="s">
        <v>21</v>
      </c>
      <c r="AY153" s="6" t="s">
        <v>10</v>
      </c>
      <c r="AZ153" s="91" t="s">
        <v>67</v>
      </c>
    </row>
    <row r="154" spans="2:66" s="1" customFormat="1" ht="22.5" customHeight="1">
      <c r="B154" s="63"/>
      <c r="C154" s="64" t="s">
        <v>109</v>
      </c>
      <c r="D154" s="64" t="s">
        <v>64</v>
      </c>
      <c r="E154" s="65" t="s">
        <v>208</v>
      </c>
      <c r="F154" s="121" t="s">
        <v>209</v>
      </c>
      <c r="G154" s="157" t="s">
        <v>65</v>
      </c>
      <c r="H154" s="111">
        <v>1</v>
      </c>
      <c r="I154" s="198"/>
      <c r="J154" s="67">
        <f>ROUND(I154*H154,2)</f>
        <v>0</v>
      </c>
      <c r="K154" s="67">
        <v>1</v>
      </c>
      <c r="L154" s="151">
        <v>0</v>
      </c>
      <c r="M154" s="169"/>
      <c r="N154" s="68" t="s">
        <v>1</v>
      </c>
      <c r="O154" s="69" t="s">
        <v>28</v>
      </c>
      <c r="P154" s="70">
        <v>0</v>
      </c>
      <c r="Q154" s="70">
        <f>P154*H154</f>
        <v>0</v>
      </c>
      <c r="R154" s="70">
        <v>0</v>
      </c>
      <c r="S154" s="70">
        <f>R154*H154</f>
        <v>0</v>
      </c>
      <c r="T154" s="70">
        <v>0</v>
      </c>
      <c r="U154" s="71">
        <f>T154*H154</f>
        <v>0</v>
      </c>
      <c r="AS154" s="10" t="s">
        <v>66</v>
      </c>
      <c r="AU154" s="10" t="s">
        <v>64</v>
      </c>
      <c r="AV154" s="10" t="s">
        <v>39</v>
      </c>
      <c r="AZ154" s="10" t="s">
        <v>67</v>
      </c>
      <c r="BF154" s="72">
        <f>IF(O154="základní",J154,0)</f>
        <v>0</v>
      </c>
      <c r="BG154" s="72">
        <f>IF(O154="snížená",J154,0)</f>
        <v>0</v>
      </c>
      <c r="BH154" s="72">
        <f>IF(O154="zákl. přenesená",J154,0)</f>
        <v>0</v>
      </c>
      <c r="BI154" s="72">
        <f>IF(O154="sníž. přenesená",J154,0)</f>
        <v>0</v>
      </c>
      <c r="BJ154" s="72">
        <f>IF(O154="nulová",J154,0)</f>
        <v>0</v>
      </c>
      <c r="BK154" s="10" t="s">
        <v>10</v>
      </c>
      <c r="BL154" s="72">
        <f>ROUND(I154*H154,2)</f>
        <v>0</v>
      </c>
      <c r="BM154" s="10" t="s">
        <v>66</v>
      </c>
      <c r="BN154" s="10" t="s">
        <v>111</v>
      </c>
    </row>
    <row r="155" spans="2:66" s="1" customFormat="1" ht="22.5" customHeight="1">
      <c r="B155" s="63"/>
      <c r="C155" s="64" t="s">
        <v>88</v>
      </c>
      <c r="D155" s="64" t="s">
        <v>64</v>
      </c>
      <c r="E155" s="65" t="s">
        <v>210</v>
      </c>
      <c r="F155" s="121" t="s">
        <v>211</v>
      </c>
      <c r="G155" s="157" t="s">
        <v>65</v>
      </c>
      <c r="H155" s="111">
        <v>13</v>
      </c>
      <c r="I155" s="198"/>
      <c r="J155" s="67">
        <f>ROUND(I155*H155,2)</f>
        <v>0</v>
      </c>
      <c r="K155" s="67">
        <v>10</v>
      </c>
      <c r="L155" s="151">
        <v>3</v>
      </c>
      <c r="M155" s="169"/>
      <c r="N155" s="68" t="s">
        <v>1</v>
      </c>
      <c r="O155" s="69" t="s">
        <v>28</v>
      </c>
      <c r="P155" s="70">
        <v>0</v>
      </c>
      <c r="Q155" s="70">
        <f>P155*H155</f>
        <v>0</v>
      </c>
      <c r="R155" s="70">
        <v>0</v>
      </c>
      <c r="S155" s="70">
        <f>R155*H155</f>
        <v>0</v>
      </c>
      <c r="T155" s="70">
        <v>0</v>
      </c>
      <c r="U155" s="71">
        <f>T155*H155</f>
        <v>0</v>
      </c>
      <c r="AS155" s="10" t="s">
        <v>66</v>
      </c>
      <c r="AU155" s="10" t="s">
        <v>64</v>
      </c>
      <c r="AV155" s="10" t="s">
        <v>39</v>
      </c>
      <c r="AZ155" s="10" t="s">
        <v>67</v>
      </c>
      <c r="BF155" s="72">
        <f>IF(O155="základní",J155,0)</f>
        <v>0</v>
      </c>
      <c r="BG155" s="72">
        <f>IF(O155="snížená",J155,0)</f>
        <v>0</v>
      </c>
      <c r="BH155" s="72">
        <f>IF(O155="zákl. přenesená",J155,0)</f>
        <v>0</v>
      </c>
      <c r="BI155" s="72">
        <f>IF(O155="sníž. přenesená",J155,0)</f>
        <v>0</v>
      </c>
      <c r="BJ155" s="72">
        <f>IF(O155="nulová",J155,0)</f>
        <v>0</v>
      </c>
      <c r="BK155" s="10" t="s">
        <v>10</v>
      </c>
      <c r="BL155" s="72">
        <f>ROUND(I155*H155,2)</f>
        <v>0</v>
      </c>
      <c r="BM155" s="10" t="s">
        <v>66</v>
      </c>
      <c r="BN155" s="10" t="s">
        <v>113</v>
      </c>
    </row>
    <row r="156" spans="2:66" s="1" customFormat="1" ht="22.5" customHeight="1">
      <c r="B156" s="63"/>
      <c r="C156" s="64" t="s">
        <v>112</v>
      </c>
      <c r="D156" s="64" t="s">
        <v>64</v>
      </c>
      <c r="E156" s="65" t="s">
        <v>212</v>
      </c>
      <c r="F156" s="121" t="s">
        <v>213</v>
      </c>
      <c r="G156" s="157" t="s">
        <v>65</v>
      </c>
      <c r="H156" s="111">
        <v>17</v>
      </c>
      <c r="I156" s="198"/>
      <c r="J156" s="156">
        <f>ROUND(I156*H156,2)</f>
        <v>0</v>
      </c>
      <c r="K156" s="67">
        <v>10</v>
      </c>
      <c r="L156" s="151">
        <v>7</v>
      </c>
      <c r="M156" s="169"/>
      <c r="N156" s="68" t="s">
        <v>1</v>
      </c>
      <c r="O156" s="69" t="s">
        <v>28</v>
      </c>
      <c r="P156" s="70">
        <v>0</v>
      </c>
      <c r="Q156" s="70">
        <f>P156*H156</f>
        <v>0</v>
      </c>
      <c r="R156" s="70">
        <v>0</v>
      </c>
      <c r="S156" s="70">
        <f>R156*H156</f>
        <v>0</v>
      </c>
      <c r="T156" s="70">
        <v>0</v>
      </c>
      <c r="U156" s="71">
        <f>T156*H156</f>
        <v>0</v>
      </c>
      <c r="AS156" s="10" t="s">
        <v>66</v>
      </c>
      <c r="AU156" s="10" t="s">
        <v>64</v>
      </c>
      <c r="AV156" s="10" t="s">
        <v>39</v>
      </c>
      <c r="AZ156" s="10" t="s">
        <v>67</v>
      </c>
      <c r="BF156" s="72">
        <f>IF(O156="základní",J156,0)</f>
        <v>0</v>
      </c>
      <c r="BG156" s="72">
        <f>IF(O156="snížená",J156,0)</f>
        <v>0</v>
      </c>
      <c r="BH156" s="72">
        <f>IF(O156="zákl. přenesená",J156,0)</f>
        <v>0</v>
      </c>
      <c r="BI156" s="72">
        <f>IF(O156="sníž. přenesená",J156,0)</f>
        <v>0</v>
      </c>
      <c r="BJ156" s="72">
        <f>IF(O156="nulová",J156,0)</f>
        <v>0</v>
      </c>
      <c r="BK156" s="10" t="s">
        <v>10</v>
      </c>
      <c r="BL156" s="72">
        <f>ROUND(I156*H156,2)</f>
        <v>0</v>
      </c>
      <c r="BM156" s="10" t="s">
        <v>66</v>
      </c>
      <c r="BN156" s="10" t="s">
        <v>114</v>
      </c>
    </row>
    <row r="157" spans="2:66" s="1" customFormat="1" ht="22.5" customHeight="1">
      <c r="B157" s="63"/>
      <c r="C157" s="64" t="s">
        <v>90</v>
      </c>
      <c r="D157" s="64" t="s">
        <v>64</v>
      </c>
      <c r="E157" s="65" t="s">
        <v>214</v>
      </c>
      <c r="F157" s="121" t="s">
        <v>215</v>
      </c>
      <c r="G157" s="157" t="s">
        <v>65</v>
      </c>
      <c r="H157" s="111">
        <v>1</v>
      </c>
      <c r="I157" s="198"/>
      <c r="J157" s="156">
        <f>ROUND(I157*H157,2)</f>
        <v>0</v>
      </c>
      <c r="K157" s="67">
        <v>1</v>
      </c>
      <c r="L157" s="151">
        <v>0</v>
      </c>
      <c r="M157" s="169"/>
      <c r="N157" s="68" t="s">
        <v>1</v>
      </c>
      <c r="O157" s="69" t="s">
        <v>28</v>
      </c>
      <c r="P157" s="70">
        <v>0</v>
      </c>
      <c r="Q157" s="70">
        <f>P157*H157</f>
        <v>0</v>
      </c>
      <c r="R157" s="70">
        <v>0</v>
      </c>
      <c r="S157" s="70">
        <f>R157*H157</f>
        <v>0</v>
      </c>
      <c r="T157" s="70">
        <v>0</v>
      </c>
      <c r="U157" s="71">
        <f>T157*H157</f>
        <v>0</v>
      </c>
      <c r="AS157" s="10" t="s">
        <v>66</v>
      </c>
      <c r="AU157" s="10" t="s">
        <v>64</v>
      </c>
      <c r="AV157" s="10" t="s">
        <v>39</v>
      </c>
      <c r="AZ157" s="10" t="s">
        <v>67</v>
      </c>
      <c r="BF157" s="72">
        <f>IF(O157="základní",J157,0)</f>
        <v>0</v>
      </c>
      <c r="BG157" s="72">
        <f>IF(O157="snížená",J157,0)</f>
        <v>0</v>
      </c>
      <c r="BH157" s="72">
        <f>IF(O157="zákl. přenesená",J157,0)</f>
        <v>0</v>
      </c>
      <c r="BI157" s="72">
        <f>IF(O157="sníž. přenesená",J157,0)</f>
        <v>0</v>
      </c>
      <c r="BJ157" s="72">
        <f>IF(O157="nulová",J157,0)</f>
        <v>0</v>
      </c>
      <c r="BK157" s="10" t="s">
        <v>10</v>
      </c>
      <c r="BL157" s="72">
        <f>ROUND(I157*H157,2)</f>
        <v>0</v>
      </c>
      <c r="BM157" s="10" t="s">
        <v>66</v>
      </c>
      <c r="BN157" s="10" t="s">
        <v>116</v>
      </c>
    </row>
    <row r="158" spans="2:66" s="1" customFormat="1" ht="22.5" customHeight="1">
      <c r="B158" s="63"/>
      <c r="C158" s="64" t="s">
        <v>115</v>
      </c>
      <c r="D158" s="64" t="s">
        <v>64</v>
      </c>
      <c r="E158" s="65" t="s">
        <v>216</v>
      </c>
      <c r="F158" s="121" t="s">
        <v>215</v>
      </c>
      <c r="G158" s="157" t="s">
        <v>65</v>
      </c>
      <c r="H158" s="111">
        <v>4</v>
      </c>
      <c r="I158" s="198"/>
      <c r="J158" s="156">
        <f>ROUND(I158*H158,2)</f>
        <v>0</v>
      </c>
      <c r="K158" s="67">
        <v>2</v>
      </c>
      <c r="L158" s="151">
        <v>2</v>
      </c>
      <c r="M158" s="169"/>
      <c r="N158" s="68" t="s">
        <v>1</v>
      </c>
      <c r="O158" s="69" t="s">
        <v>28</v>
      </c>
      <c r="P158" s="70">
        <v>0</v>
      </c>
      <c r="Q158" s="70">
        <f>P158*H158</f>
        <v>0</v>
      </c>
      <c r="R158" s="70">
        <v>0</v>
      </c>
      <c r="S158" s="70">
        <f>R158*H158</f>
        <v>0</v>
      </c>
      <c r="T158" s="70">
        <v>0</v>
      </c>
      <c r="U158" s="71">
        <f>T158*H158</f>
        <v>0</v>
      </c>
      <c r="AS158" s="10" t="s">
        <v>66</v>
      </c>
      <c r="AU158" s="10" t="s">
        <v>64</v>
      </c>
      <c r="AV158" s="10" t="s">
        <v>39</v>
      </c>
      <c r="AZ158" s="10" t="s">
        <v>67</v>
      </c>
      <c r="BF158" s="72">
        <f>IF(O158="základní",J158,0)</f>
        <v>0</v>
      </c>
      <c r="BG158" s="72">
        <f>IF(O158="snížená",J158,0)</f>
        <v>0</v>
      </c>
      <c r="BH158" s="72">
        <f>IF(O158="zákl. přenesená",J158,0)</f>
        <v>0</v>
      </c>
      <c r="BI158" s="72">
        <f>IF(O158="sníž. přenesená",J158,0)</f>
        <v>0</v>
      </c>
      <c r="BJ158" s="72">
        <f>IF(O158="nulová",J158,0)</f>
        <v>0</v>
      </c>
      <c r="BK158" s="10" t="s">
        <v>10</v>
      </c>
      <c r="BL158" s="72">
        <f>ROUND(I158*H158,2)</f>
        <v>0</v>
      </c>
      <c r="BM158" s="10" t="s">
        <v>66</v>
      </c>
      <c r="BN158" s="10" t="s">
        <v>117</v>
      </c>
    </row>
    <row r="159" spans="2:66" s="4" customFormat="1">
      <c r="B159" s="73"/>
      <c r="D159" s="74" t="s">
        <v>72</v>
      </c>
      <c r="E159" s="75" t="s">
        <v>1</v>
      </c>
      <c r="F159" s="119" t="s">
        <v>217</v>
      </c>
      <c r="H159" s="108" t="s">
        <v>1</v>
      </c>
      <c r="L159" s="152"/>
      <c r="M159" s="172"/>
      <c r="N159" s="77"/>
      <c r="O159" s="78"/>
      <c r="P159" s="78"/>
      <c r="Q159" s="78"/>
      <c r="R159" s="78"/>
      <c r="S159" s="78"/>
      <c r="T159" s="78"/>
      <c r="U159" s="79"/>
      <c r="AU159" s="76" t="s">
        <v>72</v>
      </c>
      <c r="AV159" s="76" t="s">
        <v>39</v>
      </c>
      <c r="AW159" s="4" t="s">
        <v>10</v>
      </c>
      <c r="AX159" s="4" t="s">
        <v>21</v>
      </c>
      <c r="AY159" s="4" t="s">
        <v>39</v>
      </c>
      <c r="AZ159" s="76" t="s">
        <v>67</v>
      </c>
    </row>
    <row r="160" spans="2:66" s="5" customFormat="1">
      <c r="B160" s="80"/>
      <c r="D160" s="74" t="s">
        <v>72</v>
      </c>
      <c r="E160" s="81" t="s">
        <v>1</v>
      </c>
      <c r="F160" s="119" t="s">
        <v>66</v>
      </c>
      <c r="H160" s="109">
        <v>4</v>
      </c>
      <c r="L160" s="153"/>
      <c r="M160" s="173"/>
      <c r="N160" s="82"/>
      <c r="O160" s="83"/>
      <c r="P160" s="83"/>
      <c r="Q160" s="83"/>
      <c r="R160" s="83"/>
      <c r="S160" s="83"/>
      <c r="T160" s="83"/>
      <c r="U160" s="84"/>
      <c r="AU160" s="81" t="s">
        <v>72</v>
      </c>
      <c r="AV160" s="81" t="s">
        <v>39</v>
      </c>
      <c r="AW160" s="5" t="s">
        <v>40</v>
      </c>
      <c r="AX160" s="5" t="s">
        <v>21</v>
      </c>
      <c r="AY160" s="5" t="s">
        <v>39</v>
      </c>
      <c r="AZ160" s="81" t="s">
        <v>67</v>
      </c>
    </row>
    <row r="161" spans="2:66" s="6" customFormat="1">
      <c r="B161" s="85"/>
      <c r="D161" s="86" t="s">
        <v>72</v>
      </c>
      <c r="E161" s="87" t="s">
        <v>1</v>
      </c>
      <c r="F161" s="120" t="s">
        <v>73</v>
      </c>
      <c r="H161" s="110">
        <v>4</v>
      </c>
      <c r="L161" s="154"/>
      <c r="M161" s="174"/>
      <c r="N161" s="88"/>
      <c r="O161" s="89"/>
      <c r="P161" s="89"/>
      <c r="Q161" s="89"/>
      <c r="R161" s="89"/>
      <c r="S161" s="89"/>
      <c r="T161" s="89"/>
      <c r="U161" s="90"/>
      <c r="AU161" s="91" t="s">
        <v>72</v>
      </c>
      <c r="AV161" s="91" t="s">
        <v>39</v>
      </c>
      <c r="AW161" s="6" t="s">
        <v>66</v>
      </c>
      <c r="AX161" s="6" t="s">
        <v>21</v>
      </c>
      <c r="AY161" s="6" t="s">
        <v>10</v>
      </c>
      <c r="AZ161" s="91" t="s">
        <v>67</v>
      </c>
    </row>
    <row r="162" spans="2:66" s="1" customFormat="1" ht="22.5" customHeight="1">
      <c r="B162" s="63"/>
      <c r="C162" s="64" t="s">
        <v>91</v>
      </c>
      <c r="D162" s="64" t="s">
        <v>64</v>
      </c>
      <c r="E162" s="65" t="s">
        <v>218</v>
      </c>
      <c r="F162" s="118" t="s">
        <v>219</v>
      </c>
      <c r="G162" s="66" t="s">
        <v>65</v>
      </c>
      <c r="H162" s="111">
        <v>3</v>
      </c>
      <c r="I162" s="198"/>
      <c r="J162" s="67">
        <f>ROUND(I162*H162,2)</f>
        <v>0</v>
      </c>
      <c r="K162" s="67">
        <v>2</v>
      </c>
      <c r="L162" s="151">
        <v>1</v>
      </c>
      <c r="M162" s="169"/>
      <c r="N162" s="68" t="s">
        <v>1</v>
      </c>
      <c r="O162" s="69" t="s">
        <v>28</v>
      </c>
      <c r="P162" s="70">
        <v>0</v>
      </c>
      <c r="Q162" s="70">
        <f>P162*H162</f>
        <v>0</v>
      </c>
      <c r="R162" s="70">
        <v>0</v>
      </c>
      <c r="S162" s="70">
        <f>R162*H162</f>
        <v>0</v>
      </c>
      <c r="T162" s="70">
        <v>0</v>
      </c>
      <c r="U162" s="71">
        <f>T162*H162</f>
        <v>0</v>
      </c>
      <c r="AS162" s="10" t="s">
        <v>66</v>
      </c>
      <c r="AU162" s="10" t="s">
        <v>64</v>
      </c>
      <c r="AV162" s="10" t="s">
        <v>39</v>
      </c>
      <c r="AZ162" s="10" t="s">
        <v>67</v>
      </c>
      <c r="BF162" s="72">
        <f>IF(O162="základní",J162,0)</f>
        <v>0</v>
      </c>
      <c r="BG162" s="72">
        <f>IF(O162="snížená",J162,0)</f>
        <v>0</v>
      </c>
      <c r="BH162" s="72">
        <f>IF(O162="zákl. přenesená",J162,0)</f>
        <v>0</v>
      </c>
      <c r="BI162" s="72">
        <f>IF(O162="sníž. přenesená",J162,0)</f>
        <v>0</v>
      </c>
      <c r="BJ162" s="72">
        <f>IF(O162="nulová",J162,0)</f>
        <v>0</v>
      </c>
      <c r="BK162" s="10" t="s">
        <v>10</v>
      </c>
      <c r="BL162" s="72">
        <f>ROUND(I162*H162,2)</f>
        <v>0</v>
      </c>
      <c r="BM162" s="10" t="s">
        <v>66</v>
      </c>
      <c r="BN162" s="10" t="s">
        <v>119</v>
      </c>
    </row>
    <row r="163" spans="2:66" s="4" customFormat="1">
      <c r="B163" s="73"/>
      <c r="D163" s="74" t="s">
        <v>72</v>
      </c>
      <c r="E163" s="75" t="s">
        <v>1</v>
      </c>
      <c r="F163" s="119" t="s">
        <v>220</v>
      </c>
      <c r="H163" s="108" t="s">
        <v>1</v>
      </c>
      <c r="L163" s="152"/>
      <c r="M163" s="172"/>
      <c r="N163" s="77"/>
      <c r="O163" s="78"/>
      <c r="P163" s="78"/>
      <c r="Q163" s="78"/>
      <c r="R163" s="78"/>
      <c r="S163" s="78"/>
      <c r="T163" s="78"/>
      <c r="U163" s="79"/>
      <c r="AU163" s="76" t="s">
        <v>72</v>
      </c>
      <c r="AV163" s="76" t="s">
        <v>39</v>
      </c>
      <c r="AW163" s="4" t="s">
        <v>10</v>
      </c>
      <c r="AX163" s="4" t="s">
        <v>21</v>
      </c>
      <c r="AY163" s="4" t="s">
        <v>39</v>
      </c>
      <c r="AZ163" s="76" t="s">
        <v>67</v>
      </c>
    </row>
    <row r="164" spans="2:66" s="5" customFormat="1">
      <c r="B164" s="80"/>
      <c r="D164" s="74" t="s">
        <v>72</v>
      </c>
      <c r="E164" s="81" t="s">
        <v>1</v>
      </c>
      <c r="F164" s="119" t="s">
        <v>68</v>
      </c>
      <c r="H164" s="109">
        <v>3</v>
      </c>
      <c r="L164" s="153"/>
      <c r="M164" s="173"/>
      <c r="N164" s="82"/>
      <c r="O164" s="83"/>
      <c r="P164" s="83"/>
      <c r="Q164" s="83"/>
      <c r="R164" s="83"/>
      <c r="S164" s="83"/>
      <c r="T164" s="83"/>
      <c r="U164" s="84"/>
      <c r="AU164" s="81" t="s">
        <v>72</v>
      </c>
      <c r="AV164" s="81" t="s">
        <v>39</v>
      </c>
      <c r="AW164" s="5" t="s">
        <v>40</v>
      </c>
      <c r="AX164" s="5" t="s">
        <v>21</v>
      </c>
      <c r="AY164" s="5" t="s">
        <v>39</v>
      </c>
      <c r="AZ164" s="81" t="s">
        <v>67</v>
      </c>
    </row>
    <row r="165" spans="2:66" s="6" customFormat="1">
      <c r="B165" s="85"/>
      <c r="D165" s="86" t="s">
        <v>72</v>
      </c>
      <c r="E165" s="87" t="s">
        <v>1</v>
      </c>
      <c r="F165" s="120" t="s">
        <v>73</v>
      </c>
      <c r="H165" s="110">
        <v>3</v>
      </c>
      <c r="L165" s="154"/>
      <c r="M165" s="174"/>
      <c r="N165" s="88"/>
      <c r="O165" s="89"/>
      <c r="P165" s="89"/>
      <c r="Q165" s="89"/>
      <c r="R165" s="89"/>
      <c r="S165" s="89"/>
      <c r="T165" s="89"/>
      <c r="U165" s="90"/>
      <c r="AU165" s="91" t="s">
        <v>72</v>
      </c>
      <c r="AV165" s="91" t="s">
        <v>39</v>
      </c>
      <c r="AW165" s="6" t="s">
        <v>66</v>
      </c>
      <c r="AX165" s="6" t="s">
        <v>21</v>
      </c>
      <c r="AY165" s="6" t="s">
        <v>10</v>
      </c>
      <c r="AZ165" s="91" t="s">
        <v>67</v>
      </c>
    </row>
    <row r="166" spans="2:66" s="1" customFormat="1" ht="22.5" customHeight="1">
      <c r="B166" s="63"/>
      <c r="C166" s="64" t="s">
        <v>118</v>
      </c>
      <c r="D166" s="64" t="s">
        <v>64</v>
      </c>
      <c r="E166" s="65" t="s">
        <v>221</v>
      </c>
      <c r="F166" s="121" t="s">
        <v>222</v>
      </c>
      <c r="G166" s="66" t="s">
        <v>65</v>
      </c>
      <c r="H166" s="111">
        <v>18</v>
      </c>
      <c r="I166" s="198"/>
      <c r="J166" s="67">
        <f>ROUND(I166*H166,2)</f>
        <v>0</v>
      </c>
      <c r="K166" s="67">
        <v>13</v>
      </c>
      <c r="L166" s="151">
        <v>5</v>
      </c>
      <c r="M166" s="169"/>
      <c r="N166" s="68" t="s">
        <v>1</v>
      </c>
      <c r="O166" s="69" t="s">
        <v>28</v>
      </c>
      <c r="P166" s="70">
        <v>0</v>
      </c>
      <c r="Q166" s="70">
        <f>P166*H166</f>
        <v>0</v>
      </c>
      <c r="R166" s="70">
        <v>0</v>
      </c>
      <c r="S166" s="70">
        <f>R166*H166</f>
        <v>0</v>
      </c>
      <c r="T166" s="70">
        <v>0</v>
      </c>
      <c r="U166" s="71">
        <f>T166*H166</f>
        <v>0</v>
      </c>
      <c r="AS166" s="10" t="s">
        <v>66</v>
      </c>
      <c r="AU166" s="10" t="s">
        <v>64</v>
      </c>
      <c r="AV166" s="10" t="s">
        <v>39</v>
      </c>
      <c r="AZ166" s="10" t="s">
        <v>67</v>
      </c>
      <c r="BF166" s="72">
        <f>IF(O166="základní",J166,0)</f>
        <v>0</v>
      </c>
      <c r="BG166" s="72">
        <f>IF(O166="snížená",J166,0)</f>
        <v>0</v>
      </c>
      <c r="BH166" s="72">
        <f>IF(O166="zákl. přenesená",J166,0)</f>
        <v>0</v>
      </c>
      <c r="BI166" s="72">
        <f>IF(O166="sníž. přenesená",J166,0)</f>
        <v>0</v>
      </c>
      <c r="BJ166" s="72">
        <f>IF(O166="nulová",J166,0)</f>
        <v>0</v>
      </c>
      <c r="BK166" s="10" t="s">
        <v>10</v>
      </c>
      <c r="BL166" s="72">
        <f>ROUND(I166*H166,2)</f>
        <v>0</v>
      </c>
      <c r="BM166" s="10" t="s">
        <v>66</v>
      </c>
      <c r="BN166" s="10" t="s">
        <v>120</v>
      </c>
    </row>
    <row r="167" spans="2:66" s="4" customFormat="1">
      <c r="B167" s="73"/>
      <c r="D167" s="74" t="s">
        <v>72</v>
      </c>
      <c r="E167" s="75" t="s">
        <v>1</v>
      </c>
      <c r="F167" s="119" t="s">
        <v>223</v>
      </c>
      <c r="H167" s="108" t="s">
        <v>1</v>
      </c>
      <c r="L167" s="152"/>
      <c r="M167" s="172"/>
      <c r="N167" s="77"/>
      <c r="O167" s="78"/>
      <c r="P167" s="78"/>
      <c r="Q167" s="78"/>
      <c r="R167" s="78"/>
      <c r="S167" s="78"/>
      <c r="T167" s="78"/>
      <c r="U167" s="79"/>
      <c r="AU167" s="76" t="s">
        <v>72</v>
      </c>
      <c r="AV167" s="76" t="s">
        <v>39</v>
      </c>
      <c r="AW167" s="4" t="s">
        <v>10</v>
      </c>
      <c r="AX167" s="4" t="s">
        <v>21</v>
      </c>
      <c r="AY167" s="4" t="s">
        <v>39</v>
      </c>
      <c r="AZ167" s="76" t="s">
        <v>67</v>
      </c>
    </row>
    <row r="168" spans="2:66" s="5" customFormat="1">
      <c r="B168" s="80"/>
      <c r="D168" s="74" t="s">
        <v>72</v>
      </c>
      <c r="E168" s="81" t="s">
        <v>1</v>
      </c>
      <c r="F168" s="119" t="s">
        <v>79</v>
      </c>
      <c r="H168" s="109">
        <v>18</v>
      </c>
      <c r="L168" s="153"/>
      <c r="M168" s="173"/>
      <c r="N168" s="82"/>
      <c r="O168" s="83"/>
      <c r="P168" s="83"/>
      <c r="Q168" s="83"/>
      <c r="R168" s="83"/>
      <c r="S168" s="83"/>
      <c r="T168" s="83"/>
      <c r="U168" s="84"/>
      <c r="AU168" s="81" t="s">
        <v>72</v>
      </c>
      <c r="AV168" s="81" t="s">
        <v>39</v>
      </c>
      <c r="AW168" s="5" t="s">
        <v>40</v>
      </c>
      <c r="AX168" s="5" t="s">
        <v>21</v>
      </c>
      <c r="AY168" s="5" t="s">
        <v>39</v>
      </c>
      <c r="AZ168" s="81" t="s">
        <v>67</v>
      </c>
    </row>
    <row r="169" spans="2:66" s="6" customFormat="1">
      <c r="B169" s="85"/>
      <c r="D169" s="86" t="s">
        <v>72</v>
      </c>
      <c r="E169" s="87" t="s">
        <v>1</v>
      </c>
      <c r="F169" s="120" t="s">
        <v>73</v>
      </c>
      <c r="H169" s="110">
        <v>18</v>
      </c>
      <c r="L169" s="154"/>
      <c r="M169" s="174"/>
      <c r="N169" s="88"/>
      <c r="O169" s="89"/>
      <c r="P169" s="89"/>
      <c r="Q169" s="89"/>
      <c r="R169" s="89"/>
      <c r="S169" s="89"/>
      <c r="T169" s="89"/>
      <c r="U169" s="90"/>
      <c r="AU169" s="91" t="s">
        <v>72</v>
      </c>
      <c r="AV169" s="91" t="s">
        <v>39</v>
      </c>
      <c r="AW169" s="6" t="s">
        <v>66</v>
      </c>
      <c r="AX169" s="6" t="s">
        <v>21</v>
      </c>
      <c r="AY169" s="6" t="s">
        <v>10</v>
      </c>
      <c r="AZ169" s="91" t="s">
        <v>67</v>
      </c>
    </row>
    <row r="170" spans="2:66" s="1" customFormat="1" ht="22.5" customHeight="1">
      <c r="B170" s="63"/>
      <c r="C170" s="64" t="s">
        <v>93</v>
      </c>
      <c r="D170" s="64" t="s">
        <v>64</v>
      </c>
      <c r="E170" s="65" t="s">
        <v>224</v>
      </c>
      <c r="F170" s="121" t="s">
        <v>225</v>
      </c>
      <c r="G170" s="157" t="s">
        <v>65</v>
      </c>
      <c r="H170" s="111">
        <v>33</v>
      </c>
      <c r="I170" s="198"/>
      <c r="J170" s="67">
        <f>ROUND(I170*H170,2)</f>
        <v>0</v>
      </c>
      <c r="K170" s="67">
        <v>16</v>
      </c>
      <c r="L170" s="151">
        <v>17</v>
      </c>
      <c r="M170" s="171"/>
      <c r="N170" s="68" t="s">
        <v>1</v>
      </c>
      <c r="O170" s="69" t="s">
        <v>28</v>
      </c>
      <c r="P170" s="70">
        <v>0</v>
      </c>
      <c r="Q170" s="70">
        <f>P170*H170</f>
        <v>0</v>
      </c>
      <c r="R170" s="70">
        <v>0</v>
      </c>
      <c r="S170" s="70">
        <f>R170*H170</f>
        <v>0</v>
      </c>
      <c r="T170" s="70">
        <v>0</v>
      </c>
      <c r="U170" s="71">
        <f>T170*H170</f>
        <v>0</v>
      </c>
      <c r="AS170" s="10" t="s">
        <v>66</v>
      </c>
      <c r="AU170" s="10" t="s">
        <v>64</v>
      </c>
      <c r="AV170" s="10" t="s">
        <v>39</v>
      </c>
      <c r="AZ170" s="10" t="s">
        <v>67</v>
      </c>
      <c r="BF170" s="72">
        <f>IF(O170="základní",J170,0)</f>
        <v>0</v>
      </c>
      <c r="BG170" s="72">
        <f>IF(O170="snížená",J170,0)</f>
        <v>0</v>
      </c>
      <c r="BH170" s="72">
        <f>IF(O170="zákl. přenesená",J170,0)</f>
        <v>0</v>
      </c>
      <c r="BI170" s="72">
        <f>IF(O170="sníž. přenesená",J170,0)</f>
        <v>0</v>
      </c>
      <c r="BJ170" s="72">
        <f>IF(O170="nulová",J170,0)</f>
        <v>0</v>
      </c>
      <c r="BK170" s="10" t="s">
        <v>10</v>
      </c>
      <c r="BL170" s="72">
        <f>ROUND(I170*H170,2)</f>
        <v>0</v>
      </c>
      <c r="BM170" s="10" t="s">
        <v>66</v>
      </c>
      <c r="BN170" s="10" t="s">
        <v>122</v>
      </c>
    </row>
    <row r="171" spans="2:66" s="1" customFormat="1" ht="22.5" customHeight="1">
      <c r="B171" s="63"/>
      <c r="C171" s="64" t="s">
        <v>121</v>
      </c>
      <c r="D171" s="64" t="s">
        <v>64</v>
      </c>
      <c r="E171" s="65" t="s">
        <v>226</v>
      </c>
      <c r="F171" s="118" t="s">
        <v>227</v>
      </c>
      <c r="G171" s="66" t="s">
        <v>65</v>
      </c>
      <c r="H171" s="111">
        <v>11</v>
      </c>
      <c r="I171" s="198"/>
      <c r="J171" s="67">
        <f>ROUND(I171*H171,2)</f>
        <v>0</v>
      </c>
      <c r="K171" s="67">
        <v>5</v>
      </c>
      <c r="L171" s="151">
        <v>6</v>
      </c>
      <c r="M171" s="169"/>
      <c r="N171" s="68" t="s">
        <v>1</v>
      </c>
      <c r="O171" s="69" t="s">
        <v>28</v>
      </c>
      <c r="P171" s="70">
        <v>0</v>
      </c>
      <c r="Q171" s="70">
        <f>P171*H171</f>
        <v>0</v>
      </c>
      <c r="R171" s="70">
        <v>0</v>
      </c>
      <c r="S171" s="70">
        <f>R171*H171</f>
        <v>0</v>
      </c>
      <c r="T171" s="70">
        <v>0</v>
      </c>
      <c r="U171" s="71">
        <f>T171*H171</f>
        <v>0</v>
      </c>
      <c r="AS171" s="10" t="s">
        <v>66</v>
      </c>
      <c r="AU171" s="10" t="s">
        <v>64</v>
      </c>
      <c r="AV171" s="10" t="s">
        <v>39</v>
      </c>
      <c r="AZ171" s="10" t="s">
        <v>67</v>
      </c>
      <c r="BF171" s="72">
        <f>IF(O171="základní",J171,0)</f>
        <v>0</v>
      </c>
      <c r="BG171" s="72">
        <f>IF(O171="snížená",J171,0)</f>
        <v>0</v>
      </c>
      <c r="BH171" s="72">
        <f>IF(O171="zákl. přenesená",J171,0)</f>
        <v>0</v>
      </c>
      <c r="BI171" s="72">
        <f>IF(O171="sníž. přenesená",J171,0)</f>
        <v>0</v>
      </c>
      <c r="BJ171" s="72">
        <f>IF(O171="nulová",J171,0)</f>
        <v>0</v>
      </c>
      <c r="BK171" s="10" t="s">
        <v>10</v>
      </c>
      <c r="BL171" s="72">
        <f>ROUND(I171*H171,2)</f>
        <v>0</v>
      </c>
      <c r="BM171" s="10" t="s">
        <v>66</v>
      </c>
      <c r="BN171" s="10" t="s">
        <v>123</v>
      </c>
    </row>
    <row r="172" spans="2:66" s="1" customFormat="1" ht="22.5" customHeight="1">
      <c r="B172" s="63"/>
      <c r="C172" s="64" t="s">
        <v>94</v>
      </c>
      <c r="D172" s="64" t="s">
        <v>64</v>
      </c>
      <c r="E172" s="65" t="s">
        <v>228</v>
      </c>
      <c r="F172" s="121" t="s">
        <v>229</v>
      </c>
      <c r="G172" s="157" t="s">
        <v>65</v>
      </c>
      <c r="H172" s="111">
        <v>26</v>
      </c>
      <c r="I172" s="198"/>
      <c r="J172" s="67">
        <f>ROUND(I172*H172,2)</f>
        <v>0</v>
      </c>
      <c r="K172" s="67">
        <v>16</v>
      </c>
      <c r="L172" s="151">
        <v>10</v>
      </c>
      <c r="M172" s="169"/>
      <c r="N172" s="68" t="s">
        <v>1</v>
      </c>
      <c r="O172" s="69" t="s">
        <v>28</v>
      </c>
      <c r="P172" s="70">
        <v>0</v>
      </c>
      <c r="Q172" s="70">
        <f>P172*H172</f>
        <v>0</v>
      </c>
      <c r="R172" s="70">
        <v>0</v>
      </c>
      <c r="S172" s="70">
        <f>R172*H172</f>
        <v>0</v>
      </c>
      <c r="T172" s="70">
        <v>0</v>
      </c>
      <c r="U172" s="71">
        <f>T172*H172</f>
        <v>0</v>
      </c>
      <c r="AS172" s="10" t="s">
        <v>66</v>
      </c>
      <c r="AU172" s="10" t="s">
        <v>64</v>
      </c>
      <c r="AV172" s="10" t="s">
        <v>39</v>
      </c>
      <c r="AZ172" s="10" t="s">
        <v>67</v>
      </c>
      <c r="BF172" s="72">
        <f>IF(O172="základní",J172,0)</f>
        <v>0</v>
      </c>
      <c r="BG172" s="72">
        <f>IF(O172="snížená",J172,0)</f>
        <v>0</v>
      </c>
      <c r="BH172" s="72">
        <f>IF(O172="zákl. přenesená",J172,0)</f>
        <v>0</v>
      </c>
      <c r="BI172" s="72">
        <f>IF(O172="sníž. přenesená",J172,0)</f>
        <v>0</v>
      </c>
      <c r="BJ172" s="72">
        <f>IF(O172="nulová",J172,0)</f>
        <v>0</v>
      </c>
      <c r="BK172" s="10" t="s">
        <v>10</v>
      </c>
      <c r="BL172" s="72">
        <f>ROUND(I172*H172,2)</f>
        <v>0</v>
      </c>
      <c r="BM172" s="10" t="s">
        <v>66</v>
      </c>
      <c r="BN172" s="10" t="s">
        <v>125</v>
      </c>
    </row>
    <row r="173" spans="2:66" s="4" customFormat="1">
      <c r="B173" s="73"/>
      <c r="D173" s="74" t="s">
        <v>72</v>
      </c>
      <c r="E173" s="75" t="s">
        <v>1</v>
      </c>
      <c r="F173" s="119" t="s">
        <v>230</v>
      </c>
      <c r="H173" s="108" t="s">
        <v>1</v>
      </c>
      <c r="L173" s="152"/>
      <c r="M173" s="172"/>
      <c r="N173" s="77"/>
      <c r="O173" s="78"/>
      <c r="P173" s="78"/>
      <c r="Q173" s="78"/>
      <c r="R173" s="78"/>
      <c r="S173" s="78"/>
      <c r="T173" s="78"/>
      <c r="U173" s="79"/>
      <c r="AU173" s="76" t="s">
        <v>72</v>
      </c>
      <c r="AV173" s="76" t="s">
        <v>39</v>
      </c>
      <c r="AW173" s="4" t="s">
        <v>10</v>
      </c>
      <c r="AX173" s="4" t="s">
        <v>21</v>
      </c>
      <c r="AY173" s="4" t="s">
        <v>39</v>
      </c>
      <c r="AZ173" s="76" t="s">
        <v>67</v>
      </c>
    </row>
    <row r="174" spans="2:66" s="5" customFormat="1">
      <c r="B174" s="80"/>
      <c r="D174" s="74" t="s">
        <v>72</v>
      </c>
      <c r="E174" s="81" t="s">
        <v>1</v>
      </c>
      <c r="F174" s="119" t="s">
        <v>85</v>
      </c>
      <c r="H174" s="109">
        <v>26</v>
      </c>
      <c r="L174" s="153"/>
      <c r="M174" s="173"/>
      <c r="N174" s="82"/>
      <c r="O174" s="83"/>
      <c r="P174" s="83"/>
      <c r="Q174" s="83"/>
      <c r="R174" s="83"/>
      <c r="S174" s="83"/>
      <c r="T174" s="83"/>
      <c r="U174" s="84"/>
      <c r="AU174" s="81" t="s">
        <v>72</v>
      </c>
      <c r="AV174" s="81" t="s">
        <v>39</v>
      </c>
      <c r="AW174" s="5" t="s">
        <v>40</v>
      </c>
      <c r="AX174" s="5" t="s">
        <v>21</v>
      </c>
      <c r="AY174" s="5" t="s">
        <v>39</v>
      </c>
      <c r="AZ174" s="81" t="s">
        <v>67</v>
      </c>
    </row>
    <row r="175" spans="2:66" s="6" customFormat="1">
      <c r="B175" s="85"/>
      <c r="D175" s="86" t="s">
        <v>72</v>
      </c>
      <c r="E175" s="87" t="s">
        <v>1</v>
      </c>
      <c r="F175" s="120" t="s">
        <v>73</v>
      </c>
      <c r="H175" s="110">
        <v>26</v>
      </c>
      <c r="L175" s="154"/>
      <c r="M175" s="174"/>
      <c r="N175" s="88"/>
      <c r="O175" s="89"/>
      <c r="P175" s="89"/>
      <c r="Q175" s="89"/>
      <c r="R175" s="89"/>
      <c r="S175" s="89"/>
      <c r="T175" s="89"/>
      <c r="U175" s="90"/>
      <c r="AU175" s="91" t="s">
        <v>72</v>
      </c>
      <c r="AV175" s="91" t="s">
        <v>39</v>
      </c>
      <c r="AW175" s="6" t="s">
        <v>66</v>
      </c>
      <c r="AX175" s="6" t="s">
        <v>21</v>
      </c>
      <c r="AY175" s="6" t="s">
        <v>10</v>
      </c>
      <c r="AZ175" s="91" t="s">
        <v>67</v>
      </c>
    </row>
    <row r="176" spans="2:66" s="1" customFormat="1" ht="22.5" customHeight="1">
      <c r="B176" s="63"/>
      <c r="C176" s="64" t="s">
        <v>124</v>
      </c>
      <c r="D176" s="64" t="s">
        <v>64</v>
      </c>
      <c r="E176" s="65" t="s">
        <v>231</v>
      </c>
      <c r="F176" s="121" t="s">
        <v>232</v>
      </c>
      <c r="G176" s="157" t="s">
        <v>65</v>
      </c>
      <c r="H176" s="111">
        <v>31</v>
      </c>
      <c r="I176" s="198"/>
      <c r="J176" s="67">
        <f>ROUND(I176*H176,2)</f>
        <v>0</v>
      </c>
      <c r="K176" s="67">
        <v>20</v>
      </c>
      <c r="L176" s="151">
        <v>11</v>
      </c>
      <c r="M176" s="169"/>
      <c r="N176" s="68" t="s">
        <v>1</v>
      </c>
      <c r="O176" s="69" t="s">
        <v>28</v>
      </c>
      <c r="P176" s="70">
        <v>0</v>
      </c>
      <c r="Q176" s="70">
        <f>P176*H176</f>
        <v>0</v>
      </c>
      <c r="R176" s="70">
        <v>0</v>
      </c>
      <c r="S176" s="70">
        <f>R176*H176</f>
        <v>0</v>
      </c>
      <c r="T176" s="70">
        <v>0</v>
      </c>
      <c r="U176" s="71">
        <f>T176*H176</f>
        <v>0</v>
      </c>
      <c r="AS176" s="10" t="s">
        <v>66</v>
      </c>
      <c r="AU176" s="10" t="s">
        <v>64</v>
      </c>
      <c r="AV176" s="10" t="s">
        <v>39</v>
      </c>
      <c r="AZ176" s="10" t="s">
        <v>67</v>
      </c>
      <c r="BF176" s="72">
        <f>IF(O176="základní",J176,0)</f>
        <v>0</v>
      </c>
      <c r="BG176" s="72">
        <f>IF(O176="snížená",J176,0)</f>
        <v>0</v>
      </c>
      <c r="BH176" s="72">
        <f>IF(O176="zákl. přenesená",J176,0)</f>
        <v>0</v>
      </c>
      <c r="BI176" s="72">
        <f>IF(O176="sníž. přenesená",J176,0)</f>
        <v>0</v>
      </c>
      <c r="BJ176" s="72">
        <f>IF(O176="nulová",J176,0)</f>
        <v>0</v>
      </c>
      <c r="BK176" s="10" t="s">
        <v>10</v>
      </c>
      <c r="BL176" s="72">
        <f>ROUND(I176*H176,2)</f>
        <v>0</v>
      </c>
      <c r="BM176" s="10" t="s">
        <v>66</v>
      </c>
      <c r="BN176" s="10" t="s">
        <v>126</v>
      </c>
    </row>
    <row r="177" spans="2:13" s="1" customFormat="1" ht="6.95" customHeight="1">
      <c r="B177" s="23"/>
      <c r="C177" s="24"/>
      <c r="D177" s="24"/>
      <c r="E177" s="24"/>
      <c r="F177" s="103"/>
      <c r="G177" s="24"/>
      <c r="H177" s="103"/>
      <c r="I177" s="24"/>
      <c r="J177" s="24"/>
      <c r="K177" s="24"/>
      <c r="L177" s="155"/>
      <c r="M177" s="19"/>
    </row>
  </sheetData>
  <autoFilter ref="C75:L176">
    <filterColumn colId="8"/>
  </autoFilter>
  <mergeCells count="9">
    <mergeCell ref="E66:H66"/>
    <mergeCell ref="E68:H68"/>
    <mergeCell ref="G1:H1"/>
    <mergeCell ref="M2:W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78"/>
  <sheetViews>
    <sheetView showGridLines="0" zoomScaleNormal="100" workbookViewId="0">
      <pane ySplit="1" topLeftCell="A60" activePane="bottomLeft" state="frozen"/>
      <selection pane="bottomLeft" activeCell="E66" sqref="E66:H66"/>
    </sheetView>
  </sheetViews>
  <sheetFormatPr defaultRowHeight="13.5"/>
  <cols>
    <col min="1" max="2" width="8.33203125" style="178" customWidth="1"/>
    <col min="3" max="3" width="4.33203125" style="178" customWidth="1"/>
    <col min="4" max="4" width="5.6640625" style="178" customWidth="1"/>
    <col min="5" max="5" width="10.6640625" style="178" customWidth="1"/>
    <col min="6" max="6" width="56.1640625" style="97" customWidth="1"/>
    <col min="7" max="7" width="7.83203125" style="178" customWidth="1"/>
    <col min="8" max="8" width="11.6640625" style="97" customWidth="1"/>
    <col min="9" max="9" width="12.33203125" style="178" customWidth="1"/>
    <col min="10" max="10" width="20.6640625" style="178" customWidth="1"/>
    <col min="11" max="11" width="9.83203125" style="178" customWidth="1"/>
    <col min="12" max="12" width="9.33203125" style="139" customWidth="1"/>
    <col min="13" max="13" width="159.83203125" style="178" bestFit="1" customWidth="1"/>
    <col min="14" max="19" width="9.33203125" style="178"/>
    <col min="20" max="20" width="8.1640625" style="178" hidden="1" customWidth="1"/>
    <col min="21" max="21" width="29.6640625" style="178" hidden="1" customWidth="1"/>
    <col min="22" max="22" width="17.1640625" style="178" customWidth="1"/>
    <col min="23" max="23" width="12.33203125" style="178" customWidth="1"/>
    <col min="24" max="24" width="16.33203125" style="178" customWidth="1"/>
    <col min="25" max="25" width="12.33203125" style="178" customWidth="1"/>
    <col min="26" max="26" width="15" style="178" customWidth="1"/>
    <col min="27" max="27" width="11" style="178" customWidth="1"/>
    <col min="28" max="28" width="15" style="178" customWidth="1"/>
    <col min="29" max="29" width="16.33203125" style="178" customWidth="1"/>
    <col min="30" max="30" width="11" style="178" customWidth="1"/>
    <col min="31" max="31" width="15" style="178" customWidth="1"/>
    <col min="32" max="32" width="16.33203125" style="178" customWidth="1"/>
    <col min="33" max="16384" width="9.33203125" style="178"/>
  </cols>
  <sheetData>
    <row r="1" spans="1:71" ht="21.75" customHeight="1">
      <c r="A1" s="36"/>
      <c r="B1" s="7"/>
      <c r="C1" s="7"/>
      <c r="D1" s="8" t="s">
        <v>0</v>
      </c>
      <c r="E1" s="7"/>
      <c r="F1" s="112" t="s">
        <v>42</v>
      </c>
      <c r="G1" s="203" t="s">
        <v>43</v>
      </c>
      <c r="H1" s="203"/>
      <c r="I1" s="7"/>
      <c r="J1" s="183" t="s">
        <v>44</v>
      </c>
      <c r="K1" s="183"/>
      <c r="L1" s="138" t="s">
        <v>45</v>
      </c>
      <c r="M1" s="183" t="s">
        <v>46</v>
      </c>
      <c r="N1" s="183"/>
      <c r="O1" s="183"/>
      <c r="P1" s="183"/>
      <c r="Q1" s="183"/>
      <c r="R1" s="183"/>
      <c r="S1" s="183"/>
      <c r="T1" s="183"/>
      <c r="U1" s="183"/>
      <c r="V1" s="38"/>
      <c r="W1" s="3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36.950000000000003" customHeight="1">
      <c r="M2" s="204" t="s">
        <v>3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AU2" s="10" t="s">
        <v>41</v>
      </c>
    </row>
    <row r="3" spans="1:71" ht="6.95" customHeight="1">
      <c r="B3" s="11"/>
      <c r="C3" s="12"/>
      <c r="D3" s="12"/>
      <c r="E3" s="12"/>
      <c r="F3" s="98"/>
      <c r="G3" s="12"/>
      <c r="H3" s="98"/>
      <c r="I3" s="12"/>
      <c r="J3" s="12"/>
      <c r="K3" s="12"/>
      <c r="L3" s="140"/>
      <c r="AU3" s="10" t="s">
        <v>40</v>
      </c>
    </row>
    <row r="4" spans="1:71" ht="36.950000000000003" customHeight="1">
      <c r="B4" s="13"/>
      <c r="C4" s="176"/>
      <c r="D4" s="15" t="s">
        <v>47</v>
      </c>
      <c r="E4" s="176"/>
      <c r="F4" s="99"/>
      <c r="G4" s="176"/>
      <c r="H4" s="99"/>
      <c r="I4" s="176"/>
      <c r="J4" s="176"/>
      <c r="K4" s="96"/>
      <c r="L4" s="141"/>
      <c r="N4" s="16" t="s">
        <v>6</v>
      </c>
      <c r="AU4" s="10" t="s">
        <v>2</v>
      </c>
    </row>
    <row r="5" spans="1:71" ht="6.95" customHeight="1">
      <c r="B5" s="13"/>
      <c r="C5" s="176"/>
      <c r="D5" s="176"/>
      <c r="E5" s="176"/>
      <c r="F5" s="99"/>
      <c r="G5" s="176"/>
      <c r="H5" s="99"/>
      <c r="I5" s="176"/>
      <c r="J5" s="176"/>
      <c r="K5" s="96"/>
      <c r="L5" s="141"/>
    </row>
    <row r="6" spans="1:71" ht="15">
      <c r="B6" s="13"/>
      <c r="C6" s="176"/>
      <c r="D6" s="184" t="s">
        <v>247</v>
      </c>
      <c r="E6" s="176"/>
      <c r="F6" s="99"/>
      <c r="G6" s="176"/>
      <c r="H6" s="99"/>
      <c r="I6" s="176"/>
      <c r="J6" s="176"/>
      <c r="K6" s="96"/>
      <c r="L6" s="141"/>
    </row>
    <row r="7" spans="1:71" ht="35.25" customHeight="1">
      <c r="B7" s="13"/>
      <c r="C7" s="176"/>
      <c r="D7" s="176"/>
      <c r="E7" s="206" t="s">
        <v>248</v>
      </c>
      <c r="F7" s="207"/>
      <c r="G7" s="207"/>
      <c r="H7" s="207"/>
      <c r="I7" s="176"/>
      <c r="J7" s="176"/>
      <c r="K7" s="96"/>
      <c r="L7" s="141"/>
    </row>
    <row r="8" spans="1:71" s="182" customFormat="1" ht="15">
      <c r="B8" s="19"/>
      <c r="C8" s="185"/>
      <c r="D8" s="184"/>
      <c r="E8" s="185"/>
      <c r="F8" s="100"/>
      <c r="G8" s="185"/>
      <c r="H8" s="100"/>
      <c r="I8" s="185"/>
      <c r="J8" s="185"/>
      <c r="K8" s="129"/>
      <c r="L8" s="142"/>
    </row>
    <row r="9" spans="1:71" s="182" customFormat="1" ht="36.950000000000003" customHeight="1">
      <c r="B9" s="19"/>
      <c r="C9" s="185"/>
      <c r="D9" s="185"/>
      <c r="E9" s="208" t="s">
        <v>250</v>
      </c>
      <c r="F9" s="209"/>
      <c r="G9" s="209"/>
      <c r="H9" s="209"/>
      <c r="I9" s="185"/>
      <c r="J9" s="185"/>
      <c r="K9" s="129"/>
      <c r="L9" s="142"/>
    </row>
    <row r="10" spans="1:71" s="182" customFormat="1">
      <c r="B10" s="19"/>
      <c r="C10" s="185"/>
      <c r="D10" s="185"/>
      <c r="E10" s="185"/>
      <c r="F10" s="100"/>
      <c r="G10" s="185"/>
      <c r="H10" s="100"/>
      <c r="I10" s="185"/>
      <c r="J10" s="185"/>
      <c r="K10" s="129"/>
      <c r="L10" s="142"/>
    </row>
    <row r="11" spans="1:71" s="182" customFormat="1" ht="14.45" customHeight="1">
      <c r="B11" s="19"/>
      <c r="C11" s="185"/>
      <c r="D11" s="184" t="s">
        <v>8</v>
      </c>
      <c r="E11" s="185"/>
      <c r="F11" s="113" t="s">
        <v>1</v>
      </c>
      <c r="G11" s="185"/>
      <c r="H11" s="100"/>
      <c r="I11" s="184" t="s">
        <v>9</v>
      </c>
      <c r="J11" s="175" t="s">
        <v>1</v>
      </c>
      <c r="K11" s="130"/>
      <c r="L11" s="142"/>
    </row>
    <row r="12" spans="1:71" s="182" customFormat="1" ht="14.45" customHeight="1">
      <c r="B12" s="19"/>
      <c r="C12" s="185"/>
      <c r="D12" s="184" t="s">
        <v>11</v>
      </c>
      <c r="E12" s="185"/>
      <c r="F12" s="113" t="s">
        <v>12</v>
      </c>
      <c r="G12" s="185"/>
      <c r="H12" s="100"/>
      <c r="I12" s="184" t="s">
        <v>13</v>
      </c>
      <c r="J12" s="39"/>
      <c r="K12" s="131"/>
      <c r="L12" s="142"/>
    </row>
    <row r="13" spans="1:71" s="182" customFormat="1" ht="10.9" customHeight="1">
      <c r="B13" s="19"/>
      <c r="C13" s="185"/>
      <c r="D13" s="185"/>
      <c r="E13" s="185"/>
      <c r="F13" s="100"/>
      <c r="G13" s="185"/>
      <c r="H13" s="100"/>
      <c r="I13" s="185"/>
      <c r="J13" s="185"/>
      <c r="K13" s="129"/>
      <c r="L13" s="142"/>
    </row>
    <row r="14" spans="1:71" s="182" customFormat="1" ht="14.45" customHeight="1">
      <c r="B14" s="19"/>
      <c r="C14" s="185"/>
      <c r="D14" s="184" t="s">
        <v>15</v>
      </c>
      <c r="E14" s="185"/>
      <c r="F14" s="100"/>
      <c r="G14" s="185"/>
      <c r="H14" s="100"/>
      <c r="I14" s="184" t="s">
        <v>16</v>
      </c>
      <c r="J14" s="175" t="s">
        <v>1</v>
      </c>
      <c r="K14" s="130"/>
      <c r="L14" s="142"/>
    </row>
    <row r="15" spans="1:71" s="182" customFormat="1" ht="18" customHeight="1">
      <c r="B15" s="19"/>
      <c r="C15" s="185"/>
      <c r="D15" s="185"/>
      <c r="E15" s="175" t="s">
        <v>17</v>
      </c>
      <c r="F15" s="100"/>
      <c r="G15" s="185"/>
      <c r="H15" s="100"/>
      <c r="I15" s="184" t="s">
        <v>18</v>
      </c>
      <c r="J15" s="175" t="s">
        <v>1</v>
      </c>
      <c r="K15" s="130"/>
      <c r="L15" s="142"/>
    </row>
    <row r="16" spans="1:71" s="182" customFormat="1" ht="6.95" customHeight="1">
      <c r="B16" s="19"/>
      <c r="C16" s="185"/>
      <c r="D16" s="185"/>
      <c r="E16" s="185"/>
      <c r="F16" s="100"/>
      <c r="G16" s="185"/>
      <c r="H16" s="100"/>
      <c r="I16" s="185"/>
      <c r="J16" s="185"/>
      <c r="K16" s="129"/>
      <c r="L16" s="142"/>
    </row>
    <row r="17" spans="2:12" s="182" customFormat="1" ht="14.45" customHeight="1">
      <c r="B17" s="19"/>
      <c r="C17" s="185"/>
      <c r="D17" s="184" t="s">
        <v>244</v>
      </c>
      <c r="E17" s="185"/>
      <c r="F17" s="100"/>
      <c r="G17" s="185"/>
      <c r="H17" s="100"/>
      <c r="I17" s="184" t="s">
        <v>16</v>
      </c>
      <c r="J17" s="175"/>
      <c r="K17" s="130"/>
      <c r="L17" s="142"/>
    </row>
    <row r="18" spans="2:12" s="182" customFormat="1" ht="18" customHeight="1">
      <c r="B18" s="19"/>
      <c r="C18" s="185"/>
      <c r="D18" s="185"/>
      <c r="E18" s="197"/>
      <c r="F18" s="100"/>
      <c r="G18" s="185"/>
      <c r="H18" s="100"/>
      <c r="I18" s="184" t="s">
        <v>18</v>
      </c>
      <c r="J18" s="175"/>
      <c r="K18" s="130"/>
      <c r="L18" s="142"/>
    </row>
    <row r="19" spans="2:12" s="182" customFormat="1" ht="6.95" customHeight="1">
      <c r="B19" s="19"/>
      <c r="C19" s="185"/>
      <c r="D19" s="185"/>
      <c r="E19" s="185"/>
      <c r="F19" s="100"/>
      <c r="G19" s="185"/>
      <c r="H19" s="100"/>
      <c r="I19" s="185"/>
      <c r="J19" s="185"/>
      <c r="K19" s="129"/>
      <c r="L19" s="142"/>
    </row>
    <row r="20" spans="2:12" s="182" customFormat="1" ht="14.45" customHeight="1">
      <c r="B20" s="19"/>
      <c r="C20" s="185"/>
      <c r="D20" s="184" t="s">
        <v>19</v>
      </c>
      <c r="E20" s="185"/>
      <c r="F20" s="100"/>
      <c r="G20" s="185"/>
      <c r="H20" s="100"/>
      <c r="I20" s="184" t="s">
        <v>16</v>
      </c>
      <c r="J20" s="175" t="s">
        <v>1</v>
      </c>
      <c r="K20" s="130"/>
      <c r="L20" s="142"/>
    </row>
    <row r="21" spans="2:12" s="182" customFormat="1" ht="18" customHeight="1">
      <c r="B21" s="19"/>
      <c r="C21" s="185"/>
      <c r="D21" s="185"/>
      <c r="E21" s="175" t="s">
        <v>20</v>
      </c>
      <c r="F21" s="100"/>
      <c r="G21" s="185"/>
      <c r="H21" s="100"/>
      <c r="I21" s="184" t="s">
        <v>18</v>
      </c>
      <c r="J21" s="175" t="s">
        <v>1</v>
      </c>
      <c r="K21" s="130"/>
      <c r="L21" s="142"/>
    </row>
    <row r="22" spans="2:12" s="182" customFormat="1" ht="6.95" customHeight="1">
      <c r="B22" s="19"/>
      <c r="C22" s="185"/>
      <c r="D22" s="185"/>
      <c r="E22" s="185"/>
      <c r="F22" s="100"/>
      <c r="G22" s="185"/>
      <c r="H22" s="100"/>
      <c r="I22" s="185"/>
      <c r="J22" s="185"/>
      <c r="K22" s="129"/>
      <c r="L22" s="142"/>
    </row>
    <row r="23" spans="2:12" s="182" customFormat="1" ht="14.45" customHeight="1">
      <c r="B23" s="19"/>
      <c r="C23" s="185"/>
      <c r="D23" s="184" t="s">
        <v>22</v>
      </c>
      <c r="E23" s="185"/>
      <c r="F23" s="100"/>
      <c r="G23" s="185"/>
      <c r="H23" s="100"/>
      <c r="I23" s="185"/>
      <c r="J23" s="185"/>
      <c r="K23" s="129"/>
      <c r="L23" s="142"/>
    </row>
    <row r="24" spans="2:12" s="2" customFormat="1" ht="22.5" customHeight="1">
      <c r="B24" s="40"/>
      <c r="C24" s="41"/>
      <c r="D24" s="41"/>
      <c r="E24" s="210" t="s">
        <v>1</v>
      </c>
      <c r="F24" s="210"/>
      <c r="G24" s="210"/>
      <c r="H24" s="210"/>
      <c r="I24" s="41"/>
      <c r="J24" s="41"/>
      <c r="K24" s="132"/>
      <c r="L24" s="143"/>
    </row>
    <row r="25" spans="2:12" s="182" customFormat="1" ht="6.95" customHeight="1">
      <c r="B25" s="19"/>
      <c r="C25" s="185"/>
      <c r="D25" s="185"/>
      <c r="E25" s="185"/>
      <c r="F25" s="100"/>
      <c r="G25" s="185"/>
      <c r="H25" s="100"/>
      <c r="I25" s="185"/>
      <c r="J25" s="185"/>
      <c r="K25" s="129"/>
      <c r="L25" s="142"/>
    </row>
    <row r="26" spans="2:12" s="182" customFormat="1" ht="6.95" customHeight="1">
      <c r="B26" s="19"/>
      <c r="C26" s="185"/>
      <c r="D26" s="30"/>
      <c r="E26" s="30"/>
      <c r="F26" s="101"/>
      <c r="G26" s="30"/>
      <c r="H26" s="101"/>
      <c r="I26" s="30"/>
      <c r="J26" s="30"/>
      <c r="K26" s="30"/>
      <c r="L26" s="144"/>
    </row>
    <row r="27" spans="2:12" s="182" customFormat="1" ht="25.35" customHeight="1">
      <c r="B27" s="19"/>
      <c r="C27" s="185"/>
      <c r="D27" s="42" t="s">
        <v>23</v>
      </c>
      <c r="E27" s="185"/>
      <c r="F27" s="100"/>
      <c r="G27" s="185"/>
      <c r="H27" s="100"/>
      <c r="I27" s="185"/>
      <c r="J27" s="43">
        <f>ROUND(J76,2)</f>
        <v>0</v>
      </c>
      <c r="K27" s="133"/>
      <c r="L27" s="142"/>
    </row>
    <row r="28" spans="2:12" s="182" customFormat="1" ht="6.95" customHeight="1">
      <c r="B28" s="19"/>
      <c r="C28" s="185"/>
      <c r="D28" s="30"/>
      <c r="E28" s="30"/>
      <c r="F28" s="101"/>
      <c r="G28" s="30"/>
      <c r="H28" s="101"/>
      <c r="I28" s="30"/>
      <c r="J28" s="30"/>
      <c r="K28" s="30"/>
      <c r="L28" s="144"/>
    </row>
    <row r="29" spans="2:12" s="182" customFormat="1" ht="14.45" customHeight="1">
      <c r="B29" s="19"/>
      <c r="C29" s="185"/>
      <c r="D29" s="185"/>
      <c r="E29" s="185"/>
      <c r="F29" s="114" t="s">
        <v>25</v>
      </c>
      <c r="G29" s="185"/>
      <c r="H29" s="100"/>
      <c r="I29" s="177" t="s">
        <v>24</v>
      </c>
      <c r="J29" s="177" t="s">
        <v>26</v>
      </c>
      <c r="K29" s="134"/>
      <c r="L29" s="142"/>
    </row>
    <row r="30" spans="2:12" s="182" customFormat="1" ht="14.45" customHeight="1">
      <c r="B30" s="19"/>
      <c r="C30" s="185"/>
      <c r="D30" s="180" t="s">
        <v>27</v>
      </c>
      <c r="E30" s="180" t="s">
        <v>28</v>
      </c>
      <c r="F30" s="115">
        <f>ROUND(SUM(BF76:BF77), 2)</f>
        <v>0</v>
      </c>
      <c r="G30" s="185"/>
      <c r="H30" s="100"/>
      <c r="I30" s="45">
        <v>0.21</v>
      </c>
      <c r="J30" s="44">
        <f>ROUND(ROUND((SUM(BF76:BF77)), 2)*I30, 2)</f>
        <v>0</v>
      </c>
      <c r="K30" s="135"/>
      <c r="L30" s="142"/>
    </row>
    <row r="31" spans="2:12" s="182" customFormat="1" ht="14.45" customHeight="1">
      <c r="B31" s="19"/>
      <c r="C31" s="185"/>
      <c r="D31" s="185"/>
      <c r="E31" s="180" t="s">
        <v>29</v>
      </c>
      <c r="F31" s="115">
        <f>ROUND(SUM(BG76:BG77), 2)</f>
        <v>0</v>
      </c>
      <c r="G31" s="185"/>
      <c r="H31" s="100"/>
      <c r="I31" s="45">
        <v>0.15</v>
      </c>
      <c r="J31" s="44">
        <f>ROUND(ROUND((SUM(BG76:BG77)), 2)*I31, 2)</f>
        <v>0</v>
      </c>
      <c r="K31" s="135"/>
      <c r="L31" s="142"/>
    </row>
    <row r="32" spans="2:12" s="182" customFormat="1" ht="14.45" hidden="1" customHeight="1">
      <c r="B32" s="19"/>
      <c r="C32" s="185"/>
      <c r="D32" s="185"/>
      <c r="E32" s="180" t="s">
        <v>30</v>
      </c>
      <c r="F32" s="115">
        <f>ROUND(SUM(BH76:BH77), 2)</f>
        <v>0</v>
      </c>
      <c r="G32" s="185"/>
      <c r="H32" s="100"/>
      <c r="I32" s="45">
        <v>0.21</v>
      </c>
      <c r="J32" s="44">
        <v>0</v>
      </c>
      <c r="K32" s="135"/>
      <c r="L32" s="142"/>
    </row>
    <row r="33" spans="2:12" s="182" customFormat="1" ht="14.45" hidden="1" customHeight="1">
      <c r="B33" s="19"/>
      <c r="C33" s="185"/>
      <c r="D33" s="185"/>
      <c r="E33" s="180" t="s">
        <v>31</v>
      </c>
      <c r="F33" s="115">
        <f>ROUND(SUM(BI76:BI77), 2)</f>
        <v>0</v>
      </c>
      <c r="G33" s="185"/>
      <c r="H33" s="100"/>
      <c r="I33" s="45">
        <v>0.15</v>
      </c>
      <c r="J33" s="44">
        <v>0</v>
      </c>
      <c r="K33" s="135"/>
      <c r="L33" s="142"/>
    </row>
    <row r="34" spans="2:12" s="182" customFormat="1" ht="14.45" hidden="1" customHeight="1">
      <c r="B34" s="19"/>
      <c r="C34" s="185"/>
      <c r="D34" s="185"/>
      <c r="E34" s="180" t="s">
        <v>32</v>
      </c>
      <c r="F34" s="115">
        <f>ROUND(SUM(BJ76:BJ77), 2)</f>
        <v>0</v>
      </c>
      <c r="G34" s="185"/>
      <c r="H34" s="100"/>
      <c r="I34" s="45">
        <v>0</v>
      </c>
      <c r="J34" s="44">
        <v>0</v>
      </c>
      <c r="K34" s="135"/>
      <c r="L34" s="142"/>
    </row>
    <row r="35" spans="2:12" s="182" customFormat="1" ht="6.95" customHeight="1">
      <c r="B35" s="19"/>
      <c r="C35" s="185"/>
      <c r="D35" s="185"/>
      <c r="E35" s="185"/>
      <c r="F35" s="100"/>
      <c r="G35" s="185"/>
      <c r="H35" s="100"/>
      <c r="I35" s="185"/>
      <c r="J35" s="185"/>
      <c r="K35" s="129"/>
      <c r="L35" s="142"/>
    </row>
    <row r="36" spans="2:12" s="182" customFormat="1" ht="25.35" customHeight="1">
      <c r="B36" s="19"/>
      <c r="C36" s="46"/>
      <c r="D36" s="47" t="s">
        <v>33</v>
      </c>
      <c r="E36" s="31"/>
      <c r="F36" s="116"/>
      <c r="G36" s="48" t="s">
        <v>34</v>
      </c>
      <c r="H36" s="102" t="s">
        <v>35</v>
      </c>
      <c r="I36" s="31"/>
      <c r="J36" s="49">
        <f>SUM(J27:J34)</f>
        <v>0</v>
      </c>
      <c r="K36" s="49"/>
      <c r="L36" s="145"/>
    </row>
    <row r="37" spans="2:12" s="182" customFormat="1" ht="14.45" customHeight="1">
      <c r="B37" s="23"/>
      <c r="C37" s="24"/>
      <c r="D37" s="24"/>
      <c r="E37" s="24"/>
      <c r="F37" s="103"/>
      <c r="G37" s="24"/>
      <c r="H37" s="103"/>
      <c r="I37" s="24"/>
      <c r="J37" s="24"/>
      <c r="K37" s="24"/>
      <c r="L37" s="146"/>
    </row>
    <row r="41" spans="2:12" s="182" customFormat="1" ht="6.95" customHeight="1">
      <c r="B41" s="25"/>
      <c r="C41" s="26"/>
      <c r="D41" s="26"/>
      <c r="E41" s="26"/>
      <c r="F41" s="104"/>
      <c r="G41" s="26"/>
      <c r="H41" s="104"/>
      <c r="I41" s="26"/>
      <c r="J41" s="26"/>
      <c r="K41" s="26"/>
      <c r="L41" s="147"/>
    </row>
    <row r="42" spans="2:12" s="182" customFormat="1" ht="36.950000000000003" customHeight="1">
      <c r="B42" s="19"/>
      <c r="C42" s="15" t="s">
        <v>246</v>
      </c>
      <c r="D42" s="185"/>
      <c r="E42" s="185"/>
      <c r="F42" s="100"/>
      <c r="G42" s="185"/>
      <c r="H42" s="100"/>
      <c r="I42" s="185"/>
      <c r="J42" s="185"/>
      <c r="K42" s="129"/>
      <c r="L42" s="142"/>
    </row>
    <row r="43" spans="2:12" s="182" customFormat="1" ht="6.95" customHeight="1">
      <c r="B43" s="19"/>
      <c r="C43" s="185"/>
      <c r="D43" s="185"/>
      <c r="E43" s="185"/>
      <c r="F43" s="100"/>
      <c r="G43" s="185"/>
      <c r="H43" s="100"/>
      <c r="I43" s="185"/>
      <c r="J43" s="185"/>
      <c r="K43" s="129"/>
      <c r="L43" s="142"/>
    </row>
    <row r="44" spans="2:12" s="182" customFormat="1" ht="14.45" customHeight="1">
      <c r="B44" s="19"/>
      <c r="C44" s="184" t="s">
        <v>247</v>
      </c>
      <c r="D44" s="185"/>
      <c r="E44" s="185"/>
      <c r="F44" s="100"/>
      <c r="G44" s="185"/>
      <c r="H44" s="100"/>
      <c r="I44" s="185"/>
      <c r="J44" s="185"/>
      <c r="K44" s="129"/>
      <c r="L44" s="142"/>
    </row>
    <row r="45" spans="2:12" s="182" customFormat="1" ht="30.75" customHeight="1">
      <c r="B45" s="19"/>
      <c r="C45" s="185"/>
      <c r="D45" s="185"/>
      <c r="E45" s="206" t="str">
        <f>E7</f>
        <v>Zdravotnický mobiliář pro gynekologicko-porodnické oddělení nemocnice v Karlových Varech</v>
      </c>
      <c r="F45" s="207"/>
      <c r="G45" s="207"/>
      <c r="H45" s="207"/>
      <c r="I45" s="185"/>
      <c r="J45" s="185"/>
      <c r="K45" s="129"/>
      <c r="L45" s="142"/>
    </row>
    <row r="46" spans="2:12" s="182" customFormat="1" ht="14.45" customHeight="1">
      <c r="B46" s="19"/>
      <c r="C46" s="184"/>
      <c r="D46" s="185"/>
      <c r="E46" s="185"/>
      <c r="F46" s="100"/>
      <c r="G46" s="185"/>
      <c r="H46" s="100"/>
      <c r="I46" s="185"/>
      <c r="J46" s="185"/>
      <c r="K46" s="129"/>
      <c r="L46" s="142"/>
    </row>
    <row r="47" spans="2:12" s="182" customFormat="1" ht="33" customHeight="1">
      <c r="B47" s="19"/>
      <c r="C47" s="185"/>
      <c r="D47" s="185"/>
      <c r="E47" s="208" t="str">
        <f>E9</f>
        <v>část B. Resuscitační lůžko pro novorozence</v>
      </c>
      <c r="F47" s="209"/>
      <c r="G47" s="209"/>
      <c r="H47" s="209"/>
      <c r="I47" s="185"/>
      <c r="J47" s="185"/>
      <c r="K47" s="129"/>
      <c r="L47" s="142"/>
    </row>
    <row r="48" spans="2:12" s="182" customFormat="1" ht="6.95" customHeight="1">
      <c r="B48" s="19"/>
      <c r="C48" s="185"/>
      <c r="D48" s="185"/>
      <c r="E48" s="185"/>
      <c r="F48" s="100"/>
      <c r="G48" s="185"/>
      <c r="H48" s="100"/>
      <c r="I48" s="185"/>
      <c r="J48" s="185"/>
      <c r="K48" s="129"/>
      <c r="L48" s="142"/>
    </row>
    <row r="49" spans="2:48" s="182" customFormat="1" ht="18" customHeight="1">
      <c r="B49" s="19"/>
      <c r="C49" s="184" t="s">
        <v>11</v>
      </c>
      <c r="D49" s="185"/>
      <c r="E49" s="185"/>
      <c r="F49" s="113" t="str">
        <f>F12</f>
        <v>Karlovy Vary</v>
      </c>
      <c r="G49" s="185"/>
      <c r="H49" s="100"/>
      <c r="I49" s="184" t="s">
        <v>13</v>
      </c>
      <c r="J49" s="39" t="str">
        <f>IF(J12="","",J12)</f>
        <v/>
      </c>
      <c r="K49" s="131"/>
      <c r="L49" s="142"/>
    </row>
    <row r="50" spans="2:48" s="182" customFormat="1" ht="6.95" customHeight="1">
      <c r="B50" s="19"/>
      <c r="C50" s="185"/>
      <c r="D50" s="185"/>
      <c r="E50" s="185"/>
      <c r="F50" s="100"/>
      <c r="G50" s="185"/>
      <c r="H50" s="100"/>
      <c r="I50" s="185"/>
      <c r="J50" s="185"/>
      <c r="K50" s="129"/>
      <c r="L50" s="142"/>
    </row>
    <row r="51" spans="2:48" s="182" customFormat="1" ht="15">
      <c r="B51" s="19"/>
      <c r="C51" s="184" t="s">
        <v>15</v>
      </c>
      <c r="D51" s="185"/>
      <c r="E51" s="185"/>
      <c r="F51" s="113" t="str">
        <f>E15</f>
        <v>Karlovarský kraj, Závodní 88, Karlovy Vary</v>
      </c>
      <c r="G51" s="185"/>
      <c r="H51" s="100"/>
      <c r="I51" s="184" t="s">
        <v>19</v>
      </c>
      <c r="J51" s="175" t="str">
        <f>E21</f>
        <v>Atelier Penta v.o.s., Jlhlava, Mrštíkova 12</v>
      </c>
      <c r="K51" s="130"/>
      <c r="L51" s="142"/>
    </row>
    <row r="52" spans="2:48" s="182" customFormat="1" ht="14.45" customHeight="1">
      <c r="B52" s="19"/>
      <c r="C52" s="184" t="s">
        <v>244</v>
      </c>
      <c r="D52" s="185"/>
      <c r="E52" s="185"/>
      <c r="F52" s="113" t="str">
        <f>IF(E18="","",E18)</f>
        <v/>
      </c>
      <c r="G52" s="185"/>
      <c r="H52" s="100"/>
      <c r="I52" s="185"/>
      <c r="J52" s="185"/>
      <c r="K52" s="129"/>
      <c r="L52" s="142"/>
    </row>
    <row r="53" spans="2:48" s="182" customFormat="1" ht="10.35" customHeight="1">
      <c r="B53" s="19"/>
      <c r="C53" s="185"/>
      <c r="D53" s="185"/>
      <c r="E53" s="185"/>
      <c r="F53" s="100"/>
      <c r="G53" s="185"/>
      <c r="H53" s="100"/>
      <c r="I53" s="185"/>
      <c r="J53" s="185"/>
      <c r="K53" s="129"/>
      <c r="L53" s="142"/>
    </row>
    <row r="54" spans="2:48" s="182" customFormat="1" ht="29.25" customHeight="1">
      <c r="B54" s="19"/>
      <c r="C54" s="50" t="s">
        <v>48</v>
      </c>
      <c r="D54" s="46"/>
      <c r="E54" s="46"/>
      <c r="F54" s="105"/>
      <c r="G54" s="46"/>
      <c r="H54" s="105"/>
      <c r="I54" s="46"/>
      <c r="J54" s="51" t="s">
        <v>49</v>
      </c>
      <c r="K54" s="136"/>
      <c r="L54" s="148"/>
    </row>
    <row r="55" spans="2:48" s="182" customFormat="1" ht="10.35" customHeight="1">
      <c r="B55" s="19"/>
      <c r="C55" s="185"/>
      <c r="D55" s="185"/>
      <c r="E55" s="185"/>
      <c r="F55" s="100"/>
      <c r="G55" s="185"/>
      <c r="H55" s="100"/>
      <c r="I55" s="185"/>
      <c r="J55" s="185"/>
      <c r="K55" s="129"/>
      <c r="L55" s="142"/>
    </row>
    <row r="56" spans="2:48" s="182" customFormat="1" ht="29.25" customHeight="1">
      <c r="B56" s="19"/>
      <c r="C56" s="52" t="s">
        <v>50</v>
      </c>
      <c r="D56" s="185"/>
      <c r="E56" s="185"/>
      <c r="F56" s="100"/>
      <c r="G56" s="185"/>
      <c r="H56" s="100"/>
      <c r="I56" s="185"/>
      <c r="J56" s="43">
        <f>J76</f>
        <v>0</v>
      </c>
      <c r="K56" s="133"/>
      <c r="L56" s="142"/>
      <c r="AV56" s="10" t="s">
        <v>51</v>
      </c>
    </row>
    <row r="57" spans="2:48" s="182" customFormat="1" ht="21.75" customHeight="1">
      <c r="B57" s="19"/>
      <c r="C57" s="185"/>
      <c r="D57" s="185"/>
      <c r="E57" s="185"/>
      <c r="F57" s="100"/>
      <c r="G57" s="185"/>
      <c r="H57" s="100"/>
      <c r="I57" s="185"/>
      <c r="J57" s="185"/>
      <c r="K57" s="129"/>
      <c r="L57" s="142"/>
    </row>
    <row r="58" spans="2:48" s="182" customFormat="1" ht="6.95" customHeight="1">
      <c r="B58" s="23"/>
      <c r="C58" s="24"/>
      <c r="D58" s="24"/>
      <c r="E58" s="24"/>
      <c r="F58" s="103"/>
      <c r="G58" s="24"/>
      <c r="H58" s="103"/>
      <c r="I58" s="24"/>
      <c r="J58" s="24"/>
      <c r="K58" s="24"/>
      <c r="L58" s="146"/>
    </row>
    <row r="62" spans="2:48" s="182" customFormat="1" ht="6.95" customHeight="1">
      <c r="B62" s="25"/>
      <c r="C62" s="26"/>
      <c r="D62" s="26"/>
      <c r="E62" s="26"/>
      <c r="F62" s="104"/>
      <c r="G62" s="26"/>
      <c r="H62" s="104"/>
      <c r="I62" s="26"/>
      <c r="J62" s="26"/>
      <c r="K62" s="26"/>
      <c r="L62" s="149"/>
      <c r="M62" s="19"/>
    </row>
    <row r="63" spans="2:48" s="182" customFormat="1" ht="36.950000000000003" customHeight="1">
      <c r="B63" s="19"/>
      <c r="C63" s="27" t="s">
        <v>245</v>
      </c>
      <c r="F63" s="106"/>
      <c r="H63" s="106"/>
      <c r="L63" s="150"/>
      <c r="M63" s="19"/>
    </row>
    <row r="64" spans="2:48" s="182" customFormat="1" ht="6.95" customHeight="1">
      <c r="B64" s="19"/>
      <c r="F64" s="106"/>
      <c r="H64" s="106"/>
      <c r="L64" s="150"/>
      <c r="M64" s="19"/>
    </row>
    <row r="65" spans="2:66" s="182" customFormat="1" ht="14.45" customHeight="1">
      <c r="B65" s="19"/>
      <c r="C65" s="181" t="s">
        <v>247</v>
      </c>
      <c r="F65" s="106"/>
      <c r="H65" s="106"/>
      <c r="L65" s="150"/>
      <c r="M65" s="19"/>
    </row>
    <row r="66" spans="2:66" s="182" customFormat="1" ht="31.5" customHeight="1">
      <c r="B66" s="19"/>
      <c r="E66" s="199" t="s">
        <v>248</v>
      </c>
      <c r="F66" s="200"/>
      <c r="G66" s="200"/>
      <c r="H66" s="200"/>
      <c r="L66" s="150"/>
      <c r="M66" s="19"/>
    </row>
    <row r="67" spans="2:66" s="182" customFormat="1" ht="14.45" customHeight="1">
      <c r="B67" s="19"/>
      <c r="C67" s="181"/>
      <c r="F67" s="106"/>
      <c r="H67" s="106"/>
      <c r="L67" s="150"/>
      <c r="M67" s="19"/>
    </row>
    <row r="68" spans="2:66" s="182" customFormat="1" ht="34.5" customHeight="1">
      <c r="B68" s="19"/>
      <c r="E68" s="201" t="s">
        <v>250</v>
      </c>
      <c r="F68" s="202"/>
      <c r="G68" s="202"/>
      <c r="H68" s="202"/>
      <c r="L68" s="150"/>
      <c r="M68" s="19"/>
    </row>
    <row r="69" spans="2:66" s="182" customFormat="1" ht="6.95" customHeight="1">
      <c r="B69" s="19"/>
      <c r="F69" s="106"/>
      <c r="H69" s="106"/>
      <c r="L69" s="150"/>
      <c r="M69" s="19"/>
    </row>
    <row r="70" spans="2:66" s="182" customFormat="1" ht="18" customHeight="1">
      <c r="B70" s="19"/>
      <c r="C70" s="181" t="s">
        <v>11</v>
      </c>
      <c r="F70" s="117" t="str">
        <f>F12</f>
        <v>Karlovy Vary</v>
      </c>
      <c r="H70" s="106"/>
      <c r="I70" s="181" t="s">
        <v>13</v>
      </c>
      <c r="J70" s="179" t="str">
        <f>IF(J12="","",J12)</f>
        <v/>
      </c>
      <c r="K70" s="179"/>
      <c r="L70" s="150"/>
      <c r="M70" s="19"/>
    </row>
    <row r="71" spans="2:66" s="182" customFormat="1" ht="6.95" customHeight="1">
      <c r="B71" s="19"/>
      <c r="F71" s="106"/>
      <c r="H71" s="106"/>
      <c r="L71" s="150"/>
      <c r="M71" s="19"/>
    </row>
    <row r="72" spans="2:66" s="182" customFormat="1" ht="15">
      <c r="B72" s="19"/>
      <c r="C72" s="181" t="s">
        <v>15</v>
      </c>
      <c r="F72" s="117" t="str">
        <f>E15</f>
        <v>Karlovarský kraj, Závodní 88, Karlovy Vary</v>
      </c>
      <c r="H72" s="106"/>
      <c r="I72" s="181" t="s">
        <v>19</v>
      </c>
      <c r="J72" s="53" t="str">
        <f>E21</f>
        <v>Atelier Penta v.o.s., Jlhlava, Mrštíkova 12</v>
      </c>
      <c r="K72" s="53"/>
      <c r="L72" s="150"/>
      <c r="M72" s="19"/>
    </row>
    <row r="73" spans="2:66" s="182" customFormat="1" ht="14.45" customHeight="1">
      <c r="B73" s="19"/>
      <c r="C73" s="184" t="s">
        <v>244</v>
      </c>
      <c r="F73" s="117"/>
      <c r="H73" s="106"/>
      <c r="L73" s="150"/>
      <c r="M73" s="169"/>
    </row>
    <row r="74" spans="2:66" s="182" customFormat="1" ht="10.35" customHeight="1">
      <c r="B74" s="19"/>
      <c r="F74" s="106"/>
      <c r="H74" s="106"/>
      <c r="L74" s="150"/>
      <c r="M74" s="169"/>
    </row>
    <row r="75" spans="2:66" s="3" customFormat="1" ht="29.25" customHeight="1">
      <c r="B75" s="54"/>
      <c r="C75" s="55" t="s">
        <v>52</v>
      </c>
      <c r="D75" s="56" t="s">
        <v>37</v>
      </c>
      <c r="E75" s="56" t="s">
        <v>36</v>
      </c>
      <c r="F75" s="107" t="s">
        <v>53</v>
      </c>
      <c r="G75" s="56" t="s">
        <v>54</v>
      </c>
      <c r="H75" s="107" t="s">
        <v>55</v>
      </c>
      <c r="I75" s="57" t="s">
        <v>56</v>
      </c>
      <c r="J75" s="56" t="s">
        <v>49</v>
      </c>
      <c r="K75" s="56" t="s">
        <v>242</v>
      </c>
      <c r="L75" s="137" t="s">
        <v>243</v>
      </c>
      <c r="M75" s="170"/>
      <c r="N75" s="32" t="s">
        <v>57</v>
      </c>
      <c r="O75" s="33" t="s">
        <v>27</v>
      </c>
      <c r="P75" s="33" t="s">
        <v>58</v>
      </c>
      <c r="Q75" s="33" t="s">
        <v>59</v>
      </c>
      <c r="R75" s="33" t="s">
        <v>60</v>
      </c>
      <c r="S75" s="33" t="s">
        <v>61</v>
      </c>
      <c r="T75" s="33" t="s">
        <v>62</v>
      </c>
      <c r="U75" s="34" t="s">
        <v>63</v>
      </c>
    </row>
    <row r="76" spans="2:66" s="182" customFormat="1" ht="29.25" customHeight="1">
      <c r="B76" s="19"/>
      <c r="C76" s="58" t="s">
        <v>50</v>
      </c>
      <c r="F76" s="106"/>
      <c r="H76" s="106"/>
      <c r="J76" s="59">
        <f>BL76</f>
        <v>0</v>
      </c>
      <c r="K76" s="59"/>
      <c r="L76" s="150"/>
      <c r="M76" s="169"/>
      <c r="N76" s="35"/>
      <c r="O76" s="30"/>
      <c r="P76" s="30"/>
      <c r="Q76" s="60">
        <f>SUM(Q77:Q77)</f>
        <v>0</v>
      </c>
      <c r="R76" s="30"/>
      <c r="S76" s="60">
        <f>SUM(S77:S77)</f>
        <v>0</v>
      </c>
      <c r="T76" s="30"/>
      <c r="U76" s="61">
        <f>SUM(U77:U77)</f>
        <v>0</v>
      </c>
      <c r="AU76" s="10" t="s">
        <v>38</v>
      </c>
      <c r="AV76" s="10" t="s">
        <v>51</v>
      </c>
      <c r="BL76" s="62">
        <f>SUM(BL77:BL77)</f>
        <v>0</v>
      </c>
    </row>
    <row r="77" spans="2:66" s="182" customFormat="1" ht="39.75" customHeight="1">
      <c r="B77" s="63"/>
      <c r="C77" s="64" t="s">
        <v>77</v>
      </c>
      <c r="D77" s="64" t="s">
        <v>64</v>
      </c>
      <c r="E77" s="164" t="s">
        <v>168</v>
      </c>
      <c r="F77" s="121" t="s">
        <v>241</v>
      </c>
      <c r="G77" s="157" t="s">
        <v>65</v>
      </c>
      <c r="H77" s="111">
        <v>4</v>
      </c>
      <c r="I77" s="198">
        <v>0</v>
      </c>
      <c r="J77" s="67">
        <f>ROUND(I77*H77,2)</f>
        <v>0</v>
      </c>
      <c r="K77" s="67">
        <v>4</v>
      </c>
      <c r="L77" s="151">
        <v>0</v>
      </c>
      <c r="M77" s="169"/>
      <c r="N77" s="68" t="s">
        <v>1</v>
      </c>
      <c r="O77" s="69" t="s">
        <v>28</v>
      </c>
      <c r="P77" s="70">
        <v>0</v>
      </c>
      <c r="Q77" s="70">
        <f>P77*H77</f>
        <v>0</v>
      </c>
      <c r="R77" s="70">
        <v>0</v>
      </c>
      <c r="S77" s="70">
        <f>R77*H77</f>
        <v>0</v>
      </c>
      <c r="T77" s="70">
        <v>0</v>
      </c>
      <c r="U77" s="71">
        <f>T77*H77</f>
        <v>0</v>
      </c>
      <c r="AS77" s="10" t="s">
        <v>66</v>
      </c>
      <c r="AU77" s="10" t="s">
        <v>64</v>
      </c>
      <c r="AV77" s="10" t="s">
        <v>39</v>
      </c>
      <c r="AZ77" s="10" t="s">
        <v>67</v>
      </c>
      <c r="BF77" s="72">
        <f>IF(O77="základní",J77,0)</f>
        <v>0</v>
      </c>
      <c r="BG77" s="72">
        <f>IF(O77="snížená",J77,0)</f>
        <v>0</v>
      </c>
      <c r="BH77" s="72">
        <f>IF(O77="zákl. přenesená",J77,0)</f>
        <v>0</v>
      </c>
      <c r="BI77" s="72">
        <f>IF(O77="sníž. přenesená",J77,0)</f>
        <v>0</v>
      </c>
      <c r="BJ77" s="72">
        <f>IF(O77="nulová",J77,0)</f>
        <v>0</v>
      </c>
      <c r="BK77" s="10" t="s">
        <v>10</v>
      </c>
      <c r="BL77" s="72">
        <f>ROUND(I77*H77,2)</f>
        <v>0</v>
      </c>
      <c r="BM77" s="10" t="s">
        <v>66</v>
      </c>
      <c r="BN77" s="10" t="s">
        <v>90</v>
      </c>
    </row>
    <row r="78" spans="2:66" s="182" customFormat="1" ht="6.95" customHeight="1">
      <c r="B78" s="23"/>
      <c r="C78" s="24"/>
      <c r="D78" s="24"/>
      <c r="E78" s="24"/>
      <c r="F78" s="103"/>
      <c r="G78" s="24"/>
      <c r="H78" s="103"/>
      <c r="I78" s="24"/>
      <c r="J78" s="24"/>
      <c r="K78" s="24"/>
      <c r="L78" s="155"/>
      <c r="M78" s="19"/>
    </row>
  </sheetData>
  <autoFilter ref="C75:L77">
    <filterColumn colId="8"/>
  </autoFilter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81"/>
  <sheetViews>
    <sheetView showGridLines="0" zoomScaleNormal="100" workbookViewId="0">
      <pane ySplit="1" topLeftCell="A2" activePane="bottomLeft" state="frozen"/>
      <selection pane="bottomLeft" activeCell="E18" sqref="E18"/>
    </sheetView>
  </sheetViews>
  <sheetFormatPr defaultRowHeight="13.5"/>
  <cols>
    <col min="1" max="2" width="8.33203125" style="178" customWidth="1"/>
    <col min="3" max="3" width="4.33203125" style="178" customWidth="1"/>
    <col min="4" max="4" width="5.6640625" style="178" customWidth="1"/>
    <col min="5" max="5" width="10.6640625" style="178" customWidth="1"/>
    <col min="6" max="6" width="56.1640625" style="97" customWidth="1"/>
    <col min="7" max="7" width="7.83203125" style="178" customWidth="1"/>
    <col min="8" max="8" width="11.6640625" style="97" customWidth="1"/>
    <col min="9" max="9" width="12.33203125" style="178" customWidth="1"/>
    <col min="10" max="10" width="20.6640625" style="178" customWidth="1"/>
    <col min="11" max="11" width="9.83203125" style="178" customWidth="1"/>
    <col min="12" max="12" width="9.33203125" style="139" customWidth="1"/>
    <col min="13" max="13" width="159.83203125" style="178" bestFit="1" customWidth="1"/>
    <col min="14" max="19" width="9.33203125" style="178"/>
    <col min="20" max="20" width="8.1640625" style="178" hidden="1" customWidth="1"/>
    <col min="21" max="21" width="29.6640625" style="178" hidden="1" customWidth="1"/>
    <col min="22" max="22" width="17.1640625" style="178" customWidth="1"/>
    <col min="23" max="23" width="12.33203125" style="178" customWidth="1"/>
    <col min="24" max="24" width="16.33203125" style="178" customWidth="1"/>
    <col min="25" max="25" width="12.33203125" style="178" customWidth="1"/>
    <col min="26" max="26" width="15" style="178" customWidth="1"/>
    <col min="27" max="27" width="11" style="178" customWidth="1"/>
    <col min="28" max="28" width="15" style="178" customWidth="1"/>
    <col min="29" max="29" width="16.33203125" style="178" customWidth="1"/>
    <col min="30" max="30" width="11" style="178" customWidth="1"/>
    <col min="31" max="31" width="15" style="178" customWidth="1"/>
    <col min="32" max="32" width="16.33203125" style="178" customWidth="1"/>
    <col min="33" max="16384" width="9.33203125" style="178"/>
  </cols>
  <sheetData>
    <row r="1" spans="1:71" ht="21.75" customHeight="1">
      <c r="A1" s="36"/>
      <c r="B1" s="7"/>
      <c r="C1" s="7"/>
      <c r="D1" s="8" t="s">
        <v>0</v>
      </c>
      <c r="E1" s="7"/>
      <c r="F1" s="112" t="s">
        <v>42</v>
      </c>
      <c r="G1" s="203" t="s">
        <v>43</v>
      </c>
      <c r="H1" s="203"/>
      <c r="I1" s="7"/>
      <c r="J1" s="183" t="s">
        <v>44</v>
      </c>
      <c r="K1" s="183"/>
      <c r="L1" s="138" t="s">
        <v>45</v>
      </c>
      <c r="M1" s="183" t="s">
        <v>46</v>
      </c>
      <c r="N1" s="183"/>
      <c r="O1" s="183"/>
      <c r="P1" s="183"/>
      <c r="Q1" s="183"/>
      <c r="R1" s="183"/>
      <c r="S1" s="183"/>
      <c r="T1" s="183"/>
      <c r="U1" s="183"/>
      <c r="V1" s="38"/>
      <c r="W1" s="3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36.950000000000003" customHeight="1">
      <c r="M2" s="204" t="s">
        <v>3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AU2" s="10" t="s">
        <v>41</v>
      </c>
    </row>
    <row r="3" spans="1:71" ht="6.95" customHeight="1">
      <c r="B3" s="11"/>
      <c r="C3" s="12"/>
      <c r="D3" s="12"/>
      <c r="E3" s="12"/>
      <c r="F3" s="98"/>
      <c r="G3" s="12"/>
      <c r="H3" s="98"/>
      <c r="I3" s="12"/>
      <c r="J3" s="12"/>
      <c r="K3" s="12"/>
      <c r="L3" s="140"/>
      <c r="AU3" s="10" t="s">
        <v>40</v>
      </c>
    </row>
    <row r="4" spans="1:71" ht="36.950000000000003" customHeight="1">
      <c r="B4" s="13"/>
      <c r="C4" s="176"/>
      <c r="D4" s="15" t="s">
        <v>47</v>
      </c>
      <c r="E4" s="176"/>
      <c r="F4" s="99"/>
      <c r="G4" s="176"/>
      <c r="H4" s="99"/>
      <c r="I4" s="176"/>
      <c r="J4" s="176"/>
      <c r="K4" s="96"/>
      <c r="L4" s="141"/>
      <c r="N4" s="16" t="s">
        <v>6</v>
      </c>
      <c r="AU4" s="10" t="s">
        <v>2</v>
      </c>
    </row>
    <row r="5" spans="1:71" ht="6.95" customHeight="1">
      <c r="B5" s="13"/>
      <c r="C5" s="176"/>
      <c r="D5" s="176"/>
      <c r="E5" s="176"/>
      <c r="F5" s="99"/>
      <c r="G5" s="176"/>
      <c r="H5" s="99"/>
      <c r="I5" s="176"/>
      <c r="J5" s="176"/>
      <c r="K5" s="96"/>
      <c r="L5" s="141"/>
    </row>
    <row r="6" spans="1:71" ht="13.5" customHeight="1">
      <c r="B6" s="13"/>
      <c r="C6" s="176"/>
      <c r="D6" s="184" t="s">
        <v>247</v>
      </c>
      <c r="E6" s="176"/>
      <c r="F6" s="99"/>
      <c r="G6" s="176"/>
      <c r="H6" s="99"/>
      <c r="I6" s="176"/>
      <c r="J6" s="176"/>
      <c r="K6" s="96"/>
      <c r="L6" s="141"/>
    </row>
    <row r="7" spans="1:71" ht="32.25" customHeight="1">
      <c r="B7" s="13"/>
      <c r="C7" s="176"/>
      <c r="D7" s="176"/>
      <c r="E7" s="206" t="s">
        <v>248</v>
      </c>
      <c r="F7" s="207"/>
      <c r="G7" s="207"/>
      <c r="H7" s="207"/>
      <c r="I7" s="176"/>
      <c r="J7" s="176"/>
      <c r="K7" s="96"/>
      <c r="L7" s="141"/>
    </row>
    <row r="8" spans="1:71" s="182" customFormat="1" ht="15">
      <c r="B8" s="19"/>
      <c r="C8" s="185"/>
      <c r="D8" s="184"/>
      <c r="E8" s="185"/>
      <c r="F8" s="100"/>
      <c r="G8" s="185"/>
      <c r="H8" s="100"/>
      <c r="I8" s="185"/>
      <c r="J8" s="185"/>
      <c r="K8" s="129"/>
      <c r="L8" s="142"/>
    </row>
    <row r="9" spans="1:71" s="182" customFormat="1" ht="36.950000000000003" customHeight="1">
      <c r="B9" s="19"/>
      <c r="C9" s="185"/>
      <c r="D9" s="185"/>
      <c r="E9" s="208" t="s">
        <v>251</v>
      </c>
      <c r="F9" s="209"/>
      <c r="G9" s="209"/>
      <c r="H9" s="209"/>
      <c r="I9" s="185"/>
      <c r="J9" s="185"/>
      <c r="K9" s="129"/>
      <c r="L9" s="142"/>
    </row>
    <row r="10" spans="1:71" s="182" customFormat="1">
      <c r="B10" s="19"/>
      <c r="C10" s="185"/>
      <c r="D10" s="185"/>
      <c r="E10" s="185"/>
      <c r="F10" s="100"/>
      <c r="G10" s="185"/>
      <c r="H10" s="100"/>
      <c r="I10" s="185"/>
      <c r="J10" s="185"/>
      <c r="K10" s="129"/>
      <c r="L10" s="142"/>
    </row>
    <row r="11" spans="1:71" s="182" customFormat="1" ht="14.45" customHeight="1">
      <c r="B11" s="19"/>
      <c r="C11" s="185"/>
      <c r="D11" s="184" t="s">
        <v>8</v>
      </c>
      <c r="E11" s="185"/>
      <c r="F11" s="113" t="s">
        <v>1</v>
      </c>
      <c r="G11" s="185"/>
      <c r="H11" s="100"/>
      <c r="I11" s="184" t="s">
        <v>9</v>
      </c>
      <c r="J11" s="175" t="s">
        <v>1</v>
      </c>
      <c r="K11" s="130"/>
      <c r="L11" s="142"/>
    </row>
    <row r="12" spans="1:71" s="182" customFormat="1" ht="14.45" customHeight="1">
      <c r="B12" s="19"/>
      <c r="C12" s="185"/>
      <c r="D12" s="184" t="s">
        <v>11</v>
      </c>
      <c r="E12" s="185"/>
      <c r="F12" s="113" t="s">
        <v>12</v>
      </c>
      <c r="G12" s="185"/>
      <c r="H12" s="100"/>
      <c r="I12" s="184" t="s">
        <v>13</v>
      </c>
      <c r="J12" s="39"/>
      <c r="K12" s="131"/>
      <c r="L12" s="142"/>
    </row>
    <row r="13" spans="1:71" s="182" customFormat="1" ht="10.9" customHeight="1">
      <c r="B13" s="19"/>
      <c r="C13" s="185"/>
      <c r="D13" s="185"/>
      <c r="E13" s="185"/>
      <c r="F13" s="100"/>
      <c r="G13" s="185"/>
      <c r="H13" s="100"/>
      <c r="I13" s="185"/>
      <c r="J13" s="185"/>
      <c r="K13" s="129"/>
      <c r="L13" s="142"/>
    </row>
    <row r="14" spans="1:71" s="182" customFormat="1" ht="14.45" customHeight="1">
      <c r="B14" s="19"/>
      <c r="C14" s="185"/>
      <c r="D14" s="184" t="s">
        <v>15</v>
      </c>
      <c r="E14" s="185"/>
      <c r="F14" s="100"/>
      <c r="G14" s="185"/>
      <c r="H14" s="100"/>
      <c r="I14" s="184" t="s">
        <v>16</v>
      </c>
      <c r="J14" s="175" t="s">
        <v>1</v>
      </c>
      <c r="K14" s="130"/>
      <c r="L14" s="142"/>
    </row>
    <row r="15" spans="1:71" s="182" customFormat="1" ht="18" customHeight="1">
      <c r="B15" s="19"/>
      <c r="C15" s="185"/>
      <c r="D15" s="185"/>
      <c r="E15" s="175" t="s">
        <v>17</v>
      </c>
      <c r="F15" s="100"/>
      <c r="G15" s="185"/>
      <c r="H15" s="100"/>
      <c r="I15" s="184" t="s">
        <v>18</v>
      </c>
      <c r="J15" s="175" t="s">
        <v>1</v>
      </c>
      <c r="K15" s="130"/>
      <c r="L15" s="142"/>
    </row>
    <row r="16" spans="1:71" s="182" customFormat="1" ht="6.95" customHeight="1">
      <c r="B16" s="19"/>
      <c r="C16" s="185"/>
      <c r="D16" s="185"/>
      <c r="E16" s="185"/>
      <c r="F16" s="100"/>
      <c r="G16" s="185"/>
      <c r="H16" s="100"/>
      <c r="I16" s="185"/>
      <c r="J16" s="185"/>
      <c r="K16" s="129"/>
      <c r="L16" s="142"/>
    </row>
    <row r="17" spans="2:12" s="182" customFormat="1" ht="14.45" customHeight="1">
      <c r="B17" s="19"/>
      <c r="C17" s="185"/>
      <c r="D17" s="184" t="s">
        <v>244</v>
      </c>
      <c r="E17" s="185"/>
      <c r="F17" s="100"/>
      <c r="G17" s="185"/>
      <c r="H17" s="100"/>
      <c r="I17" s="184" t="s">
        <v>16</v>
      </c>
      <c r="J17" s="175"/>
      <c r="K17" s="130"/>
      <c r="L17" s="142"/>
    </row>
    <row r="18" spans="2:12" s="182" customFormat="1" ht="18" customHeight="1">
      <c r="B18" s="19"/>
      <c r="C18" s="185"/>
      <c r="D18" s="185"/>
      <c r="E18" s="197"/>
      <c r="F18" s="100"/>
      <c r="G18" s="185"/>
      <c r="H18" s="100"/>
      <c r="I18" s="184" t="s">
        <v>18</v>
      </c>
      <c r="J18" s="175"/>
      <c r="K18" s="130"/>
      <c r="L18" s="142"/>
    </row>
    <row r="19" spans="2:12" s="182" customFormat="1" ht="6.95" customHeight="1">
      <c r="B19" s="19"/>
      <c r="C19" s="185"/>
      <c r="D19" s="185"/>
      <c r="E19" s="185"/>
      <c r="F19" s="100"/>
      <c r="G19" s="185"/>
      <c r="H19" s="100"/>
      <c r="I19" s="185"/>
      <c r="J19" s="185"/>
      <c r="K19" s="129"/>
      <c r="L19" s="142"/>
    </row>
    <row r="20" spans="2:12" s="182" customFormat="1" ht="14.45" customHeight="1">
      <c r="B20" s="19"/>
      <c r="C20" s="185"/>
      <c r="D20" s="184" t="s">
        <v>19</v>
      </c>
      <c r="E20" s="185"/>
      <c r="F20" s="100"/>
      <c r="G20" s="185"/>
      <c r="H20" s="100"/>
      <c r="I20" s="184" t="s">
        <v>16</v>
      </c>
      <c r="J20" s="175" t="s">
        <v>1</v>
      </c>
      <c r="K20" s="130"/>
      <c r="L20" s="142"/>
    </row>
    <row r="21" spans="2:12" s="182" customFormat="1" ht="18" customHeight="1">
      <c r="B21" s="19"/>
      <c r="C21" s="185"/>
      <c r="D21" s="185"/>
      <c r="E21" s="175" t="s">
        <v>20</v>
      </c>
      <c r="F21" s="100"/>
      <c r="G21" s="185"/>
      <c r="H21" s="100"/>
      <c r="I21" s="184" t="s">
        <v>18</v>
      </c>
      <c r="J21" s="175" t="s">
        <v>1</v>
      </c>
      <c r="K21" s="130"/>
      <c r="L21" s="142"/>
    </row>
    <row r="22" spans="2:12" s="182" customFormat="1" ht="6.95" customHeight="1">
      <c r="B22" s="19"/>
      <c r="C22" s="185"/>
      <c r="D22" s="185"/>
      <c r="E22" s="185"/>
      <c r="F22" s="100"/>
      <c r="G22" s="185"/>
      <c r="H22" s="100"/>
      <c r="I22" s="185"/>
      <c r="J22" s="185"/>
      <c r="K22" s="129"/>
      <c r="L22" s="142"/>
    </row>
    <row r="23" spans="2:12" s="182" customFormat="1" ht="14.45" customHeight="1">
      <c r="B23" s="19"/>
      <c r="C23" s="185"/>
      <c r="D23" s="184" t="s">
        <v>22</v>
      </c>
      <c r="E23" s="185"/>
      <c r="F23" s="100"/>
      <c r="G23" s="185"/>
      <c r="H23" s="100"/>
      <c r="I23" s="185"/>
      <c r="J23" s="185"/>
      <c r="K23" s="129"/>
      <c r="L23" s="142"/>
    </row>
    <row r="24" spans="2:12" s="2" customFormat="1" ht="22.5" customHeight="1">
      <c r="B24" s="40"/>
      <c r="C24" s="41"/>
      <c r="D24" s="41"/>
      <c r="E24" s="210" t="s">
        <v>1</v>
      </c>
      <c r="F24" s="210"/>
      <c r="G24" s="210"/>
      <c r="H24" s="210"/>
      <c r="I24" s="41"/>
      <c r="J24" s="41"/>
      <c r="K24" s="132"/>
      <c r="L24" s="143"/>
    </row>
    <row r="25" spans="2:12" s="182" customFormat="1" ht="6.95" customHeight="1">
      <c r="B25" s="19"/>
      <c r="C25" s="185"/>
      <c r="D25" s="185"/>
      <c r="E25" s="185"/>
      <c r="F25" s="100"/>
      <c r="G25" s="185"/>
      <c r="H25" s="100"/>
      <c r="I25" s="185"/>
      <c r="J25" s="185"/>
      <c r="K25" s="129"/>
      <c r="L25" s="142"/>
    </row>
    <row r="26" spans="2:12" s="182" customFormat="1" ht="6.95" customHeight="1">
      <c r="B26" s="19"/>
      <c r="C26" s="185"/>
      <c r="D26" s="30"/>
      <c r="E26" s="30"/>
      <c r="F26" s="101"/>
      <c r="G26" s="30"/>
      <c r="H26" s="101"/>
      <c r="I26" s="30"/>
      <c r="J26" s="30"/>
      <c r="K26" s="30"/>
      <c r="L26" s="144"/>
    </row>
    <row r="27" spans="2:12" s="182" customFormat="1" ht="25.35" customHeight="1">
      <c r="B27" s="19"/>
      <c r="C27" s="185"/>
      <c r="D27" s="42" t="s">
        <v>23</v>
      </c>
      <c r="E27" s="185"/>
      <c r="F27" s="100"/>
      <c r="G27" s="185"/>
      <c r="H27" s="100"/>
      <c r="I27" s="185"/>
      <c r="J27" s="43">
        <f>ROUND(J76,2)</f>
        <v>0</v>
      </c>
      <c r="K27" s="133"/>
      <c r="L27" s="142"/>
    </row>
    <row r="28" spans="2:12" s="182" customFormat="1" ht="6.95" customHeight="1">
      <c r="B28" s="19"/>
      <c r="C28" s="185"/>
      <c r="D28" s="30"/>
      <c r="E28" s="30"/>
      <c r="F28" s="101"/>
      <c r="G28" s="30"/>
      <c r="H28" s="101"/>
      <c r="I28" s="30"/>
      <c r="J28" s="30"/>
      <c r="K28" s="30"/>
      <c r="L28" s="144"/>
    </row>
    <row r="29" spans="2:12" s="182" customFormat="1" ht="14.45" customHeight="1">
      <c r="B29" s="19"/>
      <c r="C29" s="185"/>
      <c r="D29" s="185"/>
      <c r="E29" s="185"/>
      <c r="F29" s="114" t="s">
        <v>25</v>
      </c>
      <c r="G29" s="185"/>
      <c r="H29" s="100"/>
      <c r="I29" s="177" t="s">
        <v>24</v>
      </c>
      <c r="J29" s="177" t="s">
        <v>26</v>
      </c>
      <c r="K29" s="134"/>
      <c r="L29" s="142"/>
    </row>
    <row r="30" spans="2:12" s="182" customFormat="1" ht="14.45" customHeight="1">
      <c r="B30" s="19"/>
      <c r="C30" s="185"/>
      <c r="D30" s="180" t="s">
        <v>27</v>
      </c>
      <c r="E30" s="180" t="s">
        <v>28</v>
      </c>
      <c r="F30" s="115">
        <f>ROUND(SUM(BF76:BF80), 2)</f>
        <v>0</v>
      </c>
      <c r="G30" s="185"/>
      <c r="H30" s="100"/>
      <c r="I30" s="45">
        <v>0.21</v>
      </c>
      <c r="J30" s="44">
        <f>ROUND(ROUND((SUM(BF76:BF80)), 2)*I30, 2)</f>
        <v>0</v>
      </c>
      <c r="K30" s="135"/>
      <c r="L30" s="142"/>
    </row>
    <row r="31" spans="2:12" s="182" customFormat="1" ht="14.45" customHeight="1">
      <c r="B31" s="19"/>
      <c r="C31" s="185"/>
      <c r="D31" s="185"/>
      <c r="E31" s="180" t="s">
        <v>29</v>
      </c>
      <c r="F31" s="115">
        <f>ROUND(SUM(BG76:BG80), 2)</f>
        <v>0</v>
      </c>
      <c r="G31" s="185"/>
      <c r="H31" s="100"/>
      <c r="I31" s="45">
        <v>0.15</v>
      </c>
      <c r="J31" s="44">
        <f>ROUND(ROUND((SUM(BG76:BG80)), 2)*I31, 2)</f>
        <v>0</v>
      </c>
      <c r="K31" s="135"/>
      <c r="L31" s="142"/>
    </row>
    <row r="32" spans="2:12" s="182" customFormat="1" ht="14.45" hidden="1" customHeight="1">
      <c r="B32" s="19"/>
      <c r="C32" s="185"/>
      <c r="D32" s="185"/>
      <c r="E32" s="180" t="s">
        <v>30</v>
      </c>
      <c r="F32" s="115">
        <f>ROUND(SUM(BH76:BH80), 2)</f>
        <v>0</v>
      </c>
      <c r="G32" s="185"/>
      <c r="H32" s="100"/>
      <c r="I32" s="45">
        <v>0.21</v>
      </c>
      <c r="J32" s="44">
        <v>0</v>
      </c>
      <c r="K32" s="135"/>
      <c r="L32" s="142"/>
    </row>
    <row r="33" spans="2:12" s="182" customFormat="1" ht="14.45" hidden="1" customHeight="1">
      <c r="B33" s="19"/>
      <c r="C33" s="185"/>
      <c r="D33" s="185"/>
      <c r="E33" s="180" t="s">
        <v>31</v>
      </c>
      <c r="F33" s="115">
        <f>ROUND(SUM(BI76:BI80), 2)</f>
        <v>0</v>
      </c>
      <c r="G33" s="185"/>
      <c r="H33" s="100"/>
      <c r="I33" s="45">
        <v>0.15</v>
      </c>
      <c r="J33" s="44">
        <v>0</v>
      </c>
      <c r="K33" s="135"/>
      <c r="L33" s="142"/>
    </row>
    <row r="34" spans="2:12" s="182" customFormat="1" ht="14.45" hidden="1" customHeight="1">
      <c r="B34" s="19"/>
      <c r="C34" s="185"/>
      <c r="D34" s="185"/>
      <c r="E34" s="180" t="s">
        <v>32</v>
      </c>
      <c r="F34" s="115">
        <f>ROUND(SUM(BJ76:BJ80), 2)</f>
        <v>0</v>
      </c>
      <c r="G34" s="185"/>
      <c r="H34" s="100"/>
      <c r="I34" s="45">
        <v>0</v>
      </c>
      <c r="J34" s="44">
        <v>0</v>
      </c>
      <c r="K34" s="135"/>
      <c r="L34" s="142"/>
    </row>
    <row r="35" spans="2:12" s="182" customFormat="1" ht="6.95" customHeight="1">
      <c r="B35" s="19"/>
      <c r="C35" s="185"/>
      <c r="D35" s="185"/>
      <c r="E35" s="185"/>
      <c r="F35" s="100"/>
      <c r="G35" s="185"/>
      <c r="H35" s="100"/>
      <c r="I35" s="185"/>
      <c r="J35" s="185"/>
      <c r="K35" s="129"/>
      <c r="L35" s="142"/>
    </row>
    <row r="36" spans="2:12" s="182" customFormat="1" ht="25.35" customHeight="1">
      <c r="B36" s="19"/>
      <c r="C36" s="46"/>
      <c r="D36" s="47" t="s">
        <v>33</v>
      </c>
      <c r="E36" s="31"/>
      <c r="F36" s="116"/>
      <c r="G36" s="48" t="s">
        <v>34</v>
      </c>
      <c r="H36" s="102" t="s">
        <v>35</v>
      </c>
      <c r="I36" s="31"/>
      <c r="J36" s="49">
        <f>SUM(J27:J34)</f>
        <v>0</v>
      </c>
      <c r="K36" s="49"/>
      <c r="L36" s="145"/>
    </row>
    <row r="37" spans="2:12" s="182" customFormat="1" ht="14.45" customHeight="1">
      <c r="B37" s="23"/>
      <c r="C37" s="24"/>
      <c r="D37" s="24"/>
      <c r="E37" s="24"/>
      <c r="F37" s="103"/>
      <c r="G37" s="24"/>
      <c r="H37" s="103"/>
      <c r="I37" s="24"/>
      <c r="J37" s="24"/>
      <c r="K37" s="24"/>
      <c r="L37" s="146"/>
    </row>
    <row r="41" spans="2:12" s="182" customFormat="1" ht="6.95" customHeight="1">
      <c r="B41" s="25"/>
      <c r="C41" s="26"/>
      <c r="D41" s="26"/>
      <c r="E41" s="26"/>
      <c r="F41" s="104"/>
      <c r="G41" s="26"/>
      <c r="H41" s="104"/>
      <c r="I41" s="26"/>
      <c r="J41" s="26"/>
      <c r="K41" s="26"/>
      <c r="L41" s="147"/>
    </row>
    <row r="42" spans="2:12" s="182" customFormat="1" ht="36.950000000000003" customHeight="1">
      <c r="B42" s="19"/>
      <c r="C42" s="15" t="s">
        <v>246</v>
      </c>
      <c r="D42" s="185"/>
      <c r="E42" s="185"/>
      <c r="F42" s="100"/>
      <c r="G42" s="185"/>
      <c r="H42" s="100"/>
      <c r="I42" s="185"/>
      <c r="J42" s="185"/>
      <c r="K42" s="129"/>
      <c r="L42" s="142"/>
    </row>
    <row r="43" spans="2:12" s="182" customFormat="1" ht="6.95" customHeight="1">
      <c r="B43" s="19"/>
      <c r="C43" s="185"/>
      <c r="D43" s="185"/>
      <c r="E43" s="185"/>
      <c r="F43" s="100"/>
      <c r="G43" s="185"/>
      <c r="H43" s="100"/>
      <c r="I43" s="185"/>
      <c r="J43" s="185"/>
      <c r="K43" s="129"/>
      <c r="L43" s="142"/>
    </row>
    <row r="44" spans="2:12" s="182" customFormat="1" ht="14.45" customHeight="1">
      <c r="B44" s="19"/>
      <c r="C44" s="184" t="s">
        <v>7</v>
      </c>
      <c r="D44" s="185"/>
      <c r="E44" s="185"/>
      <c r="F44" s="100"/>
      <c r="G44" s="185"/>
      <c r="H44" s="100"/>
      <c r="I44" s="185"/>
      <c r="J44" s="185"/>
      <c r="K44" s="129"/>
      <c r="L44" s="142"/>
    </row>
    <row r="45" spans="2:12" s="182" customFormat="1" ht="35.25" customHeight="1">
      <c r="B45" s="19"/>
      <c r="C45" s="185"/>
      <c r="D45" s="185"/>
      <c r="E45" s="206" t="str">
        <f>E7</f>
        <v>Zdravotnický mobiliář pro gynekologicko-porodnické oddělení nemocnice v Karlových Varech</v>
      </c>
      <c r="F45" s="207"/>
      <c r="G45" s="207"/>
      <c r="H45" s="207"/>
      <c r="I45" s="185"/>
      <c r="J45" s="185"/>
      <c r="K45" s="129"/>
      <c r="L45" s="142"/>
    </row>
    <row r="46" spans="2:12" s="182" customFormat="1" ht="14.45" customHeight="1">
      <c r="B46" s="19"/>
      <c r="C46" s="184"/>
      <c r="D46" s="185"/>
      <c r="E46" s="185"/>
      <c r="F46" s="100"/>
      <c r="G46" s="185"/>
      <c r="H46" s="100"/>
      <c r="I46" s="185"/>
      <c r="J46" s="185"/>
      <c r="K46" s="129"/>
      <c r="L46" s="142"/>
    </row>
    <row r="47" spans="2:12" s="182" customFormat="1" ht="42" customHeight="1">
      <c r="B47" s="19"/>
      <c r="C47" s="185"/>
      <c r="D47" s="185"/>
      <c r="E47" s="208" t="str">
        <f>E9</f>
        <v>část C. Porodní lůžko</v>
      </c>
      <c r="F47" s="209"/>
      <c r="G47" s="209"/>
      <c r="H47" s="209"/>
      <c r="I47" s="185"/>
      <c r="J47" s="185"/>
      <c r="K47" s="129"/>
      <c r="L47" s="142"/>
    </row>
    <row r="48" spans="2:12" s="182" customFormat="1" ht="6.95" customHeight="1">
      <c r="B48" s="19"/>
      <c r="C48" s="185"/>
      <c r="D48" s="185"/>
      <c r="E48" s="185"/>
      <c r="F48" s="100"/>
      <c r="G48" s="185"/>
      <c r="H48" s="100"/>
      <c r="I48" s="185"/>
      <c r="J48" s="185"/>
      <c r="K48" s="129"/>
      <c r="L48" s="142"/>
    </row>
    <row r="49" spans="2:48" s="182" customFormat="1" ht="18" customHeight="1">
      <c r="B49" s="19"/>
      <c r="C49" s="184" t="s">
        <v>11</v>
      </c>
      <c r="D49" s="185"/>
      <c r="E49" s="185"/>
      <c r="F49" s="113" t="str">
        <f>F12</f>
        <v>Karlovy Vary</v>
      </c>
      <c r="G49" s="185"/>
      <c r="H49" s="100"/>
      <c r="I49" s="184" t="s">
        <v>13</v>
      </c>
      <c r="J49" s="39" t="str">
        <f>IF(J12="","",J12)</f>
        <v/>
      </c>
      <c r="K49" s="131"/>
      <c r="L49" s="142"/>
    </row>
    <row r="50" spans="2:48" s="182" customFormat="1" ht="6.95" customHeight="1">
      <c r="B50" s="19"/>
      <c r="C50" s="185"/>
      <c r="D50" s="185"/>
      <c r="E50" s="185"/>
      <c r="F50" s="100"/>
      <c r="G50" s="185"/>
      <c r="H50" s="100"/>
      <c r="I50" s="185"/>
      <c r="J50" s="185"/>
      <c r="K50" s="129"/>
      <c r="L50" s="142"/>
    </row>
    <row r="51" spans="2:48" s="182" customFormat="1" ht="15">
      <c r="B51" s="19"/>
      <c r="C51" s="184" t="s">
        <v>15</v>
      </c>
      <c r="D51" s="185"/>
      <c r="E51" s="185"/>
      <c r="F51" s="113" t="str">
        <f>E15</f>
        <v>Karlovarský kraj, Závodní 88, Karlovy Vary</v>
      </c>
      <c r="G51" s="185"/>
      <c r="H51" s="100"/>
      <c r="I51" s="184" t="s">
        <v>19</v>
      </c>
      <c r="J51" s="175" t="str">
        <f>E21</f>
        <v>Atelier Penta v.o.s., Jlhlava, Mrštíkova 12</v>
      </c>
      <c r="K51" s="130"/>
      <c r="L51" s="142"/>
    </row>
    <row r="52" spans="2:48" s="182" customFormat="1" ht="14.45" customHeight="1">
      <c r="B52" s="19"/>
      <c r="C52" s="184" t="s">
        <v>244</v>
      </c>
      <c r="D52" s="185"/>
      <c r="E52" s="185"/>
      <c r="F52" s="113" t="str">
        <f>IF(E18="","",E18)</f>
        <v/>
      </c>
      <c r="G52" s="185"/>
      <c r="H52" s="100"/>
      <c r="I52" s="185"/>
      <c r="J52" s="185"/>
      <c r="K52" s="129"/>
      <c r="L52" s="142"/>
    </row>
    <row r="53" spans="2:48" s="182" customFormat="1" ht="10.35" customHeight="1">
      <c r="B53" s="19"/>
      <c r="C53" s="185"/>
      <c r="D53" s="185"/>
      <c r="E53" s="185"/>
      <c r="F53" s="100"/>
      <c r="G53" s="185"/>
      <c r="H53" s="100"/>
      <c r="I53" s="185"/>
      <c r="J53" s="185"/>
      <c r="K53" s="129"/>
      <c r="L53" s="142"/>
    </row>
    <row r="54" spans="2:48" s="182" customFormat="1" ht="29.25" customHeight="1">
      <c r="B54" s="19"/>
      <c r="C54" s="50" t="s">
        <v>48</v>
      </c>
      <c r="D54" s="46"/>
      <c r="E54" s="46"/>
      <c r="F54" s="105"/>
      <c r="G54" s="46"/>
      <c r="H54" s="105"/>
      <c r="I54" s="46"/>
      <c r="J54" s="51" t="s">
        <v>49</v>
      </c>
      <c r="K54" s="136"/>
      <c r="L54" s="148"/>
    </row>
    <row r="55" spans="2:48" s="182" customFormat="1" ht="10.35" customHeight="1">
      <c r="B55" s="19"/>
      <c r="C55" s="185"/>
      <c r="D55" s="185"/>
      <c r="E55" s="185"/>
      <c r="F55" s="100"/>
      <c r="G55" s="185"/>
      <c r="H55" s="100"/>
      <c r="I55" s="185"/>
      <c r="J55" s="185"/>
      <c r="K55" s="129"/>
      <c r="L55" s="142"/>
    </row>
    <row r="56" spans="2:48" s="182" customFormat="1" ht="29.25" customHeight="1">
      <c r="B56" s="19"/>
      <c r="C56" s="52" t="s">
        <v>50</v>
      </c>
      <c r="D56" s="185"/>
      <c r="E56" s="185"/>
      <c r="F56" s="100"/>
      <c r="G56" s="185"/>
      <c r="H56" s="100"/>
      <c r="I56" s="185"/>
      <c r="J56" s="43">
        <f>J76</f>
        <v>0</v>
      </c>
      <c r="K56" s="133"/>
      <c r="L56" s="142"/>
      <c r="AV56" s="10" t="s">
        <v>51</v>
      </c>
    </row>
    <row r="57" spans="2:48" s="182" customFormat="1" ht="21.75" customHeight="1">
      <c r="B57" s="19"/>
      <c r="C57" s="185"/>
      <c r="D57" s="185"/>
      <c r="E57" s="185"/>
      <c r="F57" s="100"/>
      <c r="G57" s="185"/>
      <c r="H57" s="100"/>
      <c r="I57" s="185"/>
      <c r="J57" s="185"/>
      <c r="K57" s="129"/>
      <c r="L57" s="142"/>
    </row>
    <row r="58" spans="2:48" s="182" customFormat="1" ht="6.95" customHeight="1">
      <c r="B58" s="23"/>
      <c r="C58" s="24"/>
      <c r="D58" s="24"/>
      <c r="E58" s="24"/>
      <c r="F58" s="103"/>
      <c r="G58" s="24"/>
      <c r="H58" s="103"/>
      <c r="I58" s="24"/>
      <c r="J58" s="24"/>
      <c r="K58" s="24"/>
      <c r="L58" s="146"/>
    </row>
    <row r="62" spans="2:48" s="182" customFormat="1" ht="6.95" customHeight="1">
      <c r="B62" s="25"/>
      <c r="C62" s="26"/>
      <c r="D62" s="26"/>
      <c r="E62" s="26"/>
      <c r="F62" s="104"/>
      <c r="G62" s="26"/>
      <c r="H62" s="104"/>
      <c r="I62" s="26"/>
      <c r="J62" s="26"/>
      <c r="K62" s="26"/>
      <c r="L62" s="149"/>
      <c r="M62" s="19"/>
    </row>
    <row r="63" spans="2:48" s="182" customFormat="1" ht="36.950000000000003" customHeight="1">
      <c r="B63" s="19"/>
      <c r="C63" s="27" t="s">
        <v>245</v>
      </c>
      <c r="F63" s="106"/>
      <c r="H63" s="106"/>
      <c r="L63" s="150"/>
      <c r="M63" s="19"/>
    </row>
    <row r="64" spans="2:48" s="182" customFormat="1" ht="6.95" customHeight="1">
      <c r="B64" s="19"/>
      <c r="F64" s="106"/>
      <c r="H64" s="106"/>
      <c r="L64" s="150"/>
      <c r="M64" s="19"/>
    </row>
    <row r="65" spans="2:66" s="182" customFormat="1" ht="14.45" customHeight="1">
      <c r="B65" s="19"/>
      <c r="C65" s="181" t="s">
        <v>247</v>
      </c>
      <c r="F65" s="106"/>
      <c r="H65" s="106"/>
      <c r="L65" s="150"/>
      <c r="M65" s="19"/>
    </row>
    <row r="66" spans="2:66" s="182" customFormat="1" ht="33" customHeight="1">
      <c r="B66" s="19"/>
      <c r="E66" s="199" t="str">
        <f>E7</f>
        <v>Zdravotnický mobiliář pro gynekologicko-porodnické oddělení nemocnice v Karlových Varech</v>
      </c>
      <c r="F66" s="200"/>
      <c r="G66" s="200"/>
      <c r="H66" s="200"/>
      <c r="L66" s="150"/>
      <c r="M66" s="19"/>
    </row>
    <row r="67" spans="2:66" s="182" customFormat="1" ht="14.45" customHeight="1">
      <c r="B67" s="19"/>
      <c r="C67" s="181"/>
      <c r="F67" s="106"/>
      <c r="H67" s="106"/>
      <c r="L67" s="150"/>
      <c r="M67" s="19"/>
    </row>
    <row r="68" spans="2:66" s="182" customFormat="1" ht="35.25" customHeight="1">
      <c r="B68" s="19"/>
      <c r="E68" s="201" t="str">
        <f>E9</f>
        <v>část C. Porodní lůžko</v>
      </c>
      <c r="F68" s="202"/>
      <c r="G68" s="202"/>
      <c r="H68" s="202"/>
      <c r="L68" s="150"/>
      <c r="M68" s="19"/>
    </row>
    <row r="69" spans="2:66" s="182" customFormat="1" ht="6.95" customHeight="1">
      <c r="B69" s="19"/>
      <c r="F69" s="106"/>
      <c r="H69" s="106"/>
      <c r="L69" s="150"/>
      <c r="M69" s="19"/>
    </row>
    <row r="70" spans="2:66" s="182" customFormat="1" ht="18" customHeight="1">
      <c r="B70" s="19"/>
      <c r="C70" s="181" t="s">
        <v>11</v>
      </c>
      <c r="F70" s="117" t="str">
        <f>F12</f>
        <v>Karlovy Vary</v>
      </c>
      <c r="H70" s="106"/>
      <c r="I70" s="181" t="s">
        <v>13</v>
      </c>
      <c r="J70" s="179" t="str">
        <f>IF(J12="","",J12)</f>
        <v/>
      </c>
      <c r="K70" s="179"/>
      <c r="L70" s="150"/>
      <c r="M70" s="19"/>
    </row>
    <row r="71" spans="2:66" s="182" customFormat="1" ht="6.95" customHeight="1">
      <c r="B71" s="19"/>
      <c r="F71" s="106"/>
      <c r="H71" s="106"/>
      <c r="L71" s="150"/>
      <c r="M71" s="19"/>
    </row>
    <row r="72" spans="2:66" s="182" customFormat="1" ht="15">
      <c r="B72" s="19"/>
      <c r="C72" s="181" t="s">
        <v>15</v>
      </c>
      <c r="F72" s="117" t="str">
        <f>E15</f>
        <v>Karlovarský kraj, Závodní 88, Karlovy Vary</v>
      </c>
      <c r="H72" s="106"/>
      <c r="I72" s="181" t="s">
        <v>19</v>
      </c>
      <c r="J72" s="53" t="str">
        <f>E21</f>
        <v>Atelier Penta v.o.s., Jlhlava, Mrštíkova 12</v>
      </c>
      <c r="K72" s="53"/>
      <c r="L72" s="150"/>
      <c r="M72" s="19"/>
    </row>
    <row r="73" spans="2:66" s="182" customFormat="1" ht="14.45" customHeight="1">
      <c r="B73" s="19"/>
      <c r="C73" s="184" t="s">
        <v>244</v>
      </c>
      <c r="F73" s="117" t="str">
        <f>IF(E18="","",E18)</f>
        <v/>
      </c>
      <c r="H73" s="106"/>
      <c r="L73" s="150"/>
      <c r="M73" s="169"/>
    </row>
    <row r="74" spans="2:66" s="182" customFormat="1" ht="10.35" customHeight="1">
      <c r="B74" s="19"/>
      <c r="F74" s="106"/>
      <c r="H74" s="106"/>
      <c r="L74" s="150"/>
      <c r="M74" s="169"/>
    </row>
    <row r="75" spans="2:66" s="3" customFormat="1" ht="29.25" customHeight="1">
      <c r="B75" s="54"/>
      <c r="C75" s="55" t="s">
        <v>52</v>
      </c>
      <c r="D75" s="56" t="s">
        <v>37</v>
      </c>
      <c r="E75" s="56" t="s">
        <v>36</v>
      </c>
      <c r="F75" s="107" t="s">
        <v>53</v>
      </c>
      <c r="G75" s="56" t="s">
        <v>54</v>
      </c>
      <c r="H75" s="107" t="s">
        <v>55</v>
      </c>
      <c r="I75" s="57" t="s">
        <v>56</v>
      </c>
      <c r="J75" s="56" t="s">
        <v>49</v>
      </c>
      <c r="K75" s="56" t="s">
        <v>242</v>
      </c>
      <c r="L75" s="137" t="s">
        <v>243</v>
      </c>
      <c r="M75" s="170"/>
      <c r="N75" s="32" t="s">
        <v>57</v>
      </c>
      <c r="O75" s="33" t="s">
        <v>27</v>
      </c>
      <c r="P75" s="33" t="s">
        <v>58</v>
      </c>
      <c r="Q75" s="33" t="s">
        <v>59</v>
      </c>
      <c r="R75" s="33" t="s">
        <v>60</v>
      </c>
      <c r="S75" s="33" t="s">
        <v>61</v>
      </c>
      <c r="T75" s="33" t="s">
        <v>62</v>
      </c>
      <c r="U75" s="34" t="s">
        <v>63</v>
      </c>
    </row>
    <row r="76" spans="2:66" s="182" customFormat="1" ht="29.25" customHeight="1">
      <c r="B76" s="19"/>
      <c r="C76" s="58" t="s">
        <v>50</v>
      </c>
      <c r="F76" s="106"/>
      <c r="H76" s="106"/>
      <c r="J76" s="59">
        <f>BL76</f>
        <v>0</v>
      </c>
      <c r="K76" s="59"/>
      <c r="L76" s="150"/>
      <c r="M76" s="169"/>
      <c r="N76" s="35"/>
      <c r="O76" s="30"/>
      <c r="P76" s="30"/>
      <c r="Q76" s="60">
        <f>SUM(Q77:Q80)</f>
        <v>0</v>
      </c>
      <c r="R76" s="30"/>
      <c r="S76" s="60">
        <f>SUM(S77:S80)</f>
        <v>0</v>
      </c>
      <c r="T76" s="30"/>
      <c r="U76" s="61">
        <f>SUM(U77:U80)</f>
        <v>0</v>
      </c>
      <c r="AU76" s="10" t="s">
        <v>38</v>
      </c>
      <c r="AV76" s="10" t="s">
        <v>51</v>
      </c>
      <c r="BL76" s="62">
        <f>SUM(BL77:BL80)</f>
        <v>0</v>
      </c>
    </row>
    <row r="77" spans="2:66" s="182" customFormat="1" ht="22.5" customHeight="1">
      <c r="B77" s="63"/>
      <c r="C77" s="64" t="s">
        <v>89</v>
      </c>
      <c r="D77" s="64" t="s">
        <v>64</v>
      </c>
      <c r="E77" s="164" t="s">
        <v>169</v>
      </c>
      <c r="F77" s="121" t="s">
        <v>170</v>
      </c>
      <c r="G77" s="157" t="s">
        <v>65</v>
      </c>
      <c r="H77" s="111">
        <v>3</v>
      </c>
      <c r="I77" s="198">
        <v>0</v>
      </c>
      <c r="J77" s="67">
        <f>ROUND(I77*H77,2)</f>
        <v>0</v>
      </c>
      <c r="K77" s="67">
        <v>3</v>
      </c>
      <c r="L77" s="151">
        <v>0</v>
      </c>
      <c r="M77" s="169"/>
      <c r="N77" s="68" t="s">
        <v>1</v>
      </c>
      <c r="O77" s="69" t="s">
        <v>28</v>
      </c>
      <c r="P77" s="70">
        <v>0</v>
      </c>
      <c r="Q77" s="70">
        <f>P77*H77</f>
        <v>0</v>
      </c>
      <c r="R77" s="70">
        <v>0</v>
      </c>
      <c r="S77" s="70">
        <f>R77*H77</f>
        <v>0</v>
      </c>
      <c r="T77" s="70">
        <v>0</v>
      </c>
      <c r="U77" s="71">
        <f>T77*H77</f>
        <v>0</v>
      </c>
      <c r="AS77" s="10" t="s">
        <v>66</v>
      </c>
      <c r="AU77" s="10" t="s">
        <v>64</v>
      </c>
      <c r="AV77" s="10" t="s">
        <v>39</v>
      </c>
      <c r="AZ77" s="10" t="s">
        <v>67</v>
      </c>
      <c r="BF77" s="72">
        <f>IF(O77="základní",J77,0)</f>
        <v>0</v>
      </c>
      <c r="BG77" s="72">
        <f>IF(O77="snížená",J77,0)</f>
        <v>0</v>
      </c>
      <c r="BH77" s="72">
        <f>IF(O77="zákl. přenesená",J77,0)</f>
        <v>0</v>
      </c>
      <c r="BI77" s="72">
        <f>IF(O77="sníž. přenesená",J77,0)</f>
        <v>0</v>
      </c>
      <c r="BJ77" s="72">
        <f>IF(O77="nulová",J77,0)</f>
        <v>0</v>
      </c>
      <c r="BK77" s="10" t="s">
        <v>10</v>
      </c>
      <c r="BL77" s="72">
        <f>ROUND(I77*H77,2)</f>
        <v>0</v>
      </c>
      <c r="BM77" s="10" t="s">
        <v>66</v>
      </c>
      <c r="BN77" s="10" t="s">
        <v>91</v>
      </c>
    </row>
    <row r="78" spans="2:66" s="4" customFormat="1" ht="27">
      <c r="B78" s="73"/>
      <c r="D78" s="74" t="s">
        <v>72</v>
      </c>
      <c r="E78" s="75" t="s">
        <v>1</v>
      </c>
      <c r="F78" s="119" t="s">
        <v>171</v>
      </c>
      <c r="H78" s="108" t="s">
        <v>1</v>
      </c>
      <c r="L78" s="152"/>
      <c r="M78" s="172"/>
      <c r="N78" s="77"/>
      <c r="O78" s="78"/>
      <c r="P78" s="78"/>
      <c r="Q78" s="78"/>
      <c r="R78" s="78"/>
      <c r="S78" s="78"/>
      <c r="T78" s="78"/>
      <c r="U78" s="79"/>
      <c r="AU78" s="76" t="s">
        <v>72</v>
      </c>
      <c r="AV78" s="76" t="s">
        <v>39</v>
      </c>
      <c r="AW78" s="4" t="s">
        <v>10</v>
      </c>
      <c r="AX78" s="4" t="s">
        <v>21</v>
      </c>
      <c r="AY78" s="4" t="s">
        <v>39</v>
      </c>
      <c r="AZ78" s="76" t="s">
        <v>67</v>
      </c>
    </row>
    <row r="79" spans="2:66" s="5" customFormat="1">
      <c r="B79" s="80"/>
      <c r="D79" s="74" t="s">
        <v>72</v>
      </c>
      <c r="E79" s="81" t="s">
        <v>1</v>
      </c>
      <c r="F79" s="119" t="s">
        <v>68</v>
      </c>
      <c r="H79" s="109">
        <v>3</v>
      </c>
      <c r="L79" s="153"/>
      <c r="M79" s="173"/>
      <c r="N79" s="82"/>
      <c r="O79" s="83"/>
      <c r="P79" s="83"/>
      <c r="Q79" s="83"/>
      <c r="R79" s="83"/>
      <c r="S79" s="83"/>
      <c r="T79" s="83"/>
      <c r="U79" s="84"/>
      <c r="AU79" s="81" t="s">
        <v>72</v>
      </c>
      <c r="AV79" s="81" t="s">
        <v>39</v>
      </c>
      <c r="AW79" s="5" t="s">
        <v>40</v>
      </c>
      <c r="AX79" s="5" t="s">
        <v>21</v>
      </c>
      <c r="AY79" s="5" t="s">
        <v>39</v>
      </c>
      <c r="AZ79" s="81" t="s">
        <v>67</v>
      </c>
    </row>
    <row r="80" spans="2:66" s="6" customFormat="1">
      <c r="B80" s="85"/>
      <c r="D80" s="86" t="s">
        <v>72</v>
      </c>
      <c r="E80" s="87" t="s">
        <v>1</v>
      </c>
      <c r="F80" s="120" t="s">
        <v>73</v>
      </c>
      <c r="H80" s="110">
        <v>3</v>
      </c>
      <c r="L80" s="154"/>
      <c r="M80" s="174"/>
      <c r="N80" s="88"/>
      <c r="O80" s="89"/>
      <c r="P80" s="89"/>
      <c r="Q80" s="89"/>
      <c r="R80" s="89"/>
      <c r="S80" s="89"/>
      <c r="T80" s="89"/>
      <c r="U80" s="90"/>
      <c r="AU80" s="91" t="s">
        <v>72</v>
      </c>
      <c r="AV80" s="91" t="s">
        <v>39</v>
      </c>
      <c r="AW80" s="6" t="s">
        <v>66</v>
      </c>
      <c r="AX80" s="6" t="s">
        <v>21</v>
      </c>
      <c r="AY80" s="6" t="s">
        <v>10</v>
      </c>
      <c r="AZ80" s="91" t="s">
        <v>67</v>
      </c>
    </row>
    <row r="81" spans="2:13" s="182" customFormat="1" ht="6.95" customHeight="1">
      <c r="B81" s="23"/>
      <c r="C81" s="24"/>
      <c r="D81" s="24"/>
      <c r="E81" s="24"/>
      <c r="F81" s="103"/>
      <c r="G81" s="24"/>
      <c r="H81" s="103"/>
      <c r="I81" s="24"/>
      <c r="J81" s="24"/>
      <c r="K81" s="24"/>
      <c r="L81" s="155"/>
      <c r="M81" s="19"/>
    </row>
  </sheetData>
  <autoFilter ref="C75:L80">
    <filterColumn colId="8"/>
  </autoFilter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86"/>
  <sheetViews>
    <sheetView showGridLines="0" zoomScaleNormal="100" workbookViewId="0">
      <pane ySplit="1" topLeftCell="A2" activePane="bottomLeft" state="frozen"/>
      <selection pane="bottomLeft" activeCell="J18" sqref="J18"/>
    </sheetView>
  </sheetViews>
  <sheetFormatPr defaultRowHeight="13.5"/>
  <cols>
    <col min="1" max="2" width="8.33203125" style="178" customWidth="1"/>
    <col min="3" max="3" width="4.33203125" style="178" customWidth="1"/>
    <col min="4" max="4" width="5.6640625" style="178" customWidth="1"/>
    <col min="5" max="5" width="10.6640625" style="178" customWidth="1"/>
    <col min="6" max="6" width="56.1640625" style="97" customWidth="1"/>
    <col min="7" max="7" width="7.83203125" style="178" customWidth="1"/>
    <col min="8" max="8" width="11.6640625" style="97" customWidth="1"/>
    <col min="9" max="9" width="12.33203125" style="178" customWidth="1"/>
    <col min="10" max="10" width="20.6640625" style="178" customWidth="1"/>
    <col min="11" max="11" width="9.83203125" style="178" customWidth="1"/>
    <col min="12" max="12" width="9.33203125" style="139" customWidth="1"/>
    <col min="13" max="13" width="159.83203125" style="178" bestFit="1" customWidth="1"/>
    <col min="14" max="19" width="9.33203125" style="178"/>
    <col min="20" max="20" width="8.1640625" style="178" hidden="1" customWidth="1"/>
    <col min="21" max="21" width="29.6640625" style="178" hidden="1" customWidth="1"/>
    <col min="22" max="22" width="17.1640625" style="178" customWidth="1"/>
    <col min="23" max="23" width="12.33203125" style="178" customWidth="1"/>
    <col min="24" max="24" width="16.33203125" style="178" customWidth="1"/>
    <col min="25" max="25" width="12.33203125" style="178" customWidth="1"/>
    <col min="26" max="26" width="15" style="178" customWidth="1"/>
    <col min="27" max="27" width="11" style="178" customWidth="1"/>
    <col min="28" max="28" width="15" style="178" customWidth="1"/>
    <col min="29" max="29" width="16.33203125" style="178" customWidth="1"/>
    <col min="30" max="30" width="11" style="178" customWidth="1"/>
    <col min="31" max="31" width="15" style="178" customWidth="1"/>
    <col min="32" max="32" width="16.33203125" style="178" customWidth="1"/>
    <col min="33" max="16384" width="9.33203125" style="178"/>
  </cols>
  <sheetData>
    <row r="1" spans="1:71" ht="21.75" customHeight="1">
      <c r="A1" s="36"/>
      <c r="B1" s="7"/>
      <c r="C1" s="7"/>
      <c r="D1" s="8" t="s">
        <v>0</v>
      </c>
      <c r="E1" s="7"/>
      <c r="F1" s="112" t="s">
        <v>42</v>
      </c>
      <c r="G1" s="203" t="s">
        <v>43</v>
      </c>
      <c r="H1" s="203"/>
      <c r="I1" s="7"/>
      <c r="J1" s="183" t="s">
        <v>44</v>
      </c>
      <c r="K1" s="183"/>
      <c r="L1" s="138" t="s">
        <v>45</v>
      </c>
      <c r="M1" s="183" t="s">
        <v>46</v>
      </c>
      <c r="N1" s="183"/>
      <c r="O1" s="183"/>
      <c r="P1" s="183"/>
      <c r="Q1" s="183"/>
      <c r="R1" s="183"/>
      <c r="S1" s="183"/>
      <c r="T1" s="183"/>
      <c r="U1" s="183"/>
      <c r="V1" s="38"/>
      <c r="W1" s="3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36.950000000000003" customHeight="1">
      <c r="M2" s="204" t="s">
        <v>3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AU2" s="10" t="s">
        <v>41</v>
      </c>
    </row>
    <row r="3" spans="1:71" ht="6.95" customHeight="1">
      <c r="B3" s="11"/>
      <c r="C3" s="12"/>
      <c r="D3" s="12"/>
      <c r="E3" s="12"/>
      <c r="F3" s="98"/>
      <c r="G3" s="12"/>
      <c r="H3" s="98"/>
      <c r="I3" s="12"/>
      <c r="J3" s="12"/>
      <c r="K3" s="12"/>
      <c r="L3" s="140"/>
      <c r="AU3" s="10" t="s">
        <v>40</v>
      </c>
    </row>
    <row r="4" spans="1:71" ht="36.950000000000003" customHeight="1">
      <c r="B4" s="13"/>
      <c r="C4" s="176"/>
      <c r="D4" s="15" t="s">
        <v>47</v>
      </c>
      <c r="E4" s="176"/>
      <c r="F4" s="99"/>
      <c r="G4" s="176"/>
      <c r="H4" s="99"/>
      <c r="I4" s="176"/>
      <c r="J4" s="176"/>
      <c r="K4" s="96"/>
      <c r="L4" s="141"/>
      <c r="N4" s="16" t="s">
        <v>6</v>
      </c>
      <c r="AU4" s="10" t="s">
        <v>2</v>
      </c>
    </row>
    <row r="5" spans="1:71" ht="6.95" customHeight="1">
      <c r="B5" s="13"/>
      <c r="C5" s="176"/>
      <c r="D5" s="176"/>
      <c r="E5" s="176"/>
      <c r="F5" s="99"/>
      <c r="G5" s="176"/>
      <c r="H5" s="99"/>
      <c r="I5" s="176"/>
      <c r="J5" s="176"/>
      <c r="K5" s="96"/>
      <c r="L5" s="141"/>
    </row>
    <row r="6" spans="1:71" ht="15">
      <c r="B6" s="13"/>
      <c r="C6" s="176"/>
      <c r="D6" s="184" t="s">
        <v>247</v>
      </c>
      <c r="E6" s="176"/>
      <c r="F6" s="99"/>
      <c r="G6" s="176"/>
      <c r="H6" s="99"/>
      <c r="I6" s="176"/>
      <c r="J6" s="176"/>
      <c r="K6" s="96"/>
      <c r="L6" s="141"/>
    </row>
    <row r="7" spans="1:71" ht="31.5" customHeight="1">
      <c r="B7" s="13"/>
      <c r="C7" s="176"/>
      <c r="D7" s="176"/>
      <c r="E7" s="206" t="s">
        <v>248</v>
      </c>
      <c r="F7" s="207"/>
      <c r="G7" s="207"/>
      <c r="H7" s="207"/>
      <c r="I7" s="176"/>
      <c r="J7" s="176"/>
      <c r="K7" s="96"/>
      <c r="L7" s="141"/>
    </row>
    <row r="8" spans="1:71" s="182" customFormat="1" ht="15">
      <c r="B8" s="19"/>
      <c r="C8" s="185"/>
      <c r="D8" s="184"/>
      <c r="E8" s="185"/>
      <c r="F8" s="100"/>
      <c r="G8" s="185"/>
      <c r="H8" s="100"/>
      <c r="I8" s="185"/>
      <c r="J8" s="185"/>
      <c r="K8" s="129"/>
      <c r="L8" s="142"/>
    </row>
    <row r="9" spans="1:71" s="182" customFormat="1" ht="36.950000000000003" customHeight="1">
      <c r="B9" s="19"/>
      <c r="C9" s="185"/>
      <c r="D9" s="185"/>
      <c r="E9" s="208" t="s">
        <v>252</v>
      </c>
      <c r="F9" s="209"/>
      <c r="G9" s="209"/>
      <c r="H9" s="209"/>
      <c r="I9" s="185"/>
      <c r="J9" s="185"/>
      <c r="K9" s="129"/>
      <c r="L9" s="142"/>
    </row>
    <row r="10" spans="1:71" s="182" customFormat="1">
      <c r="B10" s="19"/>
      <c r="C10" s="185"/>
      <c r="D10" s="185"/>
      <c r="E10" s="185"/>
      <c r="F10" s="100"/>
      <c r="G10" s="185"/>
      <c r="H10" s="100"/>
      <c r="I10" s="185"/>
      <c r="J10" s="185"/>
      <c r="K10" s="129"/>
      <c r="L10" s="142"/>
    </row>
    <row r="11" spans="1:71" s="182" customFormat="1" ht="14.45" customHeight="1">
      <c r="B11" s="19"/>
      <c r="C11" s="185"/>
      <c r="D11" s="184" t="s">
        <v>8</v>
      </c>
      <c r="E11" s="185"/>
      <c r="F11" s="113" t="s">
        <v>1</v>
      </c>
      <c r="G11" s="185"/>
      <c r="H11" s="100"/>
      <c r="I11" s="184" t="s">
        <v>9</v>
      </c>
      <c r="J11" s="175" t="s">
        <v>1</v>
      </c>
      <c r="K11" s="130"/>
      <c r="L11" s="142"/>
    </row>
    <row r="12" spans="1:71" s="182" customFormat="1" ht="14.45" customHeight="1">
      <c r="B12" s="19"/>
      <c r="C12" s="185"/>
      <c r="D12" s="184" t="s">
        <v>11</v>
      </c>
      <c r="E12" s="185"/>
      <c r="F12" s="113" t="s">
        <v>12</v>
      </c>
      <c r="G12" s="185"/>
      <c r="H12" s="100"/>
      <c r="I12" s="184" t="s">
        <v>13</v>
      </c>
      <c r="J12" s="39"/>
      <c r="K12" s="131"/>
      <c r="L12" s="142"/>
    </row>
    <row r="13" spans="1:71" s="182" customFormat="1" ht="10.9" customHeight="1">
      <c r="B13" s="19"/>
      <c r="C13" s="185"/>
      <c r="D13" s="185"/>
      <c r="E13" s="185"/>
      <c r="F13" s="100"/>
      <c r="G13" s="185"/>
      <c r="H13" s="100"/>
      <c r="I13" s="185"/>
      <c r="J13" s="185"/>
      <c r="K13" s="129"/>
      <c r="L13" s="142"/>
    </row>
    <row r="14" spans="1:71" s="182" customFormat="1" ht="14.45" customHeight="1">
      <c r="B14" s="19"/>
      <c r="C14" s="185"/>
      <c r="D14" s="184" t="s">
        <v>15</v>
      </c>
      <c r="E14" s="185"/>
      <c r="F14" s="100"/>
      <c r="G14" s="185"/>
      <c r="H14" s="100"/>
      <c r="I14" s="184" t="s">
        <v>16</v>
      </c>
      <c r="J14" s="175" t="s">
        <v>1</v>
      </c>
      <c r="K14" s="130"/>
      <c r="L14" s="142"/>
    </row>
    <row r="15" spans="1:71" s="182" customFormat="1" ht="18" customHeight="1">
      <c r="B15" s="19"/>
      <c r="C15" s="185"/>
      <c r="D15" s="185"/>
      <c r="E15" s="175" t="s">
        <v>17</v>
      </c>
      <c r="F15" s="100"/>
      <c r="G15" s="185"/>
      <c r="H15" s="100"/>
      <c r="I15" s="184" t="s">
        <v>18</v>
      </c>
      <c r="J15" s="175" t="s">
        <v>1</v>
      </c>
      <c r="K15" s="130"/>
      <c r="L15" s="142"/>
    </row>
    <row r="16" spans="1:71" s="182" customFormat="1" ht="6.95" customHeight="1">
      <c r="B16" s="19"/>
      <c r="C16" s="185"/>
      <c r="D16" s="185"/>
      <c r="E16" s="185"/>
      <c r="F16" s="100"/>
      <c r="G16" s="185"/>
      <c r="H16" s="100"/>
      <c r="I16" s="185"/>
      <c r="J16" s="185"/>
      <c r="K16" s="129"/>
      <c r="L16" s="142"/>
    </row>
    <row r="17" spans="2:12" s="182" customFormat="1" ht="14.45" customHeight="1">
      <c r="B17" s="19"/>
      <c r="C17" s="185"/>
      <c r="D17" s="184" t="s">
        <v>244</v>
      </c>
      <c r="E17" s="185"/>
      <c r="F17" s="100"/>
      <c r="G17" s="185"/>
      <c r="H17" s="100"/>
      <c r="I17" s="184" t="s">
        <v>16</v>
      </c>
      <c r="J17" s="175"/>
      <c r="K17" s="130"/>
      <c r="L17" s="142"/>
    </row>
    <row r="18" spans="2:12" s="182" customFormat="1" ht="18" customHeight="1">
      <c r="B18" s="19"/>
      <c r="C18" s="185"/>
      <c r="D18" s="185"/>
      <c r="E18" s="197"/>
      <c r="F18" s="100"/>
      <c r="G18" s="185"/>
      <c r="H18" s="100"/>
      <c r="I18" s="184" t="s">
        <v>18</v>
      </c>
      <c r="J18" s="175"/>
      <c r="K18" s="130"/>
      <c r="L18" s="142"/>
    </row>
    <row r="19" spans="2:12" s="182" customFormat="1" ht="6.95" customHeight="1">
      <c r="B19" s="19"/>
      <c r="C19" s="185"/>
      <c r="D19" s="185"/>
      <c r="E19" s="185"/>
      <c r="F19" s="100"/>
      <c r="G19" s="185"/>
      <c r="H19" s="100"/>
      <c r="I19" s="185"/>
      <c r="J19" s="185"/>
      <c r="K19" s="129"/>
      <c r="L19" s="142"/>
    </row>
    <row r="20" spans="2:12" s="182" customFormat="1" ht="14.45" customHeight="1">
      <c r="B20" s="19"/>
      <c r="C20" s="185"/>
      <c r="D20" s="184" t="s">
        <v>19</v>
      </c>
      <c r="E20" s="185"/>
      <c r="F20" s="100"/>
      <c r="G20" s="185"/>
      <c r="H20" s="100"/>
      <c r="I20" s="184" t="s">
        <v>16</v>
      </c>
      <c r="J20" s="175" t="s">
        <v>1</v>
      </c>
      <c r="K20" s="130"/>
      <c r="L20" s="142"/>
    </row>
    <row r="21" spans="2:12" s="182" customFormat="1" ht="18" customHeight="1">
      <c r="B21" s="19"/>
      <c r="C21" s="185"/>
      <c r="D21" s="185"/>
      <c r="E21" s="175" t="s">
        <v>20</v>
      </c>
      <c r="F21" s="100"/>
      <c r="G21" s="185"/>
      <c r="H21" s="100"/>
      <c r="I21" s="184" t="s">
        <v>18</v>
      </c>
      <c r="J21" s="175" t="s">
        <v>1</v>
      </c>
      <c r="K21" s="130"/>
      <c r="L21" s="142"/>
    </row>
    <row r="22" spans="2:12" s="182" customFormat="1" ht="6.95" customHeight="1">
      <c r="B22" s="19"/>
      <c r="C22" s="185"/>
      <c r="D22" s="185"/>
      <c r="E22" s="185"/>
      <c r="F22" s="100"/>
      <c r="G22" s="185"/>
      <c r="H22" s="100"/>
      <c r="I22" s="185"/>
      <c r="J22" s="185"/>
      <c r="K22" s="129"/>
      <c r="L22" s="142"/>
    </row>
    <row r="23" spans="2:12" s="182" customFormat="1" ht="14.45" customHeight="1">
      <c r="B23" s="19"/>
      <c r="C23" s="185"/>
      <c r="D23" s="184" t="s">
        <v>22</v>
      </c>
      <c r="E23" s="185"/>
      <c r="F23" s="100"/>
      <c r="G23" s="185"/>
      <c r="H23" s="100"/>
      <c r="I23" s="185"/>
      <c r="J23" s="185"/>
      <c r="K23" s="129"/>
      <c r="L23" s="142"/>
    </row>
    <row r="24" spans="2:12" s="2" customFormat="1" ht="22.5" customHeight="1">
      <c r="B24" s="40"/>
      <c r="C24" s="41"/>
      <c r="D24" s="41"/>
      <c r="E24" s="210" t="s">
        <v>1</v>
      </c>
      <c r="F24" s="210"/>
      <c r="G24" s="210"/>
      <c r="H24" s="210"/>
      <c r="I24" s="41"/>
      <c r="J24" s="41"/>
      <c r="K24" s="132"/>
      <c r="L24" s="143"/>
    </row>
    <row r="25" spans="2:12" s="182" customFormat="1" ht="6.95" customHeight="1">
      <c r="B25" s="19"/>
      <c r="C25" s="185"/>
      <c r="D25" s="185"/>
      <c r="E25" s="185"/>
      <c r="F25" s="100"/>
      <c r="G25" s="185"/>
      <c r="H25" s="100"/>
      <c r="I25" s="185"/>
      <c r="J25" s="185"/>
      <c r="K25" s="129"/>
      <c r="L25" s="142"/>
    </row>
    <row r="26" spans="2:12" s="182" customFormat="1" ht="6.95" customHeight="1">
      <c r="B26" s="19"/>
      <c r="C26" s="185"/>
      <c r="D26" s="30"/>
      <c r="E26" s="30"/>
      <c r="F26" s="101"/>
      <c r="G26" s="30"/>
      <c r="H26" s="101"/>
      <c r="I26" s="30"/>
      <c r="J26" s="30"/>
      <c r="K26" s="30"/>
      <c r="L26" s="144"/>
    </row>
    <row r="27" spans="2:12" s="182" customFormat="1" ht="25.35" customHeight="1">
      <c r="B27" s="19"/>
      <c r="C27" s="185"/>
      <c r="D27" s="42" t="s">
        <v>23</v>
      </c>
      <c r="E27" s="185"/>
      <c r="F27" s="100"/>
      <c r="G27" s="185"/>
      <c r="H27" s="100"/>
      <c r="I27" s="185"/>
      <c r="J27" s="43">
        <f>ROUND(J76,2)</f>
        <v>0</v>
      </c>
      <c r="K27" s="133"/>
      <c r="L27" s="142"/>
    </row>
    <row r="28" spans="2:12" s="182" customFormat="1" ht="6.95" customHeight="1">
      <c r="B28" s="19"/>
      <c r="C28" s="185"/>
      <c r="D28" s="30"/>
      <c r="E28" s="30"/>
      <c r="F28" s="101"/>
      <c r="G28" s="30"/>
      <c r="H28" s="101"/>
      <c r="I28" s="30"/>
      <c r="J28" s="30"/>
      <c r="K28" s="30"/>
      <c r="L28" s="144"/>
    </row>
    <row r="29" spans="2:12" s="182" customFormat="1" ht="14.45" customHeight="1">
      <c r="B29" s="19"/>
      <c r="C29" s="185"/>
      <c r="D29" s="185"/>
      <c r="E29" s="185"/>
      <c r="F29" s="114" t="s">
        <v>25</v>
      </c>
      <c r="G29" s="185"/>
      <c r="H29" s="100"/>
      <c r="I29" s="177" t="s">
        <v>24</v>
      </c>
      <c r="J29" s="177" t="s">
        <v>26</v>
      </c>
      <c r="K29" s="134"/>
      <c r="L29" s="142"/>
    </row>
    <row r="30" spans="2:12" s="182" customFormat="1" ht="14.45" customHeight="1">
      <c r="B30" s="19"/>
      <c r="C30" s="185"/>
      <c r="D30" s="180" t="s">
        <v>27</v>
      </c>
      <c r="E30" s="180" t="s">
        <v>28</v>
      </c>
      <c r="F30" s="115">
        <f>ROUND(SUM(BF76:BF85), 2)</f>
        <v>0</v>
      </c>
      <c r="G30" s="185"/>
      <c r="H30" s="100"/>
      <c r="I30" s="45">
        <v>0.21</v>
      </c>
      <c r="J30" s="44">
        <f>ROUND(ROUND((SUM(BF76:BF85)), 2)*I30, 2)</f>
        <v>0</v>
      </c>
      <c r="K30" s="135"/>
      <c r="L30" s="142"/>
    </row>
    <row r="31" spans="2:12" s="182" customFormat="1" ht="14.45" customHeight="1">
      <c r="B31" s="19"/>
      <c r="C31" s="185"/>
      <c r="D31" s="185"/>
      <c r="E31" s="180" t="s">
        <v>29</v>
      </c>
      <c r="F31" s="115">
        <f>ROUND(SUM(BG76:BG85), 2)</f>
        <v>0</v>
      </c>
      <c r="G31" s="185"/>
      <c r="H31" s="100"/>
      <c r="I31" s="45">
        <v>0.15</v>
      </c>
      <c r="J31" s="44">
        <f>ROUND(ROUND((SUM(BG76:BG85)), 2)*I31, 2)</f>
        <v>0</v>
      </c>
      <c r="K31" s="135"/>
      <c r="L31" s="142"/>
    </row>
    <row r="32" spans="2:12" s="182" customFormat="1" ht="14.45" hidden="1" customHeight="1">
      <c r="B32" s="19"/>
      <c r="C32" s="185"/>
      <c r="D32" s="185"/>
      <c r="E32" s="180" t="s">
        <v>30</v>
      </c>
      <c r="F32" s="115">
        <f>ROUND(SUM(BH76:BH85), 2)</f>
        <v>0</v>
      </c>
      <c r="G32" s="185"/>
      <c r="H32" s="100"/>
      <c r="I32" s="45">
        <v>0.21</v>
      </c>
      <c r="J32" s="44">
        <v>0</v>
      </c>
      <c r="K32" s="135"/>
      <c r="L32" s="142"/>
    </row>
    <row r="33" spans="2:12" s="182" customFormat="1" ht="14.45" hidden="1" customHeight="1">
      <c r="B33" s="19"/>
      <c r="C33" s="185"/>
      <c r="D33" s="185"/>
      <c r="E33" s="180" t="s">
        <v>31</v>
      </c>
      <c r="F33" s="115">
        <f>ROUND(SUM(BI76:BI85), 2)</f>
        <v>0</v>
      </c>
      <c r="G33" s="185"/>
      <c r="H33" s="100"/>
      <c r="I33" s="45">
        <v>0.15</v>
      </c>
      <c r="J33" s="44">
        <v>0</v>
      </c>
      <c r="K33" s="135"/>
      <c r="L33" s="142"/>
    </row>
    <row r="34" spans="2:12" s="182" customFormat="1" ht="14.45" hidden="1" customHeight="1">
      <c r="B34" s="19"/>
      <c r="C34" s="185"/>
      <c r="D34" s="185"/>
      <c r="E34" s="180" t="s">
        <v>32</v>
      </c>
      <c r="F34" s="115">
        <f>ROUND(SUM(BJ76:BJ85), 2)</f>
        <v>0</v>
      </c>
      <c r="G34" s="185"/>
      <c r="H34" s="100"/>
      <c r="I34" s="45">
        <v>0</v>
      </c>
      <c r="J34" s="44">
        <v>0</v>
      </c>
      <c r="K34" s="135"/>
      <c r="L34" s="142"/>
    </row>
    <row r="35" spans="2:12" s="182" customFormat="1" ht="6.95" customHeight="1">
      <c r="B35" s="19"/>
      <c r="C35" s="185"/>
      <c r="D35" s="185"/>
      <c r="E35" s="185"/>
      <c r="F35" s="100"/>
      <c r="G35" s="185"/>
      <c r="H35" s="100"/>
      <c r="I35" s="185"/>
      <c r="J35" s="185"/>
      <c r="K35" s="129"/>
      <c r="L35" s="142"/>
    </row>
    <row r="36" spans="2:12" s="182" customFormat="1" ht="25.35" customHeight="1">
      <c r="B36" s="19"/>
      <c r="C36" s="46"/>
      <c r="D36" s="47" t="s">
        <v>33</v>
      </c>
      <c r="E36" s="31"/>
      <c r="F36" s="116"/>
      <c r="G36" s="48" t="s">
        <v>34</v>
      </c>
      <c r="H36" s="102" t="s">
        <v>35</v>
      </c>
      <c r="I36" s="31"/>
      <c r="J36" s="49">
        <f>SUM(J27:J34)</f>
        <v>0</v>
      </c>
      <c r="K36" s="49"/>
      <c r="L36" s="145"/>
    </row>
    <row r="37" spans="2:12" s="182" customFormat="1" ht="14.45" customHeight="1">
      <c r="B37" s="23"/>
      <c r="C37" s="24"/>
      <c r="D37" s="24"/>
      <c r="E37" s="24"/>
      <c r="F37" s="103"/>
      <c r="G37" s="24"/>
      <c r="H37" s="103"/>
      <c r="I37" s="24"/>
      <c r="J37" s="24"/>
      <c r="K37" s="24"/>
      <c r="L37" s="146"/>
    </row>
    <row r="41" spans="2:12" s="182" customFormat="1" ht="6.95" customHeight="1">
      <c r="B41" s="25"/>
      <c r="C41" s="26"/>
      <c r="D41" s="26"/>
      <c r="E41" s="26"/>
      <c r="F41" s="104"/>
      <c r="G41" s="26"/>
      <c r="H41" s="104"/>
      <c r="I41" s="26"/>
      <c r="J41" s="26"/>
      <c r="K41" s="26"/>
      <c r="L41" s="147"/>
    </row>
    <row r="42" spans="2:12" s="182" customFormat="1" ht="36.950000000000003" customHeight="1">
      <c r="B42" s="19"/>
      <c r="C42" s="15" t="s">
        <v>246</v>
      </c>
      <c r="D42" s="185"/>
      <c r="E42" s="185"/>
      <c r="F42" s="100"/>
      <c r="G42" s="185"/>
      <c r="H42" s="100"/>
      <c r="I42" s="185"/>
      <c r="J42" s="185"/>
      <c r="K42" s="129"/>
      <c r="L42" s="142"/>
    </row>
    <row r="43" spans="2:12" s="182" customFormat="1" ht="6.95" customHeight="1">
      <c r="B43" s="19"/>
      <c r="C43" s="185"/>
      <c r="D43" s="185"/>
      <c r="E43" s="185"/>
      <c r="F43" s="100"/>
      <c r="G43" s="185"/>
      <c r="H43" s="100"/>
      <c r="I43" s="185"/>
      <c r="J43" s="185"/>
      <c r="K43" s="129"/>
      <c r="L43" s="142"/>
    </row>
    <row r="44" spans="2:12" s="182" customFormat="1" ht="14.45" customHeight="1">
      <c r="B44" s="19"/>
      <c r="C44" s="184" t="s">
        <v>247</v>
      </c>
      <c r="D44" s="185"/>
      <c r="E44" s="185"/>
      <c r="F44" s="100"/>
      <c r="G44" s="185"/>
      <c r="H44" s="100"/>
      <c r="I44" s="185"/>
      <c r="J44" s="185"/>
      <c r="K44" s="129"/>
      <c r="L44" s="142"/>
    </row>
    <row r="45" spans="2:12" s="182" customFormat="1" ht="41.25" customHeight="1">
      <c r="B45" s="19"/>
      <c r="C45" s="185"/>
      <c r="D45" s="185"/>
      <c r="E45" s="206" t="str">
        <f>E7</f>
        <v>Zdravotnický mobiliář pro gynekologicko-porodnické oddělení nemocnice v Karlových Varech</v>
      </c>
      <c r="F45" s="207"/>
      <c r="G45" s="207"/>
      <c r="H45" s="207"/>
      <c r="I45" s="185"/>
      <c r="J45" s="185"/>
      <c r="K45" s="129"/>
      <c r="L45" s="142"/>
    </row>
    <row r="46" spans="2:12" s="182" customFormat="1" ht="14.45" customHeight="1">
      <c r="B46" s="19"/>
      <c r="C46" s="184"/>
      <c r="D46" s="185"/>
      <c r="E46" s="185"/>
      <c r="F46" s="100"/>
      <c r="G46" s="185"/>
      <c r="H46" s="100"/>
      <c r="I46" s="185"/>
      <c r="J46" s="185"/>
      <c r="K46" s="129"/>
      <c r="L46" s="142"/>
    </row>
    <row r="47" spans="2:12" s="182" customFormat="1" ht="34.5" customHeight="1">
      <c r="B47" s="19"/>
      <c r="C47" s="185"/>
      <c r="D47" s="185"/>
      <c r="E47" s="208" t="str">
        <f>E9</f>
        <v>část D. Spotřební elektronika</v>
      </c>
      <c r="F47" s="209"/>
      <c r="G47" s="209"/>
      <c r="H47" s="209"/>
      <c r="I47" s="185"/>
      <c r="J47" s="185"/>
      <c r="K47" s="129"/>
      <c r="L47" s="142"/>
    </row>
    <row r="48" spans="2:12" s="182" customFormat="1" ht="6.95" customHeight="1">
      <c r="B48" s="19"/>
      <c r="C48" s="185"/>
      <c r="D48" s="185"/>
      <c r="E48" s="185"/>
      <c r="F48" s="100"/>
      <c r="G48" s="185"/>
      <c r="H48" s="100"/>
      <c r="I48" s="185"/>
      <c r="J48" s="185"/>
      <c r="K48" s="129"/>
      <c r="L48" s="142"/>
    </row>
    <row r="49" spans="2:48" s="182" customFormat="1" ht="18" customHeight="1">
      <c r="B49" s="19"/>
      <c r="C49" s="184" t="s">
        <v>11</v>
      </c>
      <c r="D49" s="185"/>
      <c r="E49" s="185"/>
      <c r="F49" s="113" t="str">
        <f>F12</f>
        <v>Karlovy Vary</v>
      </c>
      <c r="G49" s="185"/>
      <c r="H49" s="100"/>
      <c r="I49" s="184" t="s">
        <v>13</v>
      </c>
      <c r="J49" s="39" t="str">
        <f>IF(J12="","",J12)</f>
        <v/>
      </c>
      <c r="K49" s="131"/>
      <c r="L49" s="142"/>
    </row>
    <row r="50" spans="2:48" s="182" customFormat="1" ht="6.95" customHeight="1">
      <c r="B50" s="19"/>
      <c r="C50" s="185"/>
      <c r="D50" s="185"/>
      <c r="E50" s="185"/>
      <c r="F50" s="100"/>
      <c r="G50" s="185"/>
      <c r="H50" s="100"/>
      <c r="I50" s="185"/>
      <c r="J50" s="185"/>
      <c r="K50" s="129"/>
      <c r="L50" s="142"/>
    </row>
    <row r="51" spans="2:48" s="182" customFormat="1" ht="15">
      <c r="B51" s="19"/>
      <c r="C51" s="184" t="s">
        <v>15</v>
      </c>
      <c r="D51" s="185"/>
      <c r="E51" s="185"/>
      <c r="F51" s="113" t="str">
        <f>E15</f>
        <v>Karlovarský kraj, Závodní 88, Karlovy Vary</v>
      </c>
      <c r="G51" s="185"/>
      <c r="H51" s="100"/>
      <c r="I51" s="184" t="s">
        <v>19</v>
      </c>
      <c r="J51" s="175" t="str">
        <f>E21</f>
        <v>Atelier Penta v.o.s., Jlhlava, Mrštíkova 12</v>
      </c>
      <c r="K51" s="130"/>
      <c r="L51" s="142"/>
    </row>
    <row r="52" spans="2:48" s="182" customFormat="1" ht="14.45" customHeight="1">
      <c r="B52" s="19"/>
      <c r="C52" s="184" t="s">
        <v>244</v>
      </c>
      <c r="D52" s="185"/>
      <c r="E52" s="185"/>
      <c r="F52" s="113" t="str">
        <f>IF(E18="","",E18)</f>
        <v/>
      </c>
      <c r="G52" s="185"/>
      <c r="H52" s="100"/>
      <c r="I52" s="185"/>
      <c r="J52" s="185"/>
      <c r="K52" s="129"/>
      <c r="L52" s="142"/>
    </row>
    <row r="53" spans="2:48" s="182" customFormat="1" ht="10.35" customHeight="1">
      <c r="B53" s="19"/>
      <c r="C53" s="185"/>
      <c r="D53" s="185"/>
      <c r="E53" s="185"/>
      <c r="F53" s="100"/>
      <c r="G53" s="185"/>
      <c r="H53" s="100"/>
      <c r="I53" s="185"/>
      <c r="J53" s="185"/>
      <c r="K53" s="129"/>
      <c r="L53" s="142"/>
    </row>
    <row r="54" spans="2:48" s="182" customFormat="1" ht="29.25" customHeight="1">
      <c r="B54" s="19"/>
      <c r="C54" s="50" t="s">
        <v>48</v>
      </c>
      <c r="D54" s="46"/>
      <c r="E54" s="46"/>
      <c r="F54" s="105"/>
      <c r="G54" s="46"/>
      <c r="H54" s="105"/>
      <c r="I54" s="46"/>
      <c r="J54" s="51" t="s">
        <v>49</v>
      </c>
      <c r="K54" s="136"/>
      <c r="L54" s="148"/>
    </row>
    <row r="55" spans="2:48" s="182" customFormat="1" ht="10.35" customHeight="1">
      <c r="B55" s="19"/>
      <c r="C55" s="185"/>
      <c r="D55" s="185"/>
      <c r="E55" s="185"/>
      <c r="F55" s="100"/>
      <c r="G55" s="185"/>
      <c r="H55" s="100"/>
      <c r="I55" s="185"/>
      <c r="J55" s="185"/>
      <c r="K55" s="129"/>
      <c r="L55" s="142"/>
    </row>
    <row r="56" spans="2:48" s="182" customFormat="1" ht="29.25" customHeight="1">
      <c r="B56" s="19"/>
      <c r="C56" s="52" t="s">
        <v>50</v>
      </c>
      <c r="D56" s="185"/>
      <c r="E56" s="185"/>
      <c r="F56" s="100"/>
      <c r="G56" s="185"/>
      <c r="H56" s="100"/>
      <c r="I56" s="185"/>
      <c r="J56" s="43">
        <f>J76</f>
        <v>0</v>
      </c>
      <c r="K56" s="133"/>
      <c r="L56" s="142"/>
      <c r="AV56" s="10" t="s">
        <v>51</v>
      </c>
    </row>
    <row r="57" spans="2:48" s="182" customFormat="1" ht="21.75" customHeight="1">
      <c r="B57" s="19"/>
      <c r="C57" s="185"/>
      <c r="D57" s="185"/>
      <c r="E57" s="185"/>
      <c r="F57" s="100"/>
      <c r="G57" s="185"/>
      <c r="H57" s="100"/>
      <c r="I57" s="185"/>
      <c r="J57" s="185"/>
      <c r="K57" s="129"/>
      <c r="L57" s="142"/>
    </row>
    <row r="58" spans="2:48" s="182" customFormat="1" ht="6.95" customHeight="1">
      <c r="B58" s="23"/>
      <c r="C58" s="24"/>
      <c r="D58" s="24"/>
      <c r="E58" s="24"/>
      <c r="F58" s="103"/>
      <c r="G58" s="24"/>
      <c r="H58" s="103"/>
      <c r="I58" s="24"/>
      <c r="J58" s="24"/>
      <c r="K58" s="24"/>
      <c r="L58" s="146"/>
    </row>
    <row r="62" spans="2:48" s="182" customFormat="1" ht="6.95" customHeight="1">
      <c r="B62" s="25"/>
      <c r="C62" s="26"/>
      <c r="D62" s="26"/>
      <c r="E62" s="26"/>
      <c r="F62" s="104"/>
      <c r="G62" s="26"/>
      <c r="H62" s="104"/>
      <c r="I62" s="26"/>
      <c r="J62" s="26"/>
      <c r="K62" s="26"/>
      <c r="L62" s="149"/>
      <c r="M62" s="19"/>
    </row>
    <row r="63" spans="2:48" s="182" customFormat="1" ht="36.950000000000003" customHeight="1">
      <c r="B63" s="19"/>
      <c r="C63" s="27" t="s">
        <v>245</v>
      </c>
      <c r="F63" s="106"/>
      <c r="H63" s="106"/>
      <c r="L63" s="150"/>
      <c r="M63" s="19"/>
    </row>
    <row r="64" spans="2:48" s="182" customFormat="1" ht="6.95" customHeight="1">
      <c r="B64" s="19"/>
      <c r="F64" s="106"/>
      <c r="H64" s="106"/>
      <c r="L64" s="150"/>
      <c r="M64" s="19"/>
    </row>
    <row r="65" spans="2:66" s="182" customFormat="1" ht="14.45" customHeight="1">
      <c r="B65" s="19"/>
      <c r="C65" s="181" t="s">
        <v>247</v>
      </c>
      <c r="F65" s="106"/>
      <c r="H65" s="106"/>
      <c r="L65" s="150"/>
      <c r="M65" s="19"/>
    </row>
    <row r="66" spans="2:66" s="182" customFormat="1" ht="36" customHeight="1">
      <c r="B66" s="19"/>
      <c r="E66" s="199" t="str">
        <f>E7</f>
        <v>Zdravotnický mobiliář pro gynekologicko-porodnické oddělení nemocnice v Karlových Varech</v>
      </c>
      <c r="F66" s="200"/>
      <c r="G66" s="200"/>
      <c r="H66" s="200"/>
      <c r="L66" s="150"/>
      <c r="M66" s="19"/>
    </row>
    <row r="67" spans="2:66" s="182" customFormat="1" ht="14.45" customHeight="1">
      <c r="B67" s="19"/>
      <c r="C67" s="181"/>
      <c r="F67" s="106"/>
      <c r="H67" s="106"/>
      <c r="L67" s="150"/>
      <c r="M67" s="19"/>
    </row>
    <row r="68" spans="2:66" s="182" customFormat="1" ht="39" customHeight="1">
      <c r="B68" s="19"/>
      <c r="E68" s="201" t="str">
        <f>E9</f>
        <v>část D. Spotřební elektronika</v>
      </c>
      <c r="F68" s="202"/>
      <c r="G68" s="202"/>
      <c r="H68" s="202"/>
      <c r="L68" s="150"/>
      <c r="M68" s="19"/>
    </row>
    <row r="69" spans="2:66" s="182" customFormat="1" ht="6.95" customHeight="1">
      <c r="B69" s="19"/>
      <c r="F69" s="106"/>
      <c r="H69" s="106"/>
      <c r="L69" s="150"/>
      <c r="M69" s="19"/>
    </row>
    <row r="70" spans="2:66" s="182" customFormat="1" ht="18" customHeight="1">
      <c r="B70" s="19"/>
      <c r="C70" s="181" t="s">
        <v>11</v>
      </c>
      <c r="F70" s="117" t="str">
        <f>F12</f>
        <v>Karlovy Vary</v>
      </c>
      <c r="H70" s="106"/>
      <c r="I70" s="181" t="s">
        <v>13</v>
      </c>
      <c r="J70" s="179" t="str">
        <f>IF(J12="","",J12)</f>
        <v/>
      </c>
      <c r="K70" s="179"/>
      <c r="L70" s="150"/>
      <c r="M70" s="19"/>
    </row>
    <row r="71" spans="2:66" s="182" customFormat="1" ht="6.95" customHeight="1">
      <c r="B71" s="19"/>
      <c r="F71" s="106"/>
      <c r="H71" s="106"/>
      <c r="L71" s="150"/>
      <c r="M71" s="19"/>
    </row>
    <row r="72" spans="2:66" s="182" customFormat="1" ht="15">
      <c r="B72" s="19"/>
      <c r="C72" s="181" t="s">
        <v>15</v>
      </c>
      <c r="F72" s="117" t="str">
        <f>E15</f>
        <v>Karlovarský kraj, Závodní 88, Karlovy Vary</v>
      </c>
      <c r="H72" s="106"/>
      <c r="I72" s="181" t="s">
        <v>19</v>
      </c>
      <c r="J72" s="53" t="str">
        <f>E21</f>
        <v>Atelier Penta v.o.s., Jlhlava, Mrštíkova 12</v>
      </c>
      <c r="K72" s="53"/>
      <c r="L72" s="150"/>
      <c r="M72" s="19"/>
    </row>
    <row r="73" spans="2:66" s="182" customFormat="1" ht="14.45" customHeight="1">
      <c r="B73" s="19"/>
      <c r="C73" s="184" t="s">
        <v>244</v>
      </c>
      <c r="F73" s="117" t="str">
        <f>IF(E18="","",E18)</f>
        <v/>
      </c>
      <c r="H73" s="106"/>
      <c r="L73" s="150"/>
      <c r="M73" s="169"/>
    </row>
    <row r="74" spans="2:66" s="182" customFormat="1" ht="10.35" customHeight="1">
      <c r="B74" s="19"/>
      <c r="F74" s="106"/>
      <c r="H74" s="106"/>
      <c r="L74" s="150"/>
      <c r="M74" s="169"/>
    </row>
    <row r="75" spans="2:66" s="3" customFormat="1" ht="29.25" customHeight="1">
      <c r="B75" s="54"/>
      <c r="C75" s="55" t="s">
        <v>52</v>
      </c>
      <c r="D75" s="56" t="s">
        <v>37</v>
      </c>
      <c r="E75" s="56" t="s">
        <v>36</v>
      </c>
      <c r="F75" s="107" t="s">
        <v>53</v>
      </c>
      <c r="G75" s="56" t="s">
        <v>54</v>
      </c>
      <c r="H75" s="107" t="s">
        <v>55</v>
      </c>
      <c r="I75" s="57" t="s">
        <v>56</v>
      </c>
      <c r="J75" s="56" t="s">
        <v>49</v>
      </c>
      <c r="K75" s="56" t="s">
        <v>242</v>
      </c>
      <c r="L75" s="137" t="s">
        <v>243</v>
      </c>
      <c r="M75" s="170"/>
      <c r="N75" s="32" t="s">
        <v>57</v>
      </c>
      <c r="O75" s="33" t="s">
        <v>27</v>
      </c>
      <c r="P75" s="33" t="s">
        <v>58</v>
      </c>
      <c r="Q75" s="33" t="s">
        <v>59</v>
      </c>
      <c r="R75" s="33" t="s">
        <v>60</v>
      </c>
      <c r="S75" s="33" t="s">
        <v>61</v>
      </c>
      <c r="T75" s="33" t="s">
        <v>62</v>
      </c>
      <c r="U75" s="34" t="s">
        <v>63</v>
      </c>
    </row>
    <row r="76" spans="2:66" s="182" customFormat="1" ht="29.25" customHeight="1">
      <c r="B76" s="19"/>
      <c r="C76" s="58" t="s">
        <v>50</v>
      </c>
      <c r="F76" s="106"/>
      <c r="H76" s="106"/>
      <c r="J76" s="59">
        <f>BL76</f>
        <v>0</v>
      </c>
      <c r="K76" s="59"/>
      <c r="L76" s="150"/>
      <c r="M76" s="169"/>
      <c r="N76" s="35"/>
      <c r="O76" s="30"/>
      <c r="P76" s="30"/>
      <c r="Q76" s="60">
        <f>SUM(Q77:Q85)</f>
        <v>0</v>
      </c>
      <c r="R76" s="30"/>
      <c r="S76" s="60">
        <f>SUM(S77:S85)</f>
        <v>0</v>
      </c>
      <c r="T76" s="30"/>
      <c r="U76" s="61">
        <f>SUM(U77:U85)</f>
        <v>0</v>
      </c>
      <c r="AU76" s="10" t="s">
        <v>38</v>
      </c>
      <c r="AV76" s="10" t="s">
        <v>51</v>
      </c>
      <c r="BL76" s="62">
        <f>SUM(BL77:BL85)</f>
        <v>0</v>
      </c>
    </row>
    <row r="77" spans="2:66" s="182" customFormat="1" ht="22.5" customHeight="1">
      <c r="B77" s="63"/>
      <c r="C77" s="64" t="s">
        <v>95</v>
      </c>
      <c r="D77" s="64" t="s">
        <v>64</v>
      </c>
      <c r="E77" s="65" t="s">
        <v>233</v>
      </c>
      <c r="F77" s="121" t="s">
        <v>234</v>
      </c>
      <c r="G77" s="157" t="s">
        <v>65</v>
      </c>
      <c r="H77" s="111">
        <v>23</v>
      </c>
      <c r="I77" s="198">
        <v>0</v>
      </c>
      <c r="J77" s="67">
        <f>ROUND(I77*H77,2)</f>
        <v>0</v>
      </c>
      <c r="K77" s="67">
        <v>11</v>
      </c>
      <c r="L77" s="151">
        <v>12</v>
      </c>
      <c r="M77" s="171"/>
      <c r="N77" s="68" t="s">
        <v>1</v>
      </c>
      <c r="O77" s="69" t="s">
        <v>28</v>
      </c>
      <c r="P77" s="70">
        <v>0</v>
      </c>
      <c r="Q77" s="70">
        <f>P77*H77</f>
        <v>0</v>
      </c>
      <c r="R77" s="70">
        <v>0</v>
      </c>
      <c r="S77" s="70">
        <f>R77*H77</f>
        <v>0</v>
      </c>
      <c r="T77" s="70">
        <v>0</v>
      </c>
      <c r="U77" s="71">
        <f>T77*H77</f>
        <v>0</v>
      </c>
      <c r="AS77" s="10" t="s">
        <v>66</v>
      </c>
      <c r="AU77" s="10" t="s">
        <v>64</v>
      </c>
      <c r="AV77" s="10" t="s">
        <v>39</v>
      </c>
      <c r="AZ77" s="10" t="s">
        <v>67</v>
      </c>
      <c r="BF77" s="72">
        <f>IF(O77="základní",J77,0)</f>
        <v>0</v>
      </c>
      <c r="BG77" s="72">
        <f>IF(O77="snížená",J77,0)</f>
        <v>0</v>
      </c>
      <c r="BH77" s="72">
        <f>IF(O77="zákl. přenesená",J77,0)</f>
        <v>0</v>
      </c>
      <c r="BI77" s="72">
        <f>IF(O77="sníž. přenesená",J77,0)</f>
        <v>0</v>
      </c>
      <c r="BJ77" s="72">
        <f>IF(O77="nulová",J77,0)</f>
        <v>0</v>
      </c>
      <c r="BK77" s="10" t="s">
        <v>10</v>
      </c>
      <c r="BL77" s="72">
        <f>ROUND(I77*H77,2)</f>
        <v>0</v>
      </c>
      <c r="BM77" s="10" t="s">
        <v>66</v>
      </c>
      <c r="BN77" s="10" t="s">
        <v>128</v>
      </c>
    </row>
    <row r="78" spans="2:66" s="182" customFormat="1" ht="22.5" customHeight="1">
      <c r="B78" s="63"/>
      <c r="C78" s="64" t="s">
        <v>127</v>
      </c>
      <c r="D78" s="64" t="s">
        <v>64</v>
      </c>
      <c r="E78" s="65" t="s">
        <v>235</v>
      </c>
      <c r="F78" s="118" t="s">
        <v>236</v>
      </c>
      <c r="G78" s="66" t="s">
        <v>65</v>
      </c>
      <c r="H78" s="111">
        <v>5</v>
      </c>
      <c r="I78" s="198">
        <v>0</v>
      </c>
      <c r="J78" s="67">
        <f>ROUND(I78*H78,2)</f>
        <v>0</v>
      </c>
      <c r="K78" s="67">
        <v>2</v>
      </c>
      <c r="L78" s="151">
        <v>3</v>
      </c>
      <c r="M78" s="169"/>
      <c r="N78" s="68" t="s">
        <v>1</v>
      </c>
      <c r="O78" s="69" t="s">
        <v>28</v>
      </c>
      <c r="P78" s="70">
        <v>0</v>
      </c>
      <c r="Q78" s="70">
        <f>P78*H78</f>
        <v>0</v>
      </c>
      <c r="R78" s="70">
        <v>0</v>
      </c>
      <c r="S78" s="70">
        <f>R78*H78</f>
        <v>0</v>
      </c>
      <c r="T78" s="70">
        <v>0</v>
      </c>
      <c r="U78" s="71">
        <f>T78*H78</f>
        <v>0</v>
      </c>
      <c r="AS78" s="10" t="s">
        <v>66</v>
      </c>
      <c r="AU78" s="10" t="s">
        <v>64</v>
      </c>
      <c r="AV78" s="10" t="s">
        <v>39</v>
      </c>
      <c r="AZ78" s="10" t="s">
        <v>67</v>
      </c>
      <c r="BF78" s="72">
        <f>IF(O78="základní",J78,0)</f>
        <v>0</v>
      </c>
      <c r="BG78" s="72">
        <f>IF(O78="snížená",J78,0)</f>
        <v>0</v>
      </c>
      <c r="BH78" s="72">
        <f>IF(O78="zákl. přenesená",J78,0)</f>
        <v>0</v>
      </c>
      <c r="BI78" s="72">
        <f>IF(O78="sníž. přenesená",J78,0)</f>
        <v>0</v>
      </c>
      <c r="BJ78" s="72">
        <f>IF(O78="nulová",J78,0)</f>
        <v>0</v>
      </c>
      <c r="BK78" s="10" t="s">
        <v>10</v>
      </c>
      <c r="BL78" s="72">
        <f>ROUND(I78*H78,2)</f>
        <v>0</v>
      </c>
      <c r="BM78" s="10" t="s">
        <v>66</v>
      </c>
      <c r="BN78" s="10" t="s">
        <v>129</v>
      </c>
    </row>
    <row r="79" spans="2:66" s="4" customFormat="1">
      <c r="B79" s="73"/>
      <c r="D79" s="74" t="s">
        <v>72</v>
      </c>
      <c r="E79" s="75" t="s">
        <v>1</v>
      </c>
      <c r="F79" s="119" t="s">
        <v>237</v>
      </c>
      <c r="H79" s="108" t="s">
        <v>1</v>
      </c>
      <c r="L79" s="152"/>
      <c r="M79" s="73"/>
      <c r="N79" s="77"/>
      <c r="O79" s="78"/>
      <c r="P79" s="78"/>
      <c r="Q79" s="78"/>
      <c r="R79" s="78"/>
      <c r="S79" s="78"/>
      <c r="T79" s="78"/>
      <c r="U79" s="79"/>
      <c r="AU79" s="76" t="s">
        <v>72</v>
      </c>
      <c r="AV79" s="76" t="s">
        <v>39</v>
      </c>
      <c r="AW79" s="4" t="s">
        <v>10</v>
      </c>
      <c r="AX79" s="4" t="s">
        <v>21</v>
      </c>
      <c r="AY79" s="4" t="s">
        <v>39</v>
      </c>
      <c r="AZ79" s="76" t="s">
        <v>67</v>
      </c>
    </row>
    <row r="80" spans="2:66" s="5" customFormat="1">
      <c r="B80" s="80"/>
      <c r="D80" s="74" t="s">
        <v>72</v>
      </c>
      <c r="E80" s="81" t="s">
        <v>1</v>
      </c>
      <c r="F80" s="119" t="s">
        <v>71</v>
      </c>
      <c r="H80" s="109">
        <v>5</v>
      </c>
      <c r="L80" s="153"/>
      <c r="M80" s="80"/>
      <c r="N80" s="82"/>
      <c r="O80" s="83"/>
      <c r="P80" s="83"/>
      <c r="Q80" s="83"/>
      <c r="R80" s="83"/>
      <c r="S80" s="83"/>
      <c r="T80" s="83"/>
      <c r="U80" s="84"/>
      <c r="AU80" s="81" t="s">
        <v>72</v>
      </c>
      <c r="AV80" s="81" t="s">
        <v>39</v>
      </c>
      <c r="AW80" s="5" t="s">
        <v>40</v>
      </c>
      <c r="AX80" s="5" t="s">
        <v>21</v>
      </c>
      <c r="AY80" s="5" t="s">
        <v>39</v>
      </c>
      <c r="AZ80" s="81" t="s">
        <v>67</v>
      </c>
    </row>
    <row r="81" spans="2:66" s="6" customFormat="1">
      <c r="B81" s="85"/>
      <c r="D81" s="86" t="s">
        <v>72</v>
      </c>
      <c r="E81" s="87" t="s">
        <v>1</v>
      </c>
      <c r="F81" s="120" t="s">
        <v>73</v>
      </c>
      <c r="H81" s="110">
        <v>5</v>
      </c>
      <c r="L81" s="154"/>
      <c r="M81" s="85"/>
      <c r="N81" s="88"/>
      <c r="O81" s="89"/>
      <c r="P81" s="89"/>
      <c r="Q81" s="89"/>
      <c r="R81" s="89"/>
      <c r="S81" s="89"/>
      <c r="T81" s="89"/>
      <c r="U81" s="90"/>
      <c r="AU81" s="91" t="s">
        <v>72</v>
      </c>
      <c r="AV81" s="91" t="s">
        <v>39</v>
      </c>
      <c r="AW81" s="6" t="s">
        <v>66</v>
      </c>
      <c r="AX81" s="6" t="s">
        <v>21</v>
      </c>
      <c r="AY81" s="6" t="s">
        <v>10</v>
      </c>
      <c r="AZ81" s="91" t="s">
        <v>67</v>
      </c>
    </row>
    <row r="82" spans="2:66" s="182" customFormat="1" ht="22.5" customHeight="1">
      <c r="B82" s="63"/>
      <c r="C82" s="64" t="s">
        <v>96</v>
      </c>
      <c r="D82" s="64" t="s">
        <v>64</v>
      </c>
      <c r="E82" s="65" t="s">
        <v>238</v>
      </c>
      <c r="F82" s="118" t="s">
        <v>239</v>
      </c>
      <c r="G82" s="66" t="s">
        <v>65</v>
      </c>
      <c r="H82" s="111">
        <v>5</v>
      </c>
      <c r="I82" s="198">
        <v>0</v>
      </c>
      <c r="J82" s="67">
        <f>ROUND(I82*H82,2)</f>
        <v>0</v>
      </c>
      <c r="K82" s="151">
        <v>2</v>
      </c>
      <c r="L82" s="151">
        <v>3</v>
      </c>
      <c r="M82" s="19"/>
      <c r="N82" s="68" t="s">
        <v>1</v>
      </c>
      <c r="O82" s="69" t="s">
        <v>28</v>
      </c>
      <c r="P82" s="70">
        <v>0</v>
      </c>
      <c r="Q82" s="70">
        <f>P82*H82</f>
        <v>0</v>
      </c>
      <c r="R82" s="70">
        <v>0</v>
      </c>
      <c r="S82" s="70">
        <f>R82*H82</f>
        <v>0</v>
      </c>
      <c r="T82" s="70">
        <v>0</v>
      </c>
      <c r="U82" s="71">
        <f>T82*H82</f>
        <v>0</v>
      </c>
      <c r="AS82" s="10" t="s">
        <v>66</v>
      </c>
      <c r="AU82" s="10" t="s">
        <v>64</v>
      </c>
      <c r="AV82" s="10" t="s">
        <v>39</v>
      </c>
      <c r="AZ82" s="10" t="s">
        <v>67</v>
      </c>
      <c r="BF82" s="72">
        <f>IF(O82="základní",J82,0)</f>
        <v>0</v>
      </c>
      <c r="BG82" s="72">
        <f>IF(O82="snížená",J82,0)</f>
        <v>0</v>
      </c>
      <c r="BH82" s="72">
        <f>IF(O82="zákl. přenesená",J82,0)</f>
        <v>0</v>
      </c>
      <c r="BI82" s="72">
        <f>IF(O82="sníž. přenesená",J82,0)</f>
        <v>0</v>
      </c>
      <c r="BJ82" s="72">
        <f>IF(O82="nulová",J82,0)</f>
        <v>0</v>
      </c>
      <c r="BK82" s="10" t="s">
        <v>10</v>
      </c>
      <c r="BL82" s="72">
        <f>ROUND(I82*H82,2)</f>
        <v>0</v>
      </c>
      <c r="BM82" s="10" t="s">
        <v>66</v>
      </c>
      <c r="BN82" s="10" t="s">
        <v>130</v>
      </c>
    </row>
    <row r="83" spans="2:66" s="4" customFormat="1">
      <c r="B83" s="73"/>
      <c r="D83" s="74" t="s">
        <v>72</v>
      </c>
      <c r="E83" s="75" t="s">
        <v>1</v>
      </c>
      <c r="F83" s="119" t="s">
        <v>240</v>
      </c>
      <c r="H83" s="108" t="s">
        <v>1</v>
      </c>
      <c r="K83" s="6"/>
      <c r="L83" s="152"/>
      <c r="M83" s="73"/>
      <c r="N83" s="77"/>
      <c r="O83" s="78"/>
      <c r="P83" s="78"/>
      <c r="Q83" s="78"/>
      <c r="R83" s="78"/>
      <c r="S83" s="78"/>
      <c r="T83" s="78"/>
      <c r="U83" s="79"/>
      <c r="AU83" s="76" t="s">
        <v>72</v>
      </c>
      <c r="AV83" s="76" t="s">
        <v>39</v>
      </c>
      <c r="AW83" s="4" t="s">
        <v>10</v>
      </c>
      <c r="AX83" s="4" t="s">
        <v>21</v>
      </c>
      <c r="AY83" s="4" t="s">
        <v>39</v>
      </c>
      <c r="AZ83" s="76" t="s">
        <v>67</v>
      </c>
    </row>
    <row r="84" spans="2:66" s="5" customFormat="1">
      <c r="B84" s="80"/>
      <c r="D84" s="74" t="s">
        <v>72</v>
      </c>
      <c r="E84" s="81" t="s">
        <v>1</v>
      </c>
      <c r="F84" s="119" t="s">
        <v>71</v>
      </c>
      <c r="H84" s="109">
        <v>5</v>
      </c>
      <c r="L84" s="153"/>
      <c r="M84" s="80"/>
      <c r="N84" s="82"/>
      <c r="O84" s="83"/>
      <c r="P84" s="83"/>
      <c r="Q84" s="83"/>
      <c r="R84" s="83"/>
      <c r="S84" s="83"/>
      <c r="T84" s="83"/>
      <c r="U84" s="84"/>
      <c r="AU84" s="81" t="s">
        <v>72</v>
      </c>
      <c r="AV84" s="81" t="s">
        <v>39</v>
      </c>
      <c r="AW84" s="5" t="s">
        <v>40</v>
      </c>
      <c r="AX84" s="5" t="s">
        <v>21</v>
      </c>
      <c r="AY84" s="5" t="s">
        <v>39</v>
      </c>
      <c r="AZ84" s="81" t="s">
        <v>67</v>
      </c>
    </row>
    <row r="85" spans="2:66" s="6" customFormat="1">
      <c r="B85" s="85"/>
      <c r="D85" s="74" t="s">
        <v>72</v>
      </c>
      <c r="E85" s="92" t="s">
        <v>1</v>
      </c>
      <c r="F85" s="119" t="s">
        <v>73</v>
      </c>
      <c r="H85" s="109">
        <v>5</v>
      </c>
      <c r="L85" s="154"/>
      <c r="M85" s="85"/>
      <c r="N85" s="93"/>
      <c r="O85" s="94"/>
      <c r="P85" s="94"/>
      <c r="Q85" s="94"/>
      <c r="R85" s="94"/>
      <c r="S85" s="94"/>
      <c r="T85" s="94"/>
      <c r="U85" s="95"/>
      <c r="AU85" s="91" t="s">
        <v>72</v>
      </c>
      <c r="AV85" s="91" t="s">
        <v>39</v>
      </c>
      <c r="AW85" s="6" t="s">
        <v>66</v>
      </c>
      <c r="AX85" s="6" t="s">
        <v>21</v>
      </c>
      <c r="AY85" s="6" t="s">
        <v>10</v>
      </c>
      <c r="AZ85" s="91" t="s">
        <v>67</v>
      </c>
    </row>
    <row r="86" spans="2:66" s="182" customFormat="1" ht="6.95" customHeight="1">
      <c r="B86" s="23"/>
      <c r="C86" s="24"/>
      <c r="D86" s="24"/>
      <c r="E86" s="24"/>
      <c r="F86" s="103"/>
      <c r="G86" s="24"/>
      <c r="H86" s="103"/>
      <c r="I86" s="24"/>
      <c r="J86" s="24"/>
      <c r="K86" s="24"/>
      <c r="L86" s="155"/>
      <c r="M86" s="19"/>
    </row>
  </sheetData>
  <autoFilter ref="C75:L85">
    <filterColumn colId="8"/>
  </autoFilter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79"/>
  <sheetViews>
    <sheetView showGridLines="0" zoomScaleNormal="100" workbookViewId="0">
      <pane ySplit="1" topLeftCell="A64" activePane="bottomLeft" state="frozen"/>
      <selection pane="bottomLeft" activeCell="J83" sqref="J83"/>
    </sheetView>
  </sheetViews>
  <sheetFormatPr defaultRowHeight="13.5"/>
  <cols>
    <col min="1" max="2" width="8.33203125" style="186" customWidth="1"/>
    <col min="3" max="3" width="4.33203125" style="186" customWidth="1"/>
    <col min="4" max="4" width="5.6640625" style="186" customWidth="1"/>
    <col min="5" max="5" width="10.6640625" style="186" customWidth="1"/>
    <col min="6" max="6" width="56.1640625" style="97" customWidth="1"/>
    <col min="7" max="7" width="7.83203125" style="186" customWidth="1"/>
    <col min="8" max="8" width="11.6640625" style="97" customWidth="1"/>
    <col min="9" max="9" width="12.33203125" style="186" customWidth="1"/>
    <col min="10" max="10" width="20.6640625" style="186" customWidth="1"/>
    <col min="11" max="11" width="9.83203125" style="186" customWidth="1"/>
    <col min="12" max="12" width="9.33203125" style="139" customWidth="1"/>
    <col min="13" max="13" width="159.83203125" style="186" bestFit="1" customWidth="1"/>
    <col min="14" max="19" width="9.33203125" style="186"/>
    <col min="20" max="20" width="8.1640625" style="186" hidden="1" customWidth="1"/>
    <col min="21" max="21" width="29.6640625" style="186" hidden="1" customWidth="1"/>
    <col min="22" max="22" width="17.1640625" style="186" customWidth="1"/>
    <col min="23" max="23" width="12.33203125" style="186" customWidth="1"/>
    <col min="24" max="24" width="16.33203125" style="186" customWidth="1"/>
    <col min="25" max="25" width="12.33203125" style="186" customWidth="1"/>
    <col min="26" max="26" width="15" style="186" customWidth="1"/>
    <col min="27" max="27" width="11" style="186" customWidth="1"/>
    <col min="28" max="28" width="15" style="186" customWidth="1"/>
    <col min="29" max="29" width="16.33203125" style="186" customWidth="1"/>
    <col min="30" max="30" width="11" style="186" customWidth="1"/>
    <col min="31" max="31" width="15" style="186" customWidth="1"/>
    <col min="32" max="32" width="16.33203125" style="186" customWidth="1"/>
    <col min="33" max="16384" width="9.33203125" style="186"/>
  </cols>
  <sheetData>
    <row r="1" spans="1:71" ht="21.75" customHeight="1">
      <c r="A1" s="36"/>
      <c r="B1" s="7"/>
      <c r="C1" s="7"/>
      <c r="D1" s="8" t="s">
        <v>0</v>
      </c>
      <c r="E1" s="7"/>
      <c r="F1" s="112" t="s">
        <v>42</v>
      </c>
      <c r="G1" s="203" t="s">
        <v>43</v>
      </c>
      <c r="H1" s="203"/>
      <c r="I1" s="7"/>
      <c r="J1" s="194" t="s">
        <v>44</v>
      </c>
      <c r="K1" s="194"/>
      <c r="L1" s="138" t="s">
        <v>45</v>
      </c>
      <c r="M1" s="194" t="s">
        <v>46</v>
      </c>
      <c r="N1" s="194"/>
      <c r="O1" s="194"/>
      <c r="P1" s="194"/>
      <c r="Q1" s="194"/>
      <c r="R1" s="194"/>
      <c r="S1" s="194"/>
      <c r="T1" s="194"/>
      <c r="U1" s="194"/>
      <c r="V1" s="38"/>
      <c r="W1" s="3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36.950000000000003" customHeight="1">
      <c r="M2" s="204" t="s">
        <v>3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AU2" s="10" t="s">
        <v>41</v>
      </c>
    </row>
    <row r="3" spans="1:71" ht="6.95" customHeight="1">
      <c r="B3" s="11"/>
      <c r="C3" s="12"/>
      <c r="D3" s="12"/>
      <c r="E3" s="12"/>
      <c r="F3" s="98"/>
      <c r="G3" s="12"/>
      <c r="H3" s="98"/>
      <c r="I3" s="12"/>
      <c r="J3" s="12"/>
      <c r="K3" s="12"/>
      <c r="L3" s="140"/>
      <c r="AU3" s="10" t="s">
        <v>40</v>
      </c>
    </row>
    <row r="4" spans="1:71" ht="36.950000000000003" customHeight="1">
      <c r="B4" s="13"/>
      <c r="C4" s="190"/>
      <c r="D4" s="15" t="s">
        <v>47</v>
      </c>
      <c r="E4" s="190"/>
      <c r="F4" s="99"/>
      <c r="G4" s="190"/>
      <c r="H4" s="99"/>
      <c r="I4" s="190"/>
      <c r="J4" s="190"/>
      <c r="K4" s="96"/>
      <c r="L4" s="141"/>
      <c r="N4" s="16" t="s">
        <v>6</v>
      </c>
      <c r="AU4" s="10" t="s">
        <v>2</v>
      </c>
    </row>
    <row r="5" spans="1:71" ht="6.95" customHeight="1">
      <c r="B5" s="13"/>
      <c r="C5" s="190"/>
      <c r="D5" s="190"/>
      <c r="E5" s="190"/>
      <c r="F5" s="99"/>
      <c r="G5" s="190"/>
      <c r="H5" s="99"/>
      <c r="I5" s="190"/>
      <c r="J5" s="190"/>
      <c r="K5" s="96"/>
      <c r="L5" s="141"/>
    </row>
    <row r="6" spans="1:71" ht="15">
      <c r="B6" s="13"/>
      <c r="C6" s="190"/>
      <c r="D6" s="195" t="s">
        <v>247</v>
      </c>
      <c r="E6" s="190"/>
      <c r="F6" s="99"/>
      <c r="G6" s="190"/>
      <c r="H6" s="99"/>
      <c r="I6" s="190"/>
      <c r="J6" s="190"/>
      <c r="K6" s="96"/>
      <c r="L6" s="141"/>
    </row>
    <row r="7" spans="1:71" ht="34.5" customHeight="1">
      <c r="B7" s="13"/>
      <c r="C7" s="190"/>
      <c r="D7" s="190"/>
      <c r="E7" s="206" t="s">
        <v>248</v>
      </c>
      <c r="F7" s="207"/>
      <c r="G7" s="207"/>
      <c r="H7" s="207"/>
      <c r="I7" s="190"/>
      <c r="J7" s="190"/>
      <c r="K7" s="96"/>
      <c r="L7" s="141"/>
    </row>
    <row r="8" spans="1:71" s="193" customFormat="1" ht="15">
      <c r="B8" s="19"/>
      <c r="C8" s="196"/>
      <c r="D8" s="195"/>
      <c r="E8" s="196"/>
      <c r="F8" s="100"/>
      <c r="G8" s="196"/>
      <c r="H8" s="100"/>
      <c r="I8" s="196"/>
      <c r="J8" s="196"/>
      <c r="K8" s="129"/>
      <c r="L8" s="142"/>
    </row>
    <row r="9" spans="1:71" s="193" customFormat="1" ht="36.950000000000003" customHeight="1">
      <c r="B9" s="19"/>
      <c r="C9" s="196"/>
      <c r="D9" s="196"/>
      <c r="E9" s="208" t="s">
        <v>253</v>
      </c>
      <c r="F9" s="209"/>
      <c r="G9" s="209"/>
      <c r="H9" s="209"/>
      <c r="I9" s="196"/>
      <c r="J9" s="196"/>
      <c r="K9" s="129"/>
      <c r="L9" s="142"/>
    </row>
    <row r="10" spans="1:71" s="193" customFormat="1">
      <c r="B10" s="19"/>
      <c r="C10" s="196"/>
      <c r="D10" s="196"/>
      <c r="E10" s="196"/>
      <c r="F10" s="100"/>
      <c r="G10" s="196"/>
      <c r="H10" s="100"/>
      <c r="I10" s="196"/>
      <c r="J10" s="196"/>
      <c r="K10" s="129"/>
      <c r="L10" s="142"/>
    </row>
    <row r="11" spans="1:71" s="193" customFormat="1" ht="14.45" customHeight="1">
      <c r="B11" s="19"/>
      <c r="C11" s="196"/>
      <c r="D11" s="195" t="s">
        <v>8</v>
      </c>
      <c r="E11" s="196"/>
      <c r="F11" s="113" t="s">
        <v>1</v>
      </c>
      <c r="G11" s="196"/>
      <c r="H11" s="100"/>
      <c r="I11" s="195" t="s">
        <v>9</v>
      </c>
      <c r="J11" s="189" t="s">
        <v>1</v>
      </c>
      <c r="K11" s="130"/>
      <c r="L11" s="142"/>
    </row>
    <row r="12" spans="1:71" s="193" customFormat="1" ht="14.45" customHeight="1">
      <c r="B12" s="19"/>
      <c r="C12" s="196"/>
      <c r="D12" s="195" t="s">
        <v>11</v>
      </c>
      <c r="E12" s="196"/>
      <c r="F12" s="113" t="s">
        <v>12</v>
      </c>
      <c r="G12" s="196"/>
      <c r="H12" s="100"/>
      <c r="I12" s="195" t="s">
        <v>13</v>
      </c>
      <c r="J12" s="39"/>
      <c r="K12" s="131"/>
      <c r="L12" s="142"/>
    </row>
    <row r="13" spans="1:71" s="193" customFormat="1" ht="10.9" customHeight="1">
      <c r="B13" s="19"/>
      <c r="C13" s="196"/>
      <c r="D13" s="196"/>
      <c r="E13" s="196"/>
      <c r="F13" s="100"/>
      <c r="G13" s="196"/>
      <c r="H13" s="100"/>
      <c r="I13" s="196"/>
      <c r="J13" s="196"/>
      <c r="K13" s="129"/>
      <c r="L13" s="142"/>
    </row>
    <row r="14" spans="1:71" s="193" customFormat="1" ht="14.45" customHeight="1">
      <c r="B14" s="19"/>
      <c r="C14" s="196"/>
      <c r="D14" s="195" t="s">
        <v>15</v>
      </c>
      <c r="E14" s="196"/>
      <c r="F14" s="100"/>
      <c r="G14" s="196"/>
      <c r="H14" s="100"/>
      <c r="I14" s="195" t="s">
        <v>16</v>
      </c>
      <c r="J14" s="189" t="s">
        <v>1</v>
      </c>
      <c r="K14" s="130"/>
      <c r="L14" s="142"/>
    </row>
    <row r="15" spans="1:71" s="193" customFormat="1" ht="18" customHeight="1">
      <c r="B15" s="19"/>
      <c r="C15" s="196"/>
      <c r="D15" s="196"/>
      <c r="E15" s="189" t="s">
        <v>17</v>
      </c>
      <c r="F15" s="100"/>
      <c r="G15" s="196"/>
      <c r="H15" s="100"/>
      <c r="I15" s="195" t="s">
        <v>18</v>
      </c>
      <c r="J15" s="189" t="s">
        <v>1</v>
      </c>
      <c r="K15" s="130"/>
      <c r="L15" s="142"/>
    </row>
    <row r="16" spans="1:71" s="193" customFormat="1" ht="6.95" customHeight="1">
      <c r="B16" s="19"/>
      <c r="C16" s="196"/>
      <c r="D16" s="196"/>
      <c r="E16" s="196"/>
      <c r="F16" s="100"/>
      <c r="G16" s="196"/>
      <c r="H16" s="100"/>
      <c r="I16" s="196"/>
      <c r="J16" s="196"/>
      <c r="K16" s="129"/>
      <c r="L16" s="142"/>
    </row>
    <row r="17" spans="2:12" s="193" customFormat="1" ht="14.45" customHeight="1">
      <c r="B17" s="19"/>
      <c r="C17" s="196"/>
      <c r="D17" s="195" t="s">
        <v>244</v>
      </c>
      <c r="E17" s="196"/>
      <c r="F17" s="100"/>
      <c r="G17" s="196"/>
      <c r="H17" s="100"/>
      <c r="I17" s="195" t="s">
        <v>16</v>
      </c>
      <c r="J17" s="189"/>
      <c r="K17" s="130"/>
      <c r="L17" s="142"/>
    </row>
    <row r="18" spans="2:12" s="193" customFormat="1" ht="18" customHeight="1">
      <c r="B18" s="19"/>
      <c r="C18" s="196"/>
      <c r="D18" s="196"/>
      <c r="E18" s="197"/>
      <c r="F18" s="100"/>
      <c r="G18" s="196"/>
      <c r="H18" s="100"/>
      <c r="I18" s="195" t="s">
        <v>18</v>
      </c>
      <c r="J18" s="189"/>
      <c r="K18" s="130"/>
      <c r="L18" s="142"/>
    </row>
    <row r="19" spans="2:12" s="193" customFormat="1" ht="6.95" customHeight="1">
      <c r="B19" s="19"/>
      <c r="C19" s="196"/>
      <c r="D19" s="196"/>
      <c r="E19" s="196"/>
      <c r="F19" s="100"/>
      <c r="G19" s="196"/>
      <c r="H19" s="100"/>
      <c r="I19" s="196"/>
      <c r="J19" s="196"/>
      <c r="K19" s="129"/>
      <c r="L19" s="142"/>
    </row>
    <row r="20" spans="2:12" s="193" customFormat="1" ht="14.45" customHeight="1">
      <c r="B20" s="19"/>
      <c r="C20" s="196"/>
      <c r="D20" s="195" t="s">
        <v>19</v>
      </c>
      <c r="E20" s="196"/>
      <c r="F20" s="100"/>
      <c r="G20" s="196"/>
      <c r="H20" s="100"/>
      <c r="I20" s="195" t="s">
        <v>16</v>
      </c>
      <c r="J20" s="189" t="s">
        <v>1</v>
      </c>
      <c r="K20" s="130"/>
      <c r="L20" s="142"/>
    </row>
    <row r="21" spans="2:12" s="193" customFormat="1" ht="18" customHeight="1">
      <c r="B21" s="19"/>
      <c r="C21" s="196"/>
      <c r="D21" s="196"/>
      <c r="E21" s="189" t="s">
        <v>20</v>
      </c>
      <c r="F21" s="100"/>
      <c r="G21" s="196"/>
      <c r="H21" s="100"/>
      <c r="I21" s="195" t="s">
        <v>18</v>
      </c>
      <c r="J21" s="189" t="s">
        <v>1</v>
      </c>
      <c r="K21" s="130"/>
      <c r="L21" s="142"/>
    </row>
    <row r="22" spans="2:12" s="193" customFormat="1" ht="6.95" customHeight="1">
      <c r="B22" s="19"/>
      <c r="C22" s="196"/>
      <c r="D22" s="196"/>
      <c r="E22" s="196"/>
      <c r="F22" s="100"/>
      <c r="G22" s="196"/>
      <c r="H22" s="100"/>
      <c r="I22" s="196"/>
      <c r="J22" s="196"/>
      <c r="K22" s="129"/>
      <c r="L22" s="142"/>
    </row>
    <row r="23" spans="2:12" s="193" customFormat="1" ht="14.45" customHeight="1">
      <c r="B23" s="19"/>
      <c r="C23" s="196"/>
      <c r="D23" s="195" t="s">
        <v>22</v>
      </c>
      <c r="E23" s="196"/>
      <c r="F23" s="100"/>
      <c r="G23" s="196"/>
      <c r="H23" s="100"/>
      <c r="I23" s="196"/>
      <c r="J23" s="196"/>
      <c r="K23" s="129"/>
      <c r="L23" s="142"/>
    </row>
    <row r="24" spans="2:12" s="2" customFormat="1" ht="22.5" customHeight="1">
      <c r="B24" s="40"/>
      <c r="C24" s="41"/>
      <c r="D24" s="41"/>
      <c r="E24" s="210" t="s">
        <v>1</v>
      </c>
      <c r="F24" s="210"/>
      <c r="G24" s="210"/>
      <c r="H24" s="210"/>
      <c r="I24" s="41"/>
      <c r="J24" s="41"/>
      <c r="K24" s="132"/>
      <c r="L24" s="143"/>
    </row>
    <row r="25" spans="2:12" s="193" customFormat="1" ht="6.95" customHeight="1">
      <c r="B25" s="19"/>
      <c r="C25" s="196"/>
      <c r="D25" s="196"/>
      <c r="E25" s="196"/>
      <c r="F25" s="100"/>
      <c r="G25" s="196"/>
      <c r="H25" s="100"/>
      <c r="I25" s="196"/>
      <c r="J25" s="196"/>
      <c r="K25" s="129"/>
      <c r="L25" s="142"/>
    </row>
    <row r="26" spans="2:12" s="193" customFormat="1" ht="6.95" customHeight="1">
      <c r="B26" s="19"/>
      <c r="C26" s="196"/>
      <c r="D26" s="30"/>
      <c r="E26" s="30"/>
      <c r="F26" s="101"/>
      <c r="G26" s="30"/>
      <c r="H26" s="101"/>
      <c r="I26" s="30"/>
      <c r="J26" s="30"/>
      <c r="K26" s="30"/>
      <c r="L26" s="144"/>
    </row>
    <row r="27" spans="2:12" s="193" customFormat="1" ht="25.35" customHeight="1">
      <c r="B27" s="19"/>
      <c r="C27" s="196"/>
      <c r="D27" s="42" t="s">
        <v>23</v>
      </c>
      <c r="E27" s="196"/>
      <c r="F27" s="100"/>
      <c r="G27" s="196"/>
      <c r="H27" s="100"/>
      <c r="I27" s="196"/>
      <c r="J27" s="43">
        <f>ROUND(J76,2)</f>
        <v>0</v>
      </c>
      <c r="K27" s="133"/>
      <c r="L27" s="142"/>
    </row>
    <row r="28" spans="2:12" s="193" customFormat="1" ht="6.95" customHeight="1">
      <c r="B28" s="19"/>
      <c r="C28" s="196"/>
      <c r="D28" s="30"/>
      <c r="E28" s="30"/>
      <c r="F28" s="101"/>
      <c r="G28" s="30"/>
      <c r="H28" s="101"/>
      <c r="I28" s="30"/>
      <c r="J28" s="30"/>
      <c r="K28" s="30"/>
      <c r="L28" s="144"/>
    </row>
    <row r="29" spans="2:12" s="193" customFormat="1" ht="14.45" customHeight="1">
      <c r="B29" s="19"/>
      <c r="C29" s="196"/>
      <c r="D29" s="196"/>
      <c r="E29" s="196"/>
      <c r="F29" s="114" t="s">
        <v>25</v>
      </c>
      <c r="G29" s="196"/>
      <c r="H29" s="100"/>
      <c r="I29" s="191" t="s">
        <v>24</v>
      </c>
      <c r="J29" s="191" t="s">
        <v>26</v>
      </c>
      <c r="K29" s="134"/>
      <c r="L29" s="142"/>
    </row>
    <row r="30" spans="2:12" s="193" customFormat="1" ht="14.45" customHeight="1">
      <c r="B30" s="19"/>
      <c r="C30" s="196"/>
      <c r="D30" s="188" t="s">
        <v>27</v>
      </c>
      <c r="E30" s="188" t="s">
        <v>28</v>
      </c>
      <c r="F30" s="115">
        <f>ROUND(SUM(BF76:BF78), 2)</f>
        <v>0</v>
      </c>
      <c r="G30" s="196"/>
      <c r="H30" s="100"/>
      <c r="I30" s="45">
        <v>0.21</v>
      </c>
      <c r="J30" s="44">
        <f>ROUND(ROUND((SUM(BF76:BF78)), 2)*I30, 2)</f>
        <v>0</v>
      </c>
      <c r="K30" s="135"/>
      <c r="L30" s="142"/>
    </row>
    <row r="31" spans="2:12" s="193" customFormat="1" ht="14.45" customHeight="1">
      <c r="B31" s="19"/>
      <c r="C31" s="196"/>
      <c r="D31" s="196"/>
      <c r="E31" s="188" t="s">
        <v>29</v>
      </c>
      <c r="F31" s="115">
        <f>ROUND(SUM(BG76:BG78), 2)</f>
        <v>0</v>
      </c>
      <c r="G31" s="196"/>
      <c r="H31" s="100"/>
      <c r="I31" s="45">
        <v>0.15</v>
      </c>
      <c r="J31" s="44">
        <f>ROUND(ROUND((SUM(BG76:BG78)), 2)*I31, 2)</f>
        <v>0</v>
      </c>
      <c r="K31" s="135"/>
      <c r="L31" s="142"/>
    </row>
    <row r="32" spans="2:12" s="193" customFormat="1" ht="14.45" hidden="1" customHeight="1">
      <c r="B32" s="19"/>
      <c r="C32" s="196"/>
      <c r="D32" s="196"/>
      <c r="E32" s="188" t="s">
        <v>30</v>
      </c>
      <c r="F32" s="115">
        <f>ROUND(SUM(BH76:BH78), 2)</f>
        <v>0</v>
      </c>
      <c r="G32" s="196"/>
      <c r="H32" s="100"/>
      <c r="I32" s="45">
        <v>0.21</v>
      </c>
      <c r="J32" s="44">
        <v>0</v>
      </c>
      <c r="K32" s="135"/>
      <c r="L32" s="142"/>
    </row>
    <row r="33" spans="2:12" s="193" customFormat="1" ht="14.45" hidden="1" customHeight="1">
      <c r="B33" s="19"/>
      <c r="C33" s="196"/>
      <c r="D33" s="196"/>
      <c r="E33" s="188" t="s">
        <v>31</v>
      </c>
      <c r="F33" s="115">
        <f>ROUND(SUM(BI76:BI78), 2)</f>
        <v>0</v>
      </c>
      <c r="G33" s="196"/>
      <c r="H33" s="100"/>
      <c r="I33" s="45">
        <v>0.15</v>
      </c>
      <c r="J33" s="44">
        <v>0</v>
      </c>
      <c r="K33" s="135"/>
      <c r="L33" s="142"/>
    </row>
    <row r="34" spans="2:12" s="193" customFormat="1" ht="14.45" hidden="1" customHeight="1">
      <c r="B34" s="19"/>
      <c r="C34" s="196"/>
      <c r="D34" s="196"/>
      <c r="E34" s="188" t="s">
        <v>32</v>
      </c>
      <c r="F34" s="115">
        <f>ROUND(SUM(BJ76:BJ78), 2)</f>
        <v>0</v>
      </c>
      <c r="G34" s="196"/>
      <c r="H34" s="100"/>
      <c r="I34" s="45">
        <v>0</v>
      </c>
      <c r="J34" s="44">
        <v>0</v>
      </c>
      <c r="K34" s="135"/>
      <c r="L34" s="142"/>
    </row>
    <row r="35" spans="2:12" s="193" customFormat="1" ht="6.95" customHeight="1">
      <c r="B35" s="19"/>
      <c r="C35" s="196"/>
      <c r="D35" s="196"/>
      <c r="E35" s="196"/>
      <c r="F35" s="100"/>
      <c r="G35" s="196"/>
      <c r="H35" s="100"/>
      <c r="I35" s="196"/>
      <c r="J35" s="196"/>
      <c r="K35" s="129"/>
      <c r="L35" s="142"/>
    </row>
    <row r="36" spans="2:12" s="193" customFormat="1" ht="25.35" customHeight="1">
      <c r="B36" s="19"/>
      <c r="C36" s="46"/>
      <c r="D36" s="47" t="s">
        <v>33</v>
      </c>
      <c r="E36" s="31"/>
      <c r="F36" s="116"/>
      <c r="G36" s="48" t="s">
        <v>34</v>
      </c>
      <c r="H36" s="102" t="s">
        <v>35</v>
      </c>
      <c r="I36" s="31"/>
      <c r="J36" s="49">
        <f>SUM(J27:J34)</f>
        <v>0</v>
      </c>
      <c r="K36" s="49"/>
      <c r="L36" s="145"/>
    </row>
    <row r="37" spans="2:12" s="193" customFormat="1" ht="14.45" customHeight="1">
      <c r="B37" s="23"/>
      <c r="C37" s="24"/>
      <c r="D37" s="24"/>
      <c r="E37" s="24"/>
      <c r="F37" s="103"/>
      <c r="G37" s="24"/>
      <c r="H37" s="103"/>
      <c r="I37" s="24"/>
      <c r="J37" s="24"/>
      <c r="K37" s="24"/>
      <c r="L37" s="146"/>
    </row>
    <row r="41" spans="2:12" s="193" customFormat="1" ht="6.95" customHeight="1">
      <c r="B41" s="25"/>
      <c r="C41" s="26"/>
      <c r="D41" s="26"/>
      <c r="E41" s="26"/>
      <c r="F41" s="104"/>
      <c r="G41" s="26"/>
      <c r="H41" s="104"/>
      <c r="I41" s="26"/>
      <c r="J41" s="26"/>
      <c r="K41" s="26"/>
      <c r="L41" s="147"/>
    </row>
    <row r="42" spans="2:12" s="193" customFormat="1" ht="36.950000000000003" customHeight="1">
      <c r="B42" s="19"/>
      <c r="C42" s="15" t="s">
        <v>246</v>
      </c>
      <c r="D42" s="196"/>
      <c r="E42" s="196"/>
      <c r="F42" s="100"/>
      <c r="G42" s="196"/>
      <c r="H42" s="100"/>
      <c r="I42" s="196"/>
      <c r="J42" s="196"/>
      <c r="K42" s="129"/>
      <c r="L42" s="142"/>
    </row>
    <row r="43" spans="2:12" s="193" customFormat="1" ht="6.95" customHeight="1">
      <c r="B43" s="19"/>
      <c r="C43" s="196"/>
      <c r="D43" s="196"/>
      <c r="E43" s="196"/>
      <c r="F43" s="100"/>
      <c r="G43" s="196"/>
      <c r="H43" s="100"/>
      <c r="I43" s="196"/>
      <c r="J43" s="196"/>
      <c r="K43" s="129"/>
      <c r="L43" s="142"/>
    </row>
    <row r="44" spans="2:12" s="193" customFormat="1" ht="14.45" customHeight="1">
      <c r="B44" s="19"/>
      <c r="C44" s="195" t="s">
        <v>247</v>
      </c>
      <c r="D44" s="196"/>
      <c r="E44" s="196"/>
      <c r="F44" s="100"/>
      <c r="G44" s="196"/>
      <c r="H44" s="100"/>
      <c r="I44" s="196"/>
      <c r="J44" s="196"/>
      <c r="K44" s="129"/>
      <c r="L44" s="142"/>
    </row>
    <row r="45" spans="2:12" s="193" customFormat="1" ht="28.5" customHeight="1">
      <c r="B45" s="19"/>
      <c r="C45" s="196"/>
      <c r="D45" s="196"/>
      <c r="E45" s="206" t="str">
        <f>E7</f>
        <v>Zdravotnický mobiliář pro gynekologicko-porodnické oddělení nemocnice v Karlových Varech</v>
      </c>
      <c r="F45" s="207"/>
      <c r="G45" s="207"/>
      <c r="H45" s="207"/>
      <c r="I45" s="196"/>
      <c r="J45" s="196"/>
      <c r="K45" s="129"/>
      <c r="L45" s="142"/>
    </row>
    <row r="46" spans="2:12" s="193" customFormat="1" ht="14.45" customHeight="1">
      <c r="B46" s="19"/>
      <c r="C46" s="195"/>
      <c r="D46" s="196"/>
      <c r="E46" s="196"/>
      <c r="F46" s="100"/>
      <c r="G46" s="196"/>
      <c r="H46" s="100"/>
      <c r="I46" s="196"/>
      <c r="J46" s="196"/>
      <c r="K46" s="129"/>
      <c r="L46" s="142"/>
    </row>
    <row r="47" spans="2:12" s="193" customFormat="1" ht="31.5" customHeight="1">
      <c r="B47" s="19"/>
      <c r="C47" s="196"/>
      <c r="D47" s="196"/>
      <c r="E47" s="208" t="str">
        <f>E9</f>
        <v>část E. Vyšetřovací stůl gynekologický</v>
      </c>
      <c r="F47" s="209"/>
      <c r="G47" s="209"/>
      <c r="H47" s="209"/>
      <c r="I47" s="196"/>
      <c r="J47" s="196"/>
      <c r="K47" s="129"/>
      <c r="L47" s="142"/>
    </row>
    <row r="48" spans="2:12" s="193" customFormat="1" ht="14.25" customHeight="1">
      <c r="B48" s="19"/>
      <c r="C48" s="196"/>
      <c r="D48" s="196"/>
      <c r="E48" s="196"/>
      <c r="F48" s="100"/>
      <c r="G48" s="196"/>
      <c r="H48" s="100"/>
      <c r="I48" s="196"/>
      <c r="J48" s="196"/>
      <c r="K48" s="129"/>
      <c r="L48" s="142"/>
    </row>
    <row r="49" spans="2:48" s="193" customFormat="1" ht="18" customHeight="1">
      <c r="B49" s="19"/>
      <c r="C49" s="195" t="s">
        <v>11</v>
      </c>
      <c r="D49" s="196"/>
      <c r="E49" s="196"/>
      <c r="F49" s="113" t="str">
        <f>F12</f>
        <v>Karlovy Vary</v>
      </c>
      <c r="G49" s="196"/>
      <c r="H49" s="100"/>
      <c r="I49" s="195" t="s">
        <v>13</v>
      </c>
      <c r="J49" s="39" t="str">
        <f>IF(J12="","",J12)</f>
        <v/>
      </c>
      <c r="K49" s="131"/>
      <c r="L49" s="142"/>
    </row>
    <row r="50" spans="2:48" s="193" customFormat="1" ht="6.95" customHeight="1">
      <c r="B50" s="19"/>
      <c r="C50" s="196"/>
      <c r="D50" s="196"/>
      <c r="E50" s="196"/>
      <c r="F50" s="100"/>
      <c r="G50" s="196"/>
      <c r="H50" s="100"/>
      <c r="I50" s="196"/>
      <c r="J50" s="196"/>
      <c r="K50" s="129"/>
      <c r="L50" s="142"/>
    </row>
    <row r="51" spans="2:48" s="193" customFormat="1" ht="15">
      <c r="B51" s="19"/>
      <c r="C51" s="195" t="s">
        <v>15</v>
      </c>
      <c r="D51" s="196"/>
      <c r="E51" s="196"/>
      <c r="F51" s="113" t="str">
        <f>E15</f>
        <v>Karlovarský kraj, Závodní 88, Karlovy Vary</v>
      </c>
      <c r="G51" s="196"/>
      <c r="H51" s="100"/>
      <c r="I51" s="195" t="s">
        <v>19</v>
      </c>
      <c r="J51" s="189" t="str">
        <f>E21</f>
        <v>Atelier Penta v.o.s., Jlhlava, Mrštíkova 12</v>
      </c>
      <c r="K51" s="130"/>
      <c r="L51" s="142"/>
    </row>
    <row r="52" spans="2:48" s="193" customFormat="1" ht="14.45" customHeight="1">
      <c r="B52" s="19"/>
      <c r="C52" s="195" t="s">
        <v>244</v>
      </c>
      <c r="D52" s="196"/>
      <c r="E52" s="196"/>
      <c r="F52" s="113" t="str">
        <f>IF(E18="","",E18)</f>
        <v/>
      </c>
      <c r="G52" s="196"/>
      <c r="H52" s="100"/>
      <c r="I52" s="196"/>
      <c r="J52" s="196"/>
      <c r="K52" s="129"/>
      <c r="L52" s="142"/>
    </row>
    <row r="53" spans="2:48" s="193" customFormat="1" ht="10.35" customHeight="1">
      <c r="B53" s="19"/>
      <c r="C53" s="196"/>
      <c r="D53" s="196"/>
      <c r="E53" s="196"/>
      <c r="F53" s="100"/>
      <c r="G53" s="196"/>
      <c r="H53" s="100"/>
      <c r="I53" s="196"/>
      <c r="J53" s="196"/>
      <c r="K53" s="129"/>
      <c r="L53" s="142"/>
    </row>
    <row r="54" spans="2:48" s="193" customFormat="1" ht="29.25" customHeight="1">
      <c r="B54" s="19"/>
      <c r="C54" s="50" t="s">
        <v>48</v>
      </c>
      <c r="D54" s="46"/>
      <c r="E54" s="46"/>
      <c r="F54" s="105"/>
      <c r="G54" s="46"/>
      <c r="H54" s="105"/>
      <c r="I54" s="46"/>
      <c r="J54" s="51" t="s">
        <v>49</v>
      </c>
      <c r="K54" s="136"/>
      <c r="L54" s="148"/>
    </row>
    <row r="55" spans="2:48" s="193" customFormat="1" ht="10.35" customHeight="1">
      <c r="B55" s="19"/>
      <c r="C55" s="196"/>
      <c r="D55" s="196"/>
      <c r="E55" s="196"/>
      <c r="F55" s="100"/>
      <c r="G55" s="196"/>
      <c r="H55" s="100"/>
      <c r="I55" s="196"/>
      <c r="J55" s="196"/>
      <c r="K55" s="129"/>
      <c r="L55" s="142"/>
    </row>
    <row r="56" spans="2:48" s="193" customFormat="1" ht="29.25" customHeight="1">
      <c r="B56" s="19"/>
      <c r="C56" s="52" t="s">
        <v>50</v>
      </c>
      <c r="D56" s="196"/>
      <c r="E56" s="196"/>
      <c r="F56" s="100"/>
      <c r="G56" s="196"/>
      <c r="H56" s="100"/>
      <c r="I56" s="196"/>
      <c r="J56" s="43">
        <f>J76</f>
        <v>0</v>
      </c>
      <c r="K56" s="133"/>
      <c r="L56" s="142"/>
      <c r="AV56" s="10" t="s">
        <v>51</v>
      </c>
    </row>
    <row r="57" spans="2:48" s="193" customFormat="1" ht="21.75" customHeight="1">
      <c r="B57" s="19"/>
      <c r="C57" s="196"/>
      <c r="D57" s="196"/>
      <c r="E57" s="196"/>
      <c r="F57" s="100"/>
      <c r="G57" s="196"/>
      <c r="H57" s="100"/>
      <c r="I57" s="196"/>
      <c r="J57" s="196"/>
      <c r="K57" s="129"/>
      <c r="L57" s="142"/>
    </row>
    <row r="58" spans="2:48" s="193" customFormat="1" ht="6.95" customHeight="1">
      <c r="B58" s="23"/>
      <c r="C58" s="24"/>
      <c r="D58" s="24"/>
      <c r="E58" s="24"/>
      <c r="F58" s="103"/>
      <c r="G58" s="24"/>
      <c r="H58" s="103"/>
      <c r="I58" s="24"/>
      <c r="J58" s="24"/>
      <c r="K58" s="24"/>
      <c r="L58" s="146"/>
    </row>
    <row r="62" spans="2:48" s="193" customFormat="1" ht="6.95" customHeight="1">
      <c r="B62" s="25"/>
      <c r="C62" s="26"/>
      <c r="D62" s="26"/>
      <c r="E62" s="26"/>
      <c r="F62" s="104"/>
      <c r="G62" s="26"/>
      <c r="H62" s="104"/>
      <c r="I62" s="26"/>
      <c r="J62" s="26"/>
      <c r="K62" s="26"/>
      <c r="L62" s="149"/>
      <c r="M62" s="19"/>
    </row>
    <row r="63" spans="2:48" s="193" customFormat="1" ht="36.950000000000003" customHeight="1">
      <c r="B63" s="19"/>
      <c r="C63" s="27" t="s">
        <v>245</v>
      </c>
      <c r="F63" s="106"/>
      <c r="H63" s="106"/>
      <c r="L63" s="150"/>
      <c r="M63" s="19"/>
    </row>
    <row r="64" spans="2:48" s="193" customFormat="1" ht="6.95" customHeight="1">
      <c r="B64" s="19"/>
      <c r="F64" s="106"/>
      <c r="H64" s="106"/>
      <c r="L64" s="150"/>
      <c r="M64" s="19"/>
    </row>
    <row r="65" spans="2:66" s="193" customFormat="1" ht="14.45" customHeight="1">
      <c r="B65" s="19"/>
      <c r="C65" s="192" t="s">
        <v>247</v>
      </c>
      <c r="F65" s="106"/>
      <c r="H65" s="106"/>
      <c r="L65" s="150"/>
      <c r="M65" s="19"/>
    </row>
    <row r="66" spans="2:66" s="193" customFormat="1" ht="33.75" customHeight="1">
      <c r="B66" s="19"/>
      <c r="E66" s="199" t="str">
        <f>E7</f>
        <v>Zdravotnický mobiliář pro gynekologicko-porodnické oddělení nemocnice v Karlových Varech</v>
      </c>
      <c r="F66" s="200"/>
      <c r="G66" s="200"/>
      <c r="H66" s="200"/>
      <c r="L66" s="150"/>
      <c r="M66" s="19"/>
    </row>
    <row r="67" spans="2:66" s="193" customFormat="1" ht="14.45" customHeight="1">
      <c r="B67" s="19"/>
      <c r="C67" s="192"/>
      <c r="F67" s="106"/>
      <c r="H67" s="106"/>
      <c r="L67" s="150"/>
      <c r="M67" s="19"/>
    </row>
    <row r="68" spans="2:66" s="193" customFormat="1" ht="34.5" customHeight="1">
      <c r="B68" s="19"/>
      <c r="E68" s="201" t="str">
        <f>E9</f>
        <v>část E. Vyšetřovací stůl gynekologický</v>
      </c>
      <c r="F68" s="202"/>
      <c r="G68" s="202"/>
      <c r="H68" s="202"/>
      <c r="L68" s="150"/>
      <c r="M68" s="19"/>
    </row>
    <row r="69" spans="2:66" s="193" customFormat="1" ht="6.95" customHeight="1">
      <c r="B69" s="19"/>
      <c r="F69" s="106"/>
      <c r="H69" s="106"/>
      <c r="L69" s="150"/>
      <c r="M69" s="19"/>
    </row>
    <row r="70" spans="2:66" s="193" customFormat="1" ht="18" customHeight="1">
      <c r="B70" s="19"/>
      <c r="C70" s="192" t="s">
        <v>11</v>
      </c>
      <c r="F70" s="117" t="str">
        <f>F12</f>
        <v>Karlovy Vary</v>
      </c>
      <c r="H70" s="106"/>
      <c r="I70" s="192" t="s">
        <v>13</v>
      </c>
      <c r="J70" s="187" t="str">
        <f>IF(J12="","",J12)</f>
        <v/>
      </c>
      <c r="K70" s="187"/>
      <c r="L70" s="150"/>
      <c r="M70" s="19"/>
    </row>
    <row r="71" spans="2:66" s="193" customFormat="1" ht="6.95" customHeight="1">
      <c r="B71" s="19"/>
      <c r="F71" s="106"/>
      <c r="H71" s="106"/>
      <c r="L71" s="150"/>
      <c r="M71" s="19"/>
    </row>
    <row r="72" spans="2:66" s="193" customFormat="1" ht="15">
      <c r="B72" s="19"/>
      <c r="C72" s="192" t="s">
        <v>15</v>
      </c>
      <c r="F72" s="117" t="str">
        <f>E15</f>
        <v>Karlovarský kraj, Závodní 88, Karlovy Vary</v>
      </c>
      <c r="H72" s="106"/>
      <c r="I72" s="192" t="s">
        <v>19</v>
      </c>
      <c r="J72" s="53" t="str">
        <f>E21</f>
        <v>Atelier Penta v.o.s., Jlhlava, Mrštíkova 12</v>
      </c>
      <c r="K72" s="53"/>
      <c r="L72" s="150"/>
      <c r="M72" s="19"/>
    </row>
    <row r="73" spans="2:66" s="193" customFormat="1" ht="14.45" customHeight="1">
      <c r="B73" s="19"/>
      <c r="C73" s="195" t="s">
        <v>244</v>
      </c>
      <c r="F73" s="117" t="str">
        <f>IF(E18="","",E18)</f>
        <v/>
      </c>
      <c r="H73" s="106"/>
      <c r="L73" s="150"/>
      <c r="M73" s="169"/>
    </row>
    <row r="74" spans="2:66" s="193" customFormat="1" ht="10.35" customHeight="1">
      <c r="B74" s="19"/>
      <c r="F74" s="106"/>
      <c r="H74" s="106"/>
      <c r="L74" s="150"/>
      <c r="M74" s="169"/>
    </row>
    <row r="75" spans="2:66" s="3" customFormat="1" ht="29.25" customHeight="1">
      <c r="B75" s="54"/>
      <c r="C75" s="55" t="s">
        <v>52</v>
      </c>
      <c r="D75" s="56" t="s">
        <v>37</v>
      </c>
      <c r="E75" s="56" t="s">
        <v>36</v>
      </c>
      <c r="F75" s="107" t="s">
        <v>53</v>
      </c>
      <c r="G75" s="56" t="s">
        <v>54</v>
      </c>
      <c r="H75" s="107" t="s">
        <v>55</v>
      </c>
      <c r="I75" s="57" t="s">
        <v>56</v>
      </c>
      <c r="J75" s="56" t="s">
        <v>49</v>
      </c>
      <c r="K75" s="56" t="s">
        <v>242</v>
      </c>
      <c r="L75" s="137" t="s">
        <v>243</v>
      </c>
      <c r="M75" s="170"/>
      <c r="N75" s="32" t="s">
        <v>57</v>
      </c>
      <c r="O75" s="33" t="s">
        <v>27</v>
      </c>
      <c r="P75" s="33" t="s">
        <v>58</v>
      </c>
      <c r="Q75" s="33" t="s">
        <v>59</v>
      </c>
      <c r="R75" s="33" t="s">
        <v>60</v>
      </c>
      <c r="S75" s="33" t="s">
        <v>61</v>
      </c>
      <c r="T75" s="33" t="s">
        <v>62</v>
      </c>
      <c r="U75" s="34" t="s">
        <v>63</v>
      </c>
    </row>
    <row r="76" spans="2:66" s="193" customFormat="1" ht="29.25" customHeight="1">
      <c r="B76" s="19"/>
      <c r="C76" s="58" t="s">
        <v>50</v>
      </c>
      <c r="F76" s="106"/>
      <c r="H76" s="106"/>
      <c r="J76" s="59">
        <f>BL76</f>
        <v>0</v>
      </c>
      <c r="K76" s="59"/>
      <c r="L76" s="150"/>
      <c r="M76" s="169"/>
      <c r="N76" s="35"/>
      <c r="O76" s="30"/>
      <c r="P76" s="30"/>
      <c r="Q76" s="60">
        <f>SUM(Q77:Q78)</f>
        <v>0</v>
      </c>
      <c r="R76" s="30"/>
      <c r="S76" s="60">
        <f>SUM(S77:S78)</f>
        <v>0</v>
      </c>
      <c r="T76" s="30"/>
      <c r="U76" s="61">
        <f>SUM(U77:U78)</f>
        <v>0</v>
      </c>
      <c r="AU76" s="10" t="s">
        <v>38</v>
      </c>
      <c r="AV76" s="10" t="s">
        <v>51</v>
      </c>
      <c r="BL76" s="62">
        <f>SUM(BL77:BL78)</f>
        <v>0</v>
      </c>
    </row>
    <row r="77" spans="2:66" s="193" customFormat="1" ht="22.5" customHeight="1">
      <c r="B77" s="63"/>
      <c r="C77" s="64" t="s">
        <v>71</v>
      </c>
      <c r="D77" s="64" t="s">
        <v>64</v>
      </c>
      <c r="E77" s="164" t="s">
        <v>143</v>
      </c>
      <c r="F77" s="121" t="s">
        <v>144</v>
      </c>
      <c r="G77" s="157" t="s">
        <v>65</v>
      </c>
      <c r="H77" s="111">
        <v>1</v>
      </c>
      <c r="I77" s="198"/>
      <c r="J77" s="156">
        <f t="shared" ref="J77:J78" si="0">ROUND(I77*H77,2)</f>
        <v>0</v>
      </c>
      <c r="K77" s="67">
        <v>1</v>
      </c>
      <c r="L77" s="151">
        <v>0</v>
      </c>
      <c r="M77" s="169"/>
      <c r="N77" s="68" t="s">
        <v>1</v>
      </c>
      <c r="O77" s="69" t="s">
        <v>28</v>
      </c>
      <c r="P77" s="70">
        <v>0</v>
      </c>
      <c r="Q77" s="70">
        <f t="shared" ref="Q77:Q78" si="1">P77*H77</f>
        <v>0</v>
      </c>
      <c r="R77" s="70">
        <v>0</v>
      </c>
      <c r="S77" s="70">
        <f t="shared" ref="S77:S78" si="2">R77*H77</f>
        <v>0</v>
      </c>
      <c r="T77" s="70">
        <v>0</v>
      </c>
      <c r="U77" s="71">
        <f t="shared" ref="U77:U78" si="3">T77*H77</f>
        <v>0</v>
      </c>
      <c r="AS77" s="10" t="s">
        <v>66</v>
      </c>
      <c r="AU77" s="10" t="s">
        <v>64</v>
      </c>
      <c r="AV77" s="10" t="s">
        <v>39</v>
      </c>
      <c r="AZ77" s="10" t="s">
        <v>67</v>
      </c>
      <c r="BF77" s="72">
        <f t="shared" ref="BF77:BF78" si="4">IF(O77="základní",J77,0)</f>
        <v>0</v>
      </c>
      <c r="BG77" s="72">
        <f t="shared" ref="BG77:BG78" si="5">IF(O77="snížená",J77,0)</f>
        <v>0</v>
      </c>
      <c r="BH77" s="72">
        <f t="shared" ref="BH77:BH78" si="6">IF(O77="zákl. přenesená",J77,0)</f>
        <v>0</v>
      </c>
      <c r="BI77" s="72">
        <f t="shared" ref="BI77:BI78" si="7">IF(O77="sníž. přenesená",J77,0)</f>
        <v>0</v>
      </c>
      <c r="BJ77" s="72">
        <f t="shared" ref="BJ77:BJ78" si="8">IF(O77="nulová",J77,0)</f>
        <v>0</v>
      </c>
      <c r="BK77" s="10" t="s">
        <v>10</v>
      </c>
      <c r="BL77" s="72">
        <f t="shared" ref="BL77:BL78" si="9">ROUND(I77*H77,2)</f>
        <v>0</v>
      </c>
      <c r="BM77" s="10" t="s">
        <v>66</v>
      </c>
      <c r="BN77" s="10" t="s">
        <v>74</v>
      </c>
    </row>
    <row r="78" spans="2:66" s="193" customFormat="1" ht="22.5" customHeight="1">
      <c r="B78" s="63"/>
      <c r="C78" s="64" t="s">
        <v>69</v>
      </c>
      <c r="D78" s="64" t="s">
        <v>64</v>
      </c>
      <c r="E78" s="164" t="s">
        <v>145</v>
      </c>
      <c r="F78" s="121" t="s">
        <v>146</v>
      </c>
      <c r="G78" s="157" t="s">
        <v>65</v>
      </c>
      <c r="H78" s="111">
        <v>2</v>
      </c>
      <c r="I78" s="198"/>
      <c r="J78" s="156">
        <f t="shared" si="0"/>
        <v>0</v>
      </c>
      <c r="K78" s="67">
        <v>2</v>
      </c>
      <c r="L78" s="151">
        <v>0</v>
      </c>
      <c r="M78" s="169"/>
      <c r="N78" s="68" t="s">
        <v>1</v>
      </c>
      <c r="O78" s="69" t="s">
        <v>28</v>
      </c>
      <c r="P78" s="70">
        <v>0</v>
      </c>
      <c r="Q78" s="70">
        <f t="shared" si="1"/>
        <v>0</v>
      </c>
      <c r="R78" s="70">
        <v>0</v>
      </c>
      <c r="S78" s="70">
        <f t="shared" si="2"/>
        <v>0</v>
      </c>
      <c r="T78" s="70">
        <v>0</v>
      </c>
      <c r="U78" s="71">
        <f t="shared" si="3"/>
        <v>0</v>
      </c>
      <c r="AS78" s="10" t="s">
        <v>66</v>
      </c>
      <c r="AU78" s="10" t="s">
        <v>64</v>
      </c>
      <c r="AV78" s="10" t="s">
        <v>39</v>
      </c>
      <c r="AZ78" s="10" t="s">
        <v>67</v>
      </c>
      <c r="BF78" s="72">
        <f t="shared" si="4"/>
        <v>0</v>
      </c>
      <c r="BG78" s="72">
        <f t="shared" si="5"/>
        <v>0</v>
      </c>
      <c r="BH78" s="72">
        <f t="shared" si="6"/>
        <v>0</v>
      </c>
      <c r="BI78" s="72">
        <f t="shared" si="7"/>
        <v>0</v>
      </c>
      <c r="BJ78" s="72">
        <f t="shared" si="8"/>
        <v>0</v>
      </c>
      <c r="BK78" s="10" t="s">
        <v>10</v>
      </c>
      <c r="BL78" s="72">
        <f t="shared" si="9"/>
        <v>0</v>
      </c>
      <c r="BM78" s="10" t="s">
        <v>66</v>
      </c>
      <c r="BN78" s="10" t="s">
        <v>76</v>
      </c>
    </row>
    <row r="79" spans="2:66" s="193" customFormat="1" ht="6.95" customHeight="1">
      <c r="B79" s="23"/>
      <c r="C79" s="24"/>
      <c r="D79" s="24"/>
      <c r="E79" s="24"/>
      <c r="F79" s="103"/>
      <c r="G79" s="24"/>
      <c r="H79" s="103"/>
      <c r="I79" s="24"/>
      <c r="J79" s="24"/>
      <c r="K79" s="24"/>
      <c r="L79" s="155"/>
      <c r="M79" s="19"/>
    </row>
  </sheetData>
  <autoFilter ref="C75:L78">
    <filterColumn colId="8"/>
  </autoFilter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část A.</vt:lpstr>
      <vt:lpstr>část B.</vt:lpstr>
      <vt:lpstr> část C.</vt:lpstr>
      <vt:lpstr>část D.</vt:lpstr>
      <vt:lpstr>část E.</vt:lpstr>
      <vt:lpstr>List2</vt:lpstr>
      <vt:lpstr>' část C.'!Názvy_tisku</vt:lpstr>
      <vt:lpstr>'část A.'!Názvy_tisku</vt:lpstr>
      <vt:lpstr>'část B.'!Názvy_tisku</vt:lpstr>
      <vt:lpstr>'část D.'!Názvy_tisku</vt:lpstr>
      <vt:lpstr>'část E.'!Názvy_tisku</vt:lpstr>
      <vt:lpstr>' část C.'!Oblast_tisku</vt:lpstr>
      <vt:lpstr>'část A.'!Oblast_tisku</vt:lpstr>
      <vt:lpstr>'část B.'!Oblast_tisku</vt:lpstr>
      <vt:lpstr>'část D.'!Oblast_tisku</vt:lpstr>
      <vt:lpstr>'část E.'!Oblast_tisku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Avuk</dc:creator>
  <cp:lastModifiedBy>ph024102</cp:lastModifiedBy>
  <cp:lastPrinted>2017-02-05T13:04:24Z</cp:lastPrinted>
  <dcterms:created xsi:type="dcterms:W3CDTF">2017-02-05T12:41:52Z</dcterms:created>
  <dcterms:modified xsi:type="dcterms:W3CDTF">2018-12-07T12:19:52Z</dcterms:modified>
</cp:coreProperties>
</file>