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101_101" sheetId="2" r:id="rId2"/>
    <sheet name="901_901" sheetId="3" r:id="rId3"/>
  </sheets>
  <definedNames/>
  <calcPr fullCalcOnLoad="1"/>
</workbook>
</file>

<file path=xl/sharedStrings.xml><?xml version="1.0" encoding="utf-8"?>
<sst xmlns="http://schemas.openxmlformats.org/spreadsheetml/2006/main" count="1246" uniqueCount="470">
  <si>
    <t>Firma: Krajská správa a údržba silnic Karlovarského kraje, příspěvková organizace</t>
  </si>
  <si>
    <t>Rekapitulace ceny</t>
  </si>
  <si>
    <t>Stavba: TÚ_2022_004 - III/220 6 Rekonstrukce silnice Nivy, extravilán</t>
  </si>
  <si>
    <t>Varianta: 01 - III/220 6 Rekonstrukce silnice Nivy, extravilán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</si>
  <si>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</si>
  <si>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</si>
  <si>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</si>
  <si>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</si>
  <si>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</si>
  <si>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</si>
  <si>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</si>
  <si>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</si>
  <si>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</si>
  <si>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</si>
  <si>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</si>
  <si>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TÚ_2022_004</t>
  </si>
  <si>
    <t>III/220 6 Rekonstrukce silnice Nivy, extravilán</t>
  </si>
  <si>
    <t>O</t>
  </si>
  <si>
    <t>Objekt:</t>
  </si>
  <si>
    <t>101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</si>
  <si>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</si>
  <si>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</si>
  <si>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</si>
  <si>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</si>
  <si>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</si>
  <si>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</si>
  <si>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</si>
  <si>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</si>
  <si>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</si>
  <si>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</si>
  <si>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</si>
  <si>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</si>
  <si>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</si>
  <si>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</si>
  <si>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</si>
  <si>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</si>
  <si>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</si>
  <si>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</si>
  <si>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</si>
  <si>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</si>
  <si>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</si>
  <si>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</si>
  <si>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</si>
  <si>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</si>
  <si>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</si>
  <si>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</si>
  <si>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</si>
  <si>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</si>
  <si>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</si>
  <si>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</si>
  <si>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</si>
  <si>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</si>
  <si>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- zemina</t>
  </si>
  <si>
    <t>VV</t>
  </si>
  <si>
    <t>přebytek ornice z pol. 12110.b:   907,2*1,8=1 632,960 [A] 
odkop z pol. 12373.b:   1994,8*1,8=3 590,640 [B] 
výkop z pol. 13173.b:   3448*1,8=6 206,400 [C] 
čištění příkopů z pol. 12931:   670*0,25*1,8=301,500 [D] 
Celkem: A+B+C+D=11 731,500 [E]</t>
  </si>
  <si>
    <t>TS</t>
  </si>
  <si>
    <t>zahrnuje veškeré poplatky provozovateli skládky související s uložením odpadu na skládce.</t>
  </si>
  <si>
    <t>b</t>
  </si>
  <si>
    <t>- práce pouze na základě rozhodnutí TDS</t>
  </si>
  <si>
    <t>odkop z pol. 12373.c:  1972,4*1,8=3 550,320 [A]</t>
  </si>
  <si>
    <t>c</t>
  </si>
  <si>
    <t>- asfalt</t>
  </si>
  <si>
    <t>stmelené vrstvy asf. z pol. 11313:  335*2,4=804,000 [A]</t>
  </si>
  <si>
    <t>d</t>
  </si>
  <si>
    <t>- podkladní vrsty z kameniva + kámen</t>
  </si>
  <si>
    <t>odstranění podklad.vrstvy z pol. 11332:   837,5*2,0=1 675,000 [A] 
m3 kamene z pol. 966138:   15*2,0=30,000 [B] 
Celkem: A+B=1 705,000 [C]</t>
  </si>
  <si>
    <t>e</t>
  </si>
  <si>
    <t>- železobeton</t>
  </si>
  <si>
    <t>m3 z pol. 966168:   10,56*2,4=25,344 [A]</t>
  </si>
  <si>
    <t>02730</t>
  </si>
  <si>
    <t/>
  </si>
  <si>
    <t>POMOC PRÁCE ZŘÍZ NEBO ZAJIŠŤ OCHRANU INŽENÝRSKÝCH SÍTÍ</t>
  </si>
  <si>
    <t>KPL</t>
  </si>
  <si>
    <t>zahrnuje veškeré náklady spojené s objednatelem požadovanými zařízeními</t>
  </si>
  <si>
    <t>7</t>
  </si>
  <si>
    <t>02911</t>
  </si>
  <si>
    <t>OSTATNÍ POŽADAVKY - GEODETICKÉ ZAMĚŘENÍ</t>
  </si>
  <si>
    <t>HM</t>
  </si>
  <si>
    <t>- vytýčení stavby 
- směrové a výškové vytýčení stavby, včetně vytýčení inženýrských sítí</t>
  </si>
  <si>
    <t>zahrnuje veškeré náklady spojené s objednatelem požadovanými pracemi</t>
  </si>
  <si>
    <t>8</t>
  </si>
  <si>
    <t>029113</t>
  </si>
  <si>
    <t>OSTATNÍ POŽADAVKY - GEODETICKÉ ZAMĚŘENÍ - CELKY</t>
  </si>
  <si>
    <t>KUS</t>
  </si>
  <si>
    <t>- zaměření skutečného provedení</t>
  </si>
  <si>
    <t>02943</t>
  </si>
  <si>
    <t>OSTATNÍ POŽADAVKY - VYPRACOVÁNÍ RDS</t>
  </si>
  <si>
    <t>- realizační dokumentace stavby</t>
  </si>
  <si>
    <t>02944</t>
  </si>
  <si>
    <t>OSTAT POŽADAVKY - DOKUMENTACE SKUTEČ PROVEDENÍ V DIGIT FORMĚ</t>
  </si>
  <si>
    <t>- dokumentace skutečného provedení stavby, včetně zaměření trhlin při sanaci 
- 3 paré + 1x CD (otevřené i uzavřené formáty)</t>
  </si>
  <si>
    <t>11</t>
  </si>
  <si>
    <t>02990</t>
  </si>
  <si>
    <t>OSTATNÍ POŽADAVKY - INFORMAČNÍ TABULE</t>
  </si>
  <si>
    <t>KS</t>
  </si>
  <si>
    <t>- dočasný bilboard, rozměry 1 x 2 m 
- provedení plast nebo plech v barevném provedení 
- včetně kotvení, údržby a odstranění po dokončení stavby  
- údaje dle zadávací dokumentace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</si>
  <si>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</si>
  <si>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Zemní práce</t>
  </si>
  <si>
    <t>12</t>
  </si>
  <si>
    <t>11201</t>
  </si>
  <si>
    <t>KÁCENÍ STROMŮ D KMENE DO 0,5M S ODSTRANĚNÍM PAŘEZŮ</t>
  </si>
  <si>
    <t>- včetně odvozu a  jejich likvidace 
- na všech pozemcích podél upravované silnice</t>
  </si>
  <si>
    <t>prům. do 30 cm:  16=16,000 [A] 
prům. do 50 cm:  46=46,000 [B] 
Celkem: A+B=62,000 [C]</t>
  </si>
  <si>
    <t>Kácení stromů se měří v [ks] poražených stromů (průměr stromů se měří v místě řezu)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</si>
  <si>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13</t>
  </si>
  <si>
    <t>11202</t>
  </si>
  <si>
    <t>KÁCENÍ STROMŮ D KMENE DO 0,9M S ODSTRANĚNÍM PAŘEZŮ</t>
  </si>
  <si>
    <t>prům. do 90 cm:  33=33,000 [A]</t>
  </si>
  <si>
    <t>14</t>
  </si>
  <si>
    <t>11313</t>
  </si>
  <si>
    <t>ODSTRANĚNÍ KRYTU ZPEVNĚNÝCH PLOCH S ASFALTOVÝM POJIVEM</t>
  </si>
  <si>
    <t>M3</t>
  </si>
  <si>
    <t>- včetně, naložení odvozu a uložení na skládku  
- poplatek za skládku - viz položka 014102.c</t>
  </si>
  <si>
    <t>stmelené vrstvy po odfréz. v místech pro novou plnou k-ci:   3350*0,1=335,000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</si>
  <si>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</si>
  <si>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</si>
  <si>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11332</t>
  </si>
  <si>
    <t>ODSTRANĚNÍ PODKLADŮ ZPEVNĚNÝCH PLOCH Z KAMENIVA NESTMELENÉHO</t>
  </si>
  <si>
    <t>- včetně, naložení odvozu a uložení na skládku  
- poplatek za skládku - viz položka 014102.d</t>
  </si>
  <si>
    <t>odstranění podkladu stáv. voz. pro novou plnou k-ci:  3350*0,25=837,500 [A]</t>
  </si>
  <si>
    <t>16</t>
  </si>
  <si>
    <t>11372</t>
  </si>
  <si>
    <t>FRÉZOVÁNÍ ZPEVNĚNÝCH PLOCH ASFALTOVÝCH</t>
  </si>
  <si>
    <t>stávající voz.:  6410*0,05=320,500 [A]</t>
  </si>
  <si>
    <t>17</t>
  </si>
  <si>
    <t>12110</t>
  </si>
  <si>
    <t>SEJMUTÍ ORNICE NEBO LESNÍ PŮDY</t>
  </si>
  <si>
    <t>- s ponecháním na místě pro ohumusování 
- včetně naložení, odvozu a uložení na místo určení (mezideponii)</t>
  </si>
  <si>
    <t>potřeba ornice pro ohumusování, dle tab.kub.:   630,3=630,300 [A]</t>
  </si>
  <si>
    <t>položka zahrnuje sejmutí ornice bez ohledu na tloušťku vrstvy a její vodorovnou dopravu  
nezahrnuje uložení na trvalou skládku</t>
  </si>
  <si>
    <t>18</t>
  </si>
  <si>
    <t>- přebytek ornice 
- včetně naložení, odvozu a uložení na skládku 
- poplatek za uložení na skládku - viz položka 014102.a</t>
  </si>
  <si>
    <t>celkové množství sejmuté ornice dle tab.kub.:  1537,5=1 537,500 [A] 
odpočet potřeby ornice, z pol. 12110:  -630,3=- 630,300 [B] 
Celkem: A+B=907,200 [C]</t>
  </si>
  <si>
    <t>položka zahrnuje sejmutí ornice bez ohledu na tloušťku vrstvy a její vodorovnou dopravu 
nezahrnuje uložení na trvalou skládku</t>
  </si>
  <si>
    <t>19</t>
  </si>
  <si>
    <t>12373</t>
  </si>
  <si>
    <t>ODKOP PRO SPOD STAVBU SILNIC A ŽELEZNIC TŘ. I</t>
  </si>
  <si>
    <t>- s ponecháním na místě pro dosypání krajnic 
- včetně naložení, odvozu a uložení na místo určení (mezideponii)</t>
  </si>
  <si>
    <t>pro krajnice z tab.kub.:    192=192,000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</si>
  <si>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</si>
  <si>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</si>
  <si>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- přebytek zeminy 
- včetně naložení, odvozu a uložení na skládku 
- poplatek za uložení na skládku - viz položka 014102.a</t>
  </si>
  <si>
    <t>nevhodná zemina pro násyp, dle tab. kub.:   2186,8=2 186,800 [A] 
odpočet m3 pro dosypání krajnic, z pol. 12373:   -192=- 192,000 [B] 
Celkem: A+B=1 994,800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</si>
  <si>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</si>
  <si>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</si>
  <si>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- práce pouze na základě rozhodnutí TDS 
- odkop pro výměnu aktivní zóny 
- včetně naložení, odvozu a uložení na skládku 
- poplatek za uložení na skládku - viz položka 014102.b</t>
  </si>
  <si>
    <t>odkop zeminy pro AZ výměnou, dle tab. kub.:   1972,4=1 972,400 [A]</t>
  </si>
  <si>
    <t>22</t>
  </si>
  <si>
    <t>12931</t>
  </si>
  <si>
    <t>ČIŠTĚNÍ PŘÍKOPŮ OD NÁNOSU DO 0,25M3/M</t>
  </si>
  <si>
    <t>M</t>
  </si>
  <si>
    <t>- vč.odvozu a uložení na skládku 
- poplatek za uložení na skládku - viz položka 014102.a</t>
  </si>
  <si>
    <t>- vodorovná a svislá doprava, přemístění, přeložení, manipulace s výkopkem a uložení na skládku</t>
  </si>
  <si>
    <t>23</t>
  </si>
  <si>
    <t>13173</t>
  </si>
  <si>
    <t>HLOUBENÍ JAM ZAPAŽ I NEPAŽ TŘ. I</t>
  </si>
  <si>
    <t>- s ponecháním na místě pro zásyp (60% tř. I. z 436,6 m3 = vhodná zemina) 
- včetně naložení, odvozu a uložení na místo určení (mezideponii)</t>
  </si>
  <si>
    <t>vhodná zemina pro zásyp za zdí, dle tab.kub.:  436,6*0,6=261,960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</si>
  <si>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</si>
  <si>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24</t>
  </si>
  <si>
    <t>nevhodný výkop pro zdi, dle tab. kub.:  3448=3 448,000 [A]</t>
  </si>
  <si>
    <t>25</t>
  </si>
  <si>
    <t>13183</t>
  </si>
  <si>
    <t>HLOUBENÍ JAM ZAPAŽ I NEPAŽ TŘ II</t>
  </si>
  <si>
    <t>- s ponecháním na místě pro zásyp (40% tř. I. z 436,6 m3 = vhodná zemina) 
- včetně naložení, odvozu a uložení na místo určení (mezideponii)</t>
  </si>
  <si>
    <t>vhodná zemina pro zásyp za zdí, dle tab.kub.:  436,6*0,4=174,640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</si>
  <si>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</si>
  <si>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</t>
  </si>
  <si>
    <t>17120</t>
  </si>
  <si>
    <t>ULOŽENÍ SYPANINY DO NÁSYPŮ A NA SKLÁDKY BEZ ZHUTNĚNÍ</t>
  </si>
  <si>
    <t>- z položky 12110.a  630,3=630,300 [A] 
- z položky 12110.b  907,2=907,200 [B] 
- z položky 12373.a  192,0=192,000 [C] 
- z položky 12373.b  1994,8=1 994,800 [D] 
- z položky 12373.c  1972,4=1 972,400 [E] 
- z položky 12931  670,0=670,000 [F] 
- z položky 13173.a  261,96=261,960 [G] 
- z položky 13173.b  3448,0=3 448,000 [H] 
- z položky 13183  174,64=174,640 [I] 
- z položky 11313  335,0=335,000 [J] 
- z položky 11332  837,5=837,500 [K] 
Celkem: A+B+C+D+E+F+G+H+I+J+K=11 423,800 [L]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</si>
  <si>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</si>
  <si>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27</t>
  </si>
  <si>
    <t>17180</t>
  </si>
  <si>
    <t>ULOŽENÍ SYPANINY DO NÁSYPŮ Z NAKUPOVANÝCH MATERIÁLŮ</t>
  </si>
  <si>
    <t>násyp dle tab.kub.:   4750,2=4 750,200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</si>
  <si>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</si>
  <si>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28</t>
  </si>
  <si>
    <t>- práce pouze na základě rozhodnutí TDS 
- pro výměnu aktivní zóny</t>
  </si>
  <si>
    <t>AZ dle tab.kub.:   3459,2=3 459,200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</si>
  <si>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</si>
  <si>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29</t>
  </si>
  <si>
    <t>17310</t>
  </si>
  <si>
    <t>ZEMNÍ KRAJNICE A DOSYPÁVKY SE ZHUTNĚNÍM</t>
  </si>
  <si>
    <t>dosyp krajnic, dle tab.:  192=192,000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</si>
  <si>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</si>
  <si>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30</t>
  </si>
  <si>
    <t>17411</t>
  </si>
  <si>
    <t>ZÁSYP JAM A RÝH ZEMINOU SE ZHUTNĚNÍM</t>
  </si>
  <si>
    <t>zemina z výkopu vhodná pro zásyp, z pol. 13173 +13183:  261,96+174,64=436,600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</si>
  <si>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</si>
  <si>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31</t>
  </si>
  <si>
    <t>17481</t>
  </si>
  <si>
    <t>ZÁSYP JAM A RÝH Z NAKUPOVANÝCH MATERIÁLŮ</t>
  </si>
  <si>
    <t>celková potřeba zásypu dle tab.kub.:   1329,8=1 329,800 [A] 
odpočet vhodného výkopu z pol. 13173:   -436,6=- 436,600 [B] 
Celkem: A+B=893,200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</si>
  <si>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</si>
  <si>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32</t>
  </si>
  <si>
    <t>18110</t>
  </si>
  <si>
    <t>ÚPRAVA PLÁNĚ SE ZHUTNĚNÍM V HORNINĚ TŘ. I</t>
  </si>
  <si>
    <t>M2</t>
  </si>
  <si>
    <t>v místech plné k-ce voz.:   6918,4=6 918,400 [A]</t>
  </si>
  <si>
    <t>položka zahrnuje úpravu pláně včetně vyrovnání výškových rozdílů. Míru zhutnění určuje projekt.</t>
  </si>
  <si>
    <t>33</t>
  </si>
  <si>
    <t>18221</t>
  </si>
  <si>
    <t>ROZPROSTŘENÍ ORNICE VE SVAHU V TL DO 0,10M</t>
  </si>
  <si>
    <t>ohumusování svahu, viz. tab.:   6303=6 303,000 [A]</t>
  </si>
  <si>
    <t>položka zahrnuje:  
nutné přemístění ornice z dočasných skládek vzdálených do 50m  
rozprostření ornice v předepsané tloušťce ve svahu přes 1:5</t>
  </si>
  <si>
    <t>34</t>
  </si>
  <si>
    <t>18241</t>
  </si>
  <si>
    <t>ZALOŽENÍ TRÁVNÍKU RUČNÍM VÝSEVEM</t>
  </si>
  <si>
    <t>- včetně následné péče - ošetření, odplevelení a zalití</t>
  </si>
  <si>
    <t>výměra z pol. 18222:  6303=6 303,000 [A]</t>
  </si>
  <si>
    <t>Zahrnuje dodání předepsané travní směsi, její výsev na ornici, zalévání, první pokosení, to vše bez ohledu na sklon terénu</t>
  </si>
  <si>
    <t>Základy</t>
  </si>
  <si>
    <t>35</t>
  </si>
  <si>
    <t>21152</t>
  </si>
  <si>
    <t>SANAČNÍ ŽEBRA Z KAMENIVA DRCENÉHO</t>
  </si>
  <si>
    <t>- kamenivo fr. 32 - 63mm</t>
  </si>
  <si>
    <t>svahová žebra v km 0,126 a km 0,281:   15,6=15,600 [A]</t>
  </si>
  <si>
    <t>položka zahrnuje dodávku předepsaného kameniva, mimostaveništní a vnitrostaveništní dopravu a jeho uložení</t>
  </si>
  <si>
    <t>36</t>
  </si>
  <si>
    <t>21197</t>
  </si>
  <si>
    <t>OPLÁŠTĚNÍ ODVODŇOVACÍCH ŽEBER Z GEOTEXTILIE</t>
  </si>
  <si>
    <t>pro svahová žebra:   20,0*1,0=20,000 [A]</t>
  </si>
  <si>
    <t>položka zahrnuje dodávku předepsané geotextilie, mimostaveništní a vnitrostaveništní dopravu a její uložení včetně potřebných přesahů (nezapočítávají se do výměry)</t>
  </si>
  <si>
    <t>37</t>
  </si>
  <si>
    <t>21262</t>
  </si>
  <si>
    <t>TRATIVODY KOMPLET Z TRUB Z PLAST HMOT DN DO 100MM</t>
  </si>
  <si>
    <t>za gabionovou zdí v km 0,988 - 1,060:   72,0=72,000 [A] 
vyústění do svahu vlevo v km 0,988 a 1,024:  13,5*2=27,000 [B] 
Celkem: A+B=99,000 [C]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</si>
  <si>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materiálem, případně vložení separační nebo drenážní vložky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</si>
  <si>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38</t>
  </si>
  <si>
    <t>21263</t>
  </si>
  <si>
    <t>TRATIVODY KOMPLET Z TRUB Z PLAST HMOT DN DO 150MM</t>
  </si>
  <si>
    <t>v km 0,126 - 0,168 + vyústění v km 0,126 do svahu vlevo:  42,0+10,5=52,500 [A] 
v km 0,270 - 0,308 + vyústění v km 0,270 do svahu vlevo:  38,0+10,5=48,500 [B] 
v km 0,490 - 0,543 + vyústění v km 0,490 do svahu vlevo:  53,0+9,5=62,500 [C]  
v km 0,965 - 1,022 + vyústění v km 0,970 do svahu vlevo:  57,0+12,0=69,000 [D] 
Celkem: A+B+C+D=232,500 [E]</t>
  </si>
  <si>
    <t>40</t>
  </si>
  <si>
    <t>289971</t>
  </si>
  <si>
    <t>OPLÁŠTĚNÍ (ZPEVNĚNÍ) Z GEOTEXTILIE</t>
  </si>
  <si>
    <t>- separační filtrační geotextilie hm. min. 400g/m2</t>
  </si>
  <si>
    <t>geotextilie na rubu gabionových zdí: 
37*5,8+39*5,8+22*5,3+40*4+20*5,3+28*5,8+22*2,4+40*3+10*1,6+50*4,3=1 389,600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</si>
  <si>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</si>
  <si>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</si>
  <si>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41</t>
  </si>
  <si>
    <t>3272A8</t>
  </si>
  <si>
    <t>ZDI OPĚR, ZÁRUB, NÁBŘEŽ Z GABIONŮ RUČNĚ ROVNANÝCH, DRÁT O4,0MM, POVRCHOVÁ ÚPRAVA Zn + Al + PVC</t>
  </si>
  <si>
    <t>- gabion dle TKP 30 
- průměr drátu 4 mm, oka sítě: 100x100 - všechny sítě mimo pohledové čelo, 100x50 - pohledové ručně skládané čelo, 100x25 pohledové sypané čelo  
- lomový kámen - min. pevnost v tlaku 50 MPa, nasákovast max. 0,5%, objemová sypaná hmotnost min. 1750 kg/m3</t>
  </si>
  <si>
    <t>gabionové zdi 
vlevo v km 0,190 - 0,227, délka 37 m: 
37*(1+1,5+2+2,5)*1+20*3*0,5+37*4,5*0,3=338,950 [A] 
vlevo v km 0,367 - 0,406, délka 39 m: 
39*(1+1,5+2+2,5)*1+39*3*0,5+39*4,5*0,3=384,150 [B] 
vlevo v km 0,468 - 0,578, délka 110 m: 
22*(1+1,5+2+2,5)*1+22*4*0,3+40*(1+1,5+2)*1+20*(1+1,5+2+2,5)*1+20*4*0,3+28*(1+1,5+2+2,5)*1+28*3*0,5+28*4,5*0,3=800,200 [C] 
vpravo v km 0,988 - 1,060, délka 72 m: 
22*(1+1,5)*1+40*(1+1,5+1,7)*1+10*1*1=233,000 [D] 
vlevo v km 1,025 - 1,075, délka 50 m: 
50*(1+1,5+2)*1+50*3*0,3=270,000 [E] 
Celkem: A+B+C+D+E=2 026,300 [F]</t>
  </si>
  <si>
    <t>- položka zahrnuje dodávku a osazení drátěných košů s výplní lomovým kamenem. 
- gabionové matrace se vykazují v pol.č.2722**.</t>
  </si>
  <si>
    <t>Vodorovné konstrukce</t>
  </si>
  <si>
    <t>39</t>
  </si>
  <si>
    <t>27152</t>
  </si>
  <si>
    <t>POLŠTÁŘE POD ZÁKLADY Z KAMENIVA DRCENÉHO</t>
  </si>
  <si>
    <t>štěrkový polštář gabionových zdí: 
((37*6)+(39*6)+(22*5,5+40*3,5+20*5,5+28*6)+(22*2,5+40*2,5+10*2)+(50*3,5))*0,2=269,000 [A]</t>
  </si>
  <si>
    <t>položka zahrnuje zahrnuje dodávku kameniva předepsané frakce, včetně mimostaveništní a vnitrostaveništní dopravy, rozprostření se zhutněním</t>
  </si>
  <si>
    <t>42</t>
  </si>
  <si>
    <t>451314</t>
  </si>
  <si>
    <t>PODKLADNÍ A VÝPLŇOVÉ VRSTVY Z PROSTÉHO BETONU C25/30</t>
  </si>
  <si>
    <t>- beton C25/30 - XF3</t>
  </si>
  <si>
    <t>výplň otvorů pro osazení sloupků svodidla v gabion. zdi:  3,14*0,1*0,1*1,2*121=4,559 [A] 
podklad dlažby u propustů z betonu C20/25n-XF3, m2 x m, 
v km 0,656:   14,3*0,1=1,430 [B]  
v km 1,071:  15*0,1=1,500 [C] 
v km 1,168:  11,4*0,1=1,140 [D] 
Celkem: A+B+C+D=8,629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</si>
  <si>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</si>
  <si>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43</t>
  </si>
  <si>
    <t>45157</t>
  </si>
  <si>
    <t>PODKLADNÍ A VÝPLŇOVÉ VRSTVY Z KAMENIVA TĚŽENÉHO</t>
  </si>
  <si>
    <t>podklad dlažby u propustů, m2 x m, 
v km 0,656:  14,3*0,1=1,430 [A] 
v km 1,071:  15*0,1=1,500 [B] 
v km 1,168:  11,4*0,1=1,140 [C] 
Celkem: A+B+C=4,070 [D]</t>
  </si>
  <si>
    <t>Položka zahrnuje veškerý materiál, výrobky a polotovary, včetně mimostaveništní a vnitrostaveništní dopravy (rovněž přesuny), včetně naložení a složení, případně s uložením.</t>
  </si>
  <si>
    <t>44</t>
  </si>
  <si>
    <t>46321</t>
  </si>
  <si>
    <t>ROVNANINA Z LOMOVÉHO KAMENE</t>
  </si>
  <si>
    <t>opevnění paty svahu lomovým kamenem, dle příčných řezů: 
km 0,150 - 0,227, délka 77 m x m2:   
77,0*2,9=223,300 [A] 
km 0,336 - 0,584, délka 248 m x m2: 
31,0*2,9+39,0*4,7+64,0*2,9+45,0*2,14+10,0*1,34+25,0*2,14+20,0*2,71+8,0*2,14+6,0*2,9=710,720 [B] 
km 0,965 - 0,990, délka 25 m x m2: 
25,0*2,9=72,500 [C] 
km 1,010 - 1,075, délka 65 m x m2: 
15,0*2,7+50,0*2,2=150,500 [D] 
Celkem: A+B+C+D=1 157,020 [E]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</si>
  <si>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</si>
  <si>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45</t>
  </si>
  <si>
    <t>465512</t>
  </si>
  <si>
    <t>DLAŽBY Z LOMOVÉHO KAMENE NA MC</t>
  </si>
  <si>
    <t>dlažby u propustů, m2 x m, 
v km 0,656:  14,3*0,2=2,860 [A] 
v km 1,071:  15*0,2=3,000 [B] 
v km 1,168:  11,4*0,2=2,280 [C] 
Celkem: A+B+C=8,140 [D]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</si>
  <si>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</si>
  <si>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46</t>
  </si>
  <si>
    <t>467314</t>
  </si>
  <si>
    <t>STUPNĚ A PRAHY VODNÍCH KORYT Z PROSTÉHO BETONU C25/30</t>
  </si>
  <si>
    <t>- beton C25/30-XF3</t>
  </si>
  <si>
    <t>prahy dlažby u propustů, 
v km 0,656:  7,0*0,3*0,5=1,050 [A] 
v km 1,071:  7,3*0,3*0,5=1,095 [B] 
v km 1,168:  4,6*0,3*0,5=0,690 [C] 
Celkem: A+B+C=2,835 [D]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</si>
  <si>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</si>
  <si>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Komunikace</t>
  </si>
  <si>
    <t>47</t>
  </si>
  <si>
    <t>56330</t>
  </si>
  <si>
    <t>VOZOVKOVÉ VRSTVY ZE ŠTĚRKODRTI</t>
  </si>
  <si>
    <t>v místech plné k-ce vozovky:   1541,8=1 541,800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</si>
  <si>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</si>
  <si>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48</t>
  </si>
  <si>
    <t>56932</t>
  </si>
  <si>
    <t>ZPEVNĚNÍ KRAJNIC ZE ŠTĚRKODRTI TL. DO 100MM</t>
  </si>
  <si>
    <t>zpevnění krajnic ŠD:  1244*0,5*2=1 244,000 [A]</t>
  </si>
  <si>
    <t>- dodání kameniva předepsané kvality a zrnitosti 
- rozprostření a zhutnění vrstvy v předepsané tloušťce 
- zřízení vrstvy bez rozlišení šířky, pokládání vrstvy po etapách</t>
  </si>
  <si>
    <t>49</t>
  </si>
  <si>
    <t>572121</t>
  </si>
  <si>
    <t>INFILTRAČNÍ POSTŘIK ASFALTOVÝ DO 1,0KG/M2</t>
  </si>
  <si>
    <t>PI A 0,60 kg/m2</t>
  </si>
  <si>
    <t>v místech plné k-ce voz. pod ACP:  4966=4 966,000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</si>
  <si>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</si>
  <si>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50</t>
  </si>
  <si>
    <t>572213</t>
  </si>
  <si>
    <t>SPOJOVACÍ POSTŘIK Z EMULZE DO 0,5KG/M2</t>
  </si>
  <si>
    <t>PSE C 60 B5, 0,30 kg/m2</t>
  </si>
  <si>
    <t>celková plocha včetně místa kde se bude jen frézovat + mezi ACL a ACP:   11254=11 254,000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</si>
  <si>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</si>
  <si>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51</t>
  </si>
  <si>
    <t>PSE C 60 B5, 0,50 kg/m2</t>
  </si>
  <si>
    <t>úprava vozovky v místě frézování:   2627,3=2 627,300 [A]</t>
  </si>
  <si>
    <t>52</t>
  </si>
  <si>
    <t>574A33</t>
  </si>
  <si>
    <t>ASFALTOVÝ BETON PRO OBRUSNÉ VRSTVY ACO 11 TL. 40MM</t>
  </si>
  <si>
    <t>ACO 11  50/70</t>
  </si>
  <si>
    <t>obrus celé úpravy voz.:   7140,2=7 140,200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</si>
  <si>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</si>
  <si>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53</t>
  </si>
  <si>
    <t>574C06</t>
  </si>
  <si>
    <t>ASFALTOVÝ BETON PRO LOŽNÍ VRSTVY ACL 16+, 16S</t>
  </si>
  <si>
    <t>ACL 16+  50/70</t>
  </si>
  <si>
    <t>vyrovnávky v místě frézování, dle příčných řezů proměnná tl.:  110,2=110,200 [A]</t>
  </si>
  <si>
    <t>54</t>
  </si>
  <si>
    <t>574C56</t>
  </si>
  <si>
    <t>ASFALTOVÝ BETON PRO LOŽNÍ VRSTVY ACL 16+, 16S TL. 60MM</t>
  </si>
  <si>
    <t>v místech plné k-ce voz.:   4750=4 750,000 [A]</t>
  </si>
  <si>
    <t>55</t>
  </si>
  <si>
    <t>574E46</t>
  </si>
  <si>
    <t>ASFALTOVÝ BETON PRO PODKLADNÍ VRSTVY ACP 16+, 16S TL. 50MM</t>
  </si>
  <si>
    <t>ACP 16+  50/70</t>
  </si>
  <si>
    <t>v místech plné k-ce voz.:   4966=4 966,000 [A]</t>
  </si>
  <si>
    <t>Potrubí</t>
  </si>
  <si>
    <t>56</t>
  </si>
  <si>
    <t>87433</t>
  </si>
  <si>
    <t>POTRUBÍ Z TRUB PLASTOVÝCH ODPADNÍCH DN DO 150MM</t>
  </si>
  <si>
    <t>prostup kamen. rovnaninou pro drenáž DN100 v km 0,988 a 1,024:  2,0*2=4,000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</si>
  <si>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</si>
  <si>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57</t>
  </si>
  <si>
    <t>87434</t>
  </si>
  <si>
    <t>POTRUBÍ Z TRUB PLASTOVÝCH ODPADNÍCH DN DO 200MM</t>
  </si>
  <si>
    <t>prostupy žebry, gabion zdí a kamen. rovnaninou pro vyústění trativodu 
v km 0,126 + 0,270 + 0,490 + 0,970:  2,5+2,5+2,5+2,0=9,500 [A] 
pro osazení sloupků svodidla v gabion.zdi, m x ks:   1,2*121=145,200 [B] 
Celkem: A+B=154,700 [C]</t>
  </si>
  <si>
    <t>58</t>
  </si>
  <si>
    <t>899524</t>
  </si>
  <si>
    <t>OBETONOVÁNÍ POTRUBÍ Z PROSTÉHO BETONU DO C25/30</t>
  </si>
  <si>
    <t>- beton C20/25-XF3</t>
  </si>
  <si>
    <t>obetonování propustů, m x m2, 
v km 0,656:  8,15*1,55=12,633 [A] 
v km 1,071:  11,5*0,42=4,830 [B] 
v km 1,168:  9,0*0,42=3,780 [C] 
Celkem: A+B+C=21,243 [D]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</si>
  <si>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</si>
  <si>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Ostatní konstrukce a práce</t>
  </si>
  <si>
    <t>59</t>
  </si>
  <si>
    <t>9111A3</t>
  </si>
  <si>
    <t>ZÁBRADLÍ SILNIČNÍ S VODOR MADLY - DEMONTÁŽ S PŘESUNEM</t>
  </si>
  <si>
    <t>odstranění zábradlí stáv. propustu v km 0,656:   2,5*2=5,000 [A]</t>
  </si>
  <si>
    <t>položka zahrnuje:  
- demontáž a odstranění zařízení  
- jeho odvoz na předepsané místo</t>
  </si>
  <si>
    <t>60</t>
  </si>
  <si>
    <t>9113B1</t>
  </si>
  <si>
    <t>SVODIDLO OCEL SILNIČ JEDNOSTR, ÚROVEŇ ZADRŽ H1 -DODÁVKA A MONTÁŽ</t>
  </si>
  <si>
    <t>kompletní dodávka všech dílů ocelového svodidla s předepsanou povrchovou úpravou včetně montáže a osazení</t>
  </si>
  <si>
    <t>svodidlo + dva náběhy 
v km 0,053 - 0,318 vlevo:  245+12+8=265,000 [A] 
v km 0,330 - 0,667 vlevo:  317+12+8=337,000 [B] 
v km 0,961 - 1,087 vlevo:  106+12+8=126,000 [C] 
v km 0,615 - 0,667 vpravo:  32+12+8=52,000 [D] 
v km 0,729 - 0,806 vpravo:  57+12+8=77,000 [E] 
Celkem: A+B+C+D+E=857,000 [F]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</si>
  <si>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</si>
  <si>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61</t>
  </si>
  <si>
    <t>911CB1</t>
  </si>
  <si>
    <t>SVODIDLO BETON, ÚROVEŇ ZADRŽ H1 VÝŠ 0,8M - DODÁVKA A MONTÁŽ</t>
  </si>
  <si>
    <t>koncový díl beton. svodidla:  4,0*2=8,000 [A]</t>
  </si>
  <si>
    <t>položka zahrnuje:  
- kompletní dodávku všech dílů betonového svodidla včetně spojovacích prvků  
- osazení svodidla  
- přechod na jiný typ svodidla nebo přes mostní závěr  
nezahrnuje odrazky nebo retroreflexní fólie  
nezahrnuje podkladní vrstvu</t>
  </si>
  <si>
    <t>62</t>
  </si>
  <si>
    <t>91228</t>
  </si>
  <si>
    <t>SMĚROVÉ SLOUPKY Z PLAST HMOT VČETNĚ ODRAZNÉHO PÁSKU</t>
  </si>
  <si>
    <t>položka zahrnuje: 
- dodání a osazení sloupku včetně nutných zemních prací 
- vnitrostaveništní a mimostaveništní doprava 
- odrazky plastové nebo z retroreflexní fólie</t>
  </si>
  <si>
    <t>63</t>
  </si>
  <si>
    <t>91238</t>
  </si>
  <si>
    <t>SMĚROVÉ SLOUPKY Z PLAST HMOT - NÁSTAVCE NA SVODIDLA VČETNĚ ODRAZNÉHO PÁSKU</t>
  </si>
  <si>
    <t>položka zahrnuje:  
- dodání a osazení sloupku včetně nutných zemních prací  
- vnitrostaveništní a mimostaveništní doprava  
- odrazky plastové nebo z retroreflexní fólie</t>
  </si>
  <si>
    <t>64</t>
  </si>
  <si>
    <t>91267</t>
  </si>
  <si>
    <t>ODRAZKY NA SVODIDLA</t>
  </si>
  <si>
    <t>na beton. svodidlo:  2=2,000 [A]</t>
  </si>
  <si>
    <t>- kompletní dodávka se všemi pomocnými a doplňujícími pracemi a součástmi</t>
  </si>
  <si>
    <t>65</t>
  </si>
  <si>
    <t>915111</t>
  </si>
  <si>
    <t>VODOROVNÉ DOPRAVNÍ ZNAČENÍ BARVOU HLADKÉ - DODÁVKA A POKLÁDKA</t>
  </si>
  <si>
    <t>V4/0,125:  1244*0,125*2=311,000 [A]</t>
  </si>
  <si>
    <t>položka zahrnuje:  
- dodání a pokládku nátěrového materiálu (měří se pouze natíraná plocha)  
- předznačení a reflexní úpravu</t>
  </si>
  <si>
    <t>66</t>
  </si>
  <si>
    <t>9181C</t>
  </si>
  <si>
    <t>ČELA PROPUSTU Z TRUB DN DO 500MM Z BETONU</t>
  </si>
  <si>
    <t>čelo propustu v km 1,071:   1=1,000 [A]</t>
  </si>
  <si>
    <t>Položka zahrnuje kompletní čelo (základ, dřík, římsu) 
- dodání  čerstvého  betonu  (betonové  směsi)  požadované  kvality,  jeho  uložení  do požadovaného tvaru při jakékoliv hustotě výztuže, konzistenci čerstvého betonu a způsobu hutnění, ošetření a ochranu betonu, 
- dodání a osazení výztuže, 
- případně dokumentací předepsaný kamenný obklad,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zábradlí.</t>
  </si>
  <si>
    <t>67</t>
  </si>
  <si>
    <t>9181G</t>
  </si>
  <si>
    <t>ČELA PROPUSTU Z TRUB DN DO 1200MM Z BETONU</t>
  </si>
  <si>
    <t>čelo propustu v km 0,656:    1=1,000 [A]</t>
  </si>
  <si>
    <t>68</t>
  </si>
  <si>
    <t>9182G</t>
  </si>
  <si>
    <t>VTOKOVÉ JÍMKY BETONOVÉ VČETNĚ DLAŽBY PROPUSTU Z TRUB DN DO 1200MM</t>
  </si>
  <si>
    <t>vtoková jímka propustu v km 0,656:  1=1,000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</si>
  <si>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dodání a osazení výztuže, 
- dlažbu dna z lomového kamene, případně dokumentací předepsaný kamenný obklad stěn,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mříž a zábradlí.</t>
  </si>
  <si>
    <t>69</t>
  </si>
  <si>
    <t>918357</t>
  </si>
  <si>
    <t>PROPUSTY Z TRUB DN 500MM</t>
  </si>
  <si>
    <t>včetně šikmého seříznutí roury</t>
  </si>
  <si>
    <t>propust v km 1,071 a v km 1,168:    10,7+11,0=21,700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</si>
  <si>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</si>
  <si>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70</t>
  </si>
  <si>
    <t>918372</t>
  </si>
  <si>
    <t>PROPUSTY Z TRUB DN 1200MM</t>
  </si>
  <si>
    <t>propust v km 0,656:  10=10,000 [A]</t>
  </si>
  <si>
    <t>71</t>
  </si>
  <si>
    <t>919111</t>
  </si>
  <si>
    <t>ŘEZÁNÍ ASFALTOVÉHO KRYTU VOZOVEK TL DO 50MM</t>
  </si>
  <si>
    <t>ze situace:   1744=1 744,000 [A]</t>
  </si>
  <si>
    <t>položka zahrnuje řezání vozovkové vrstvy v předepsané tloušťce, včetně spotřeby vody</t>
  </si>
  <si>
    <t>72</t>
  </si>
  <si>
    <t>931315</t>
  </si>
  <si>
    <t>TĚSNĚNÍ DILATAČ SPAR ASF ZÁLIVKOU PRŮŘ DO 600MM2</t>
  </si>
  <si>
    <t>m z pol. 919111:   1744=1 744,000 [A]</t>
  </si>
  <si>
    <t>položka zahrnuje dodávku a osazení předepsaného materiálu, očištění ploch spáry před úpravou, očištění okolí spáry po úpravě  
nezahrnuje těsnící profil</t>
  </si>
  <si>
    <t>73</t>
  </si>
  <si>
    <t>935211</t>
  </si>
  <si>
    <t>PŘÍKOPOVÉ ŽLABY Z BETON TVÁRNIC ŠÍŘ DO 600MM DO ŠTĚRKOPÍSKU TL 100MM</t>
  </si>
  <si>
    <t>u gabion. zdi v km 0,986 - 0,1,062:   76=76,000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</si>
  <si>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</si>
  <si>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74</t>
  </si>
  <si>
    <t>96613</t>
  </si>
  <si>
    <t>BOURÁNÍ KONSTRUKCÍ Z KAMENE NA MC</t>
  </si>
  <si>
    <t>- včetně naložení, odvozu a uložení na skládku 
- poplatek za uložení na skládku - viz položka 014102.d</t>
  </si>
  <si>
    <t>stávající klenbový propust v km 0,656:  15=15,000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</si>
  <si>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</si>
  <si>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75</t>
  </si>
  <si>
    <t>96616</t>
  </si>
  <si>
    <t>BOURÁNÍ KONSTRUKCÍ ZE ŽELEZOBETONU</t>
  </si>
  <si>
    <t>- včetně naložení, odvozu a uložení na skládku 
- poplatek za uložení na skládku - viz položka 014102.e</t>
  </si>
  <si>
    <t>římsy stáv.klenb. propustu v km 0,656:  2,8=2,800 [A] 
stávající beton. propust v km 1,071:   4,36=4,360 [B] 
dvě beton. čela propustu v km 1,168:  1,2=1,200 [C] 
stáv. deska v km 0,940:  2,2=2,200 [D] 
Celkem: A+B+C+D=10,560 [E]</t>
  </si>
  <si>
    <t>76</t>
  </si>
  <si>
    <t>966357</t>
  </si>
  <si>
    <t>BOURÁNÍ PROPUSTŮ Z TRUB DN DO 500MM</t>
  </si>
  <si>
    <t>vč. odvozu na skládku s poplatkem za uložení</t>
  </si>
  <si>
    <t>stávající propust v km 1,168:  7,5=7,500 [A]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</si>
  <si>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</si>
  <si>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901</t>
  </si>
  <si>
    <t>DIO</t>
  </si>
  <si>
    <t>914121</t>
  </si>
  <si>
    <t>DOPRAVNÍ ZNAČKY ZÁKLADNÍ VELIKOSTI OCELOVÉ FÓLIE TŘ 1 - DODÁVKA A MONTÁŽ</t>
  </si>
  <si>
    <t>- pronájem DZ</t>
  </si>
  <si>
    <t>dopravní značky dle situace 
B1:          2=2,000 [A] 
IP10a:     4=4,000 [B] 
E3a:        2=2,000 [C] 
IS11c:   10=10,000 [D] 
Celkem: A+B+C+D=18,000 [E]</t>
  </si>
  <si>
    <t>položka zahrnuje: 
- dodávku a montáž značek v požadovaném provedení</t>
  </si>
  <si>
    <t>914123</t>
  </si>
  <si>
    <t>DOPRAVNÍ ZNAČKY ZÁKLADNÍ VELIKOSTI OCELOVÉ FÓLIE TŘ 1 - DEMONTÁŽ</t>
  </si>
  <si>
    <t>- odstranění, včetně odvozu</t>
  </si>
  <si>
    <t>Položka zahrnuje odstranění, demontáž a odklizení materiálu s odvozem na předepsané místo</t>
  </si>
  <si>
    <t>914421</t>
  </si>
  <si>
    <t>DOPRAVNÍ ZNAČKY 100X150CM OCELOVÉ FÓLIE TŘ 1 - DODÁVKA A MONTÁŽ</t>
  </si>
  <si>
    <t>dle situace, IS11a:  3=3,000 [A]</t>
  </si>
  <si>
    <t>914423</t>
  </si>
  <si>
    <t>DOPRAVNÍ ZNAČKY 100X150CM OCELOVÉ FÓLIE TŘ 1 - DEMONTÁŽ</t>
  </si>
  <si>
    <t>914951</t>
  </si>
  <si>
    <t>SLOUP A STOJKY DZ Z JÄKL PROFILŮ PRO OCEL STOJAN DOD A MONT</t>
  </si>
  <si>
    <t>- pronájem</t>
  </si>
  <si>
    <t>pro normál.DZ:             16=16,000 [A]   
pro velké DZ (á 2 sl.):    6=6,000 [B] 
Celkem: A+B=22,000 [C]</t>
  </si>
  <si>
    <t>položka zahrnuje: 
- sloupky a upevňovací zařízení včetně jejich osazení (betonová patka, zemní práce)</t>
  </si>
  <si>
    <t>914953</t>
  </si>
  <si>
    <t>SLOUPKY A STOJKY DZ Z JÄKL PROFILŮ PRO OCEL STOJAN DEMONTÁŽ</t>
  </si>
  <si>
    <t>916121</t>
  </si>
  <si>
    <t>DOPRAV SVĚTLO VÝSTRAŽ SOUPRAVA 3KS - DOD A MONTÁŽ</t>
  </si>
  <si>
    <t>- pronájem,vč.napájecího zdroje (i rezervního)</t>
  </si>
  <si>
    <t>na Z2:  2=2,000 [A]</t>
  </si>
  <si>
    <t>položka zahrnuje: 
- dodání zařízení v předepsaném provedení včetně jejich osazení 
- údržbu po celou dobu trvání funkce, náhradu zničených nebo ztracených kusů, nutnou opravu poškozených částí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</si>
  <si>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</si>
  <si>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</si>
  <si>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</si>
  <si>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916311</t>
  </si>
  <si>
    <t>DOPRAVNÍ ZÁBRANY Z2 S FÓLIÍ TŘ 1 - DOD A MONTÁŽ</t>
  </si>
  <si>
    <t>Z2 pro opravovaný úsek:  2=2,000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</si>
  <si>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</si>
  <si>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916313</t>
  </si>
  <si>
    <t>DOPRAVNÍ ZÁBRANY Z2 S FÓLIÍ TŘ 1 - DEMONTÁŽ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</si>
</sst>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SUM(C10:C11)</f>
      </c>
      <c r="D6" s="1"/>
      <c r="E6" s="1"/>
    </row>
    <row r="7" spans="1:5" ht="12.75" customHeight="1">
      <c r="A7" s="1"/>
      <c r="B7" s="4" t="s">
        <v>5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16</v>
      </c>
      <c r="C10" s="20">
        <f>'101_101'!I3</f>
      </c>
      <c r="D10" s="20">
        <f>'101_101'!O2</f>
      </c>
      <c r="E10" s="20">
        <f>C10+D10</f>
      </c>
    </row>
    <row r="11" spans="1:5" ht="12.75" customHeight="1">
      <c r="A11" s="19" t="s">
        <v>433</v>
      </c>
      <c r="B11" s="19" t="s">
        <v>434</v>
      </c>
      <c r="C11" s="20">
        <f>'901_901'!I3</f>
      </c>
      <c r="D11" s="20">
        <f>'901_901'!O2</f>
      </c>
      <c r="E11" s="20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0+O9+O54+O147+O168+O173+O198+O235+O248</f>
      </c>
      <c r="P2" t="s">
        <v>25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0+I9+I54+I147+I168+I173+I198+I235+I248</f>
      </c>
      <c r="O3" t="s">
        <v>22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16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19</v>
      </c>
      <c r="D5" s="6"/>
      <c r="E5" s="18" t="s">
        <v>16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27</v>
      </c>
      <c r="B6" s="15" t="s">
        <v>29</v>
      </c>
      <c r="C6" s="15" t="s">
        <v>31</v>
      </c>
      <c r="D6" s="15" t="s">
        <v>32</v>
      </c>
      <c r="E6" s="15" t="s">
        <v>33</v>
      </c>
      <c r="F6" s="15" t="s">
        <v>35</v>
      </c>
      <c r="G6" s="15" t="s">
        <v>37</v>
      </c>
      <c r="H6" s="15" t="s">
        <v>39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40</v>
      </c>
      <c r="I7" s="15" t="s">
        <v>42</v>
      </c>
    </row>
    <row r="8" spans="1:9" ht="12.75" customHeight="1">
      <c r="A8" s="15" t="s">
        <v>28</v>
      </c>
      <c r="B8" s="15" t="s">
        <v>30</v>
      </c>
      <c r="C8" s="15" t="s">
        <v>26</v>
      </c>
      <c r="D8" s="15" t="s">
        <v>25</v>
      </c>
      <c r="E8" s="15" t="s">
        <v>34</v>
      </c>
      <c r="F8" s="15" t="s">
        <v>36</v>
      </c>
      <c r="G8" s="15" t="s">
        <v>38</v>
      </c>
      <c r="H8" s="15" t="s">
        <v>41</v>
      </c>
      <c r="I8" s="15" t="s">
        <v>43</v>
      </c>
    </row>
    <row r="9" spans="1:18" ht="12.75" customHeight="1">
      <c r="A9" s="25" t="s">
        <v>44</v>
      </c>
      <c r="B9" s="25"/>
      <c r="C9" s="26" t="s">
        <v>28</v>
      </c>
      <c r="D9" s="25"/>
      <c r="E9" s="27" t="s">
        <v>45</v>
      </c>
      <c r="F9" s="25"/>
      <c r="G9" s="25"/>
      <c r="H9" s="25"/>
      <c r="I9" s="28">
        <f>0+Q9</f>
      </c>
      <c r="O9">
        <f>0+R9</f>
      </c>
      <c r="Q9">
        <f>0+I10+I14+I18+I22+I26+I30+I34+I38+I42+I46+I50</f>
      </c>
      <c r="R9">
        <f>0+O10+O14+O18+O22+O26+O30+O34+O38+O42+O46+O50</f>
      </c>
    </row>
    <row r="10" spans="1:16" ht="12.75">
      <c r="A10" s="24" t="s">
        <v>46</v>
      </c>
      <c r="B10" s="29" t="s">
        <v>30</v>
      </c>
      <c r="C10" s="29" t="s">
        <v>47</v>
      </c>
      <c r="D10" s="24" t="s">
        <v>48</v>
      </c>
      <c r="E10" s="30" t="s">
        <v>49</v>
      </c>
      <c r="F10" s="31" t="s">
        <v>50</v>
      </c>
      <c r="G10" s="32">
        <v>11731.5</v>
      </c>
      <c r="H10" s="33">
        <v>0</v>
      </c>
      <c r="I10" s="33">
        <f>ROUND(ROUND(H10,2)*ROUND(G10,3),2)</f>
      </c>
      <c r="O10">
        <f>(I10*21)/100</f>
      </c>
      <c r="P10" t="s">
        <v>26</v>
      </c>
    </row>
    <row r="11" spans="1:5" ht="12.75">
      <c r="A11" s="34" t="s">
        <v>51</v>
      </c>
      <c r="E11" s="35" t="s">
        <v>52</v>
      </c>
    </row>
    <row r="12" spans="1:5" ht="76.5">
      <c r="A12" s="36" t="s">
        <v>53</v>
      </c>
      <c r="E12" s="37" t="s">
        <v>54</v>
      </c>
    </row>
    <row r="13" spans="1:5" ht="25.5">
      <c r="A13" t="s">
        <v>55</v>
      </c>
      <c r="E13" s="35" t="s">
        <v>56</v>
      </c>
    </row>
    <row r="14" spans="1:16" ht="12.75">
      <c r="A14" s="24" t="s">
        <v>46</v>
      </c>
      <c r="B14" s="29" t="s">
        <v>26</v>
      </c>
      <c r="C14" s="29" t="s">
        <v>47</v>
      </c>
      <c r="D14" s="24" t="s">
        <v>57</v>
      </c>
      <c r="E14" s="30" t="s">
        <v>49</v>
      </c>
      <c r="F14" s="31" t="s">
        <v>50</v>
      </c>
      <c r="G14" s="32">
        <v>3550.32</v>
      </c>
      <c r="H14" s="33">
        <v>0</v>
      </c>
      <c r="I14" s="33">
        <f>ROUND(ROUND(H14,2)*ROUND(G14,3),2)</f>
      </c>
      <c r="O14">
        <f>(I14*21)/100</f>
      </c>
      <c r="P14" t="s">
        <v>26</v>
      </c>
    </row>
    <row r="15" spans="1:5" ht="12.75">
      <c r="A15" s="34" t="s">
        <v>51</v>
      </c>
      <c r="E15" s="35" t="s">
        <v>58</v>
      </c>
    </row>
    <row r="16" spans="1:5" ht="12.75">
      <c r="A16" s="36" t="s">
        <v>53</v>
      </c>
      <c r="E16" s="37" t="s">
        <v>59</v>
      </c>
    </row>
    <row r="17" spans="1:5" ht="25.5">
      <c r="A17" t="s">
        <v>55</v>
      </c>
      <c r="E17" s="35" t="s">
        <v>56</v>
      </c>
    </row>
    <row r="18" spans="1:16" ht="12.75">
      <c r="A18" s="24" t="s">
        <v>46</v>
      </c>
      <c r="B18" s="29" t="s">
        <v>25</v>
      </c>
      <c r="C18" s="29" t="s">
        <v>47</v>
      </c>
      <c r="D18" s="24" t="s">
        <v>60</v>
      </c>
      <c r="E18" s="30" t="s">
        <v>49</v>
      </c>
      <c r="F18" s="31" t="s">
        <v>50</v>
      </c>
      <c r="G18" s="32">
        <v>804</v>
      </c>
      <c r="H18" s="33">
        <v>0</v>
      </c>
      <c r="I18" s="33">
        <f>ROUND(ROUND(H18,2)*ROUND(G18,3),2)</f>
      </c>
      <c r="O18">
        <f>(I18*21)/100</f>
      </c>
      <c r="P18" t="s">
        <v>26</v>
      </c>
    </row>
    <row r="19" spans="1:5" ht="12.75">
      <c r="A19" s="34" t="s">
        <v>51</v>
      </c>
      <c r="E19" s="35" t="s">
        <v>61</v>
      </c>
    </row>
    <row r="20" spans="1:5" ht="12.75">
      <c r="A20" s="36" t="s">
        <v>53</v>
      </c>
      <c r="E20" s="37" t="s">
        <v>62</v>
      </c>
    </row>
    <row r="21" spans="1:5" ht="25.5">
      <c r="A21" t="s">
        <v>55</v>
      </c>
      <c r="E21" s="35" t="s">
        <v>56</v>
      </c>
    </row>
    <row r="22" spans="1:16" ht="12.75">
      <c r="A22" s="24" t="s">
        <v>46</v>
      </c>
      <c r="B22" s="29" t="s">
        <v>34</v>
      </c>
      <c r="C22" s="29" t="s">
        <v>47</v>
      </c>
      <c r="D22" s="24" t="s">
        <v>63</v>
      </c>
      <c r="E22" s="30" t="s">
        <v>49</v>
      </c>
      <c r="F22" s="31" t="s">
        <v>50</v>
      </c>
      <c r="G22" s="32">
        <v>1705</v>
      </c>
      <c r="H22" s="33">
        <v>0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51</v>
      </c>
      <c r="E23" s="35" t="s">
        <v>64</v>
      </c>
    </row>
    <row r="24" spans="1:5" ht="51">
      <c r="A24" s="36" t="s">
        <v>53</v>
      </c>
      <c r="E24" s="37" t="s">
        <v>65</v>
      </c>
    </row>
    <row r="25" spans="1:5" ht="25.5">
      <c r="A25" t="s">
        <v>55</v>
      </c>
      <c r="E25" s="35" t="s">
        <v>56</v>
      </c>
    </row>
    <row r="26" spans="1:16" ht="12.75">
      <c r="A26" s="24" t="s">
        <v>46</v>
      </c>
      <c r="B26" s="29" t="s">
        <v>36</v>
      </c>
      <c r="C26" s="29" t="s">
        <v>47</v>
      </c>
      <c r="D26" s="24" t="s">
        <v>66</v>
      </c>
      <c r="E26" s="30" t="s">
        <v>49</v>
      </c>
      <c r="F26" s="31" t="s">
        <v>50</v>
      </c>
      <c r="G26" s="32">
        <v>25.344</v>
      </c>
      <c r="H26" s="33">
        <v>0</v>
      </c>
      <c r="I26" s="33">
        <f>ROUND(ROUND(H26,2)*ROUND(G26,3),2)</f>
      </c>
      <c r="O26">
        <f>(I26*21)/100</f>
      </c>
      <c r="P26" t="s">
        <v>26</v>
      </c>
    </row>
    <row r="27" spans="1:5" ht="12.75">
      <c r="A27" s="34" t="s">
        <v>51</v>
      </c>
      <c r="E27" s="35" t="s">
        <v>67</v>
      </c>
    </row>
    <row r="28" spans="1:5" ht="12.75">
      <c r="A28" s="36" t="s">
        <v>53</v>
      </c>
      <c r="E28" s="37" t="s">
        <v>68</v>
      </c>
    </row>
    <row r="29" spans="1:5" ht="25.5">
      <c r="A29" t="s">
        <v>55</v>
      </c>
      <c r="E29" s="35" t="s">
        <v>56</v>
      </c>
    </row>
    <row r="30" spans="1:16" ht="12.75">
      <c r="A30" s="24" t="s">
        <v>46</v>
      </c>
      <c r="B30" s="29" t="s">
        <v>38</v>
      </c>
      <c r="C30" s="29" t="s">
        <v>69</v>
      </c>
      <c r="D30" s="24" t="s">
        <v>70</v>
      </c>
      <c r="E30" s="30" t="s">
        <v>71</v>
      </c>
      <c r="F30" s="31" t="s">
        <v>72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26</v>
      </c>
    </row>
    <row r="31" spans="1:5" ht="12.75">
      <c r="A31" s="34" t="s">
        <v>51</v>
      </c>
      <c r="E31" s="35" t="s">
        <v>70</v>
      </c>
    </row>
    <row r="32" spans="1:5" ht="12.75">
      <c r="A32" s="36" t="s">
        <v>53</v>
      </c>
      <c r="E32" s="37" t="s">
        <v>70</v>
      </c>
    </row>
    <row r="33" spans="1:5" ht="12.75">
      <c r="A33" t="s">
        <v>55</v>
      </c>
      <c r="E33" s="35" t="s">
        <v>73</v>
      </c>
    </row>
    <row r="34" spans="1:16" ht="12.75">
      <c r="A34" s="24" t="s">
        <v>46</v>
      </c>
      <c r="B34" s="29" t="s">
        <v>74</v>
      </c>
      <c r="C34" s="29" t="s">
        <v>75</v>
      </c>
      <c r="D34" s="24" t="s">
        <v>70</v>
      </c>
      <c r="E34" s="30" t="s">
        <v>76</v>
      </c>
      <c r="F34" s="31" t="s">
        <v>77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25.5">
      <c r="A35" s="34" t="s">
        <v>51</v>
      </c>
      <c r="E35" s="35" t="s">
        <v>78</v>
      </c>
    </row>
    <row r="36" spans="1:5" ht="12.75">
      <c r="A36" s="36" t="s">
        <v>53</v>
      </c>
      <c r="E36" s="37" t="s">
        <v>70</v>
      </c>
    </row>
    <row r="37" spans="1:5" ht="12.75">
      <c r="A37" t="s">
        <v>55</v>
      </c>
      <c r="E37" s="35" t="s">
        <v>79</v>
      </c>
    </row>
    <row r="38" spans="1:16" ht="12.75">
      <c r="A38" s="24" t="s">
        <v>46</v>
      </c>
      <c r="B38" s="29" t="s">
        <v>80</v>
      </c>
      <c r="C38" s="29" t="s">
        <v>81</v>
      </c>
      <c r="D38" s="24" t="s">
        <v>70</v>
      </c>
      <c r="E38" s="30" t="s">
        <v>82</v>
      </c>
      <c r="F38" s="31" t="s">
        <v>83</v>
      </c>
      <c r="G38" s="32">
        <v>1</v>
      </c>
      <c r="H38" s="33">
        <v>0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51</v>
      </c>
      <c r="E39" s="35" t="s">
        <v>84</v>
      </c>
    </row>
    <row r="40" spans="1:5" ht="12.75">
      <c r="A40" s="36" t="s">
        <v>53</v>
      </c>
      <c r="E40" s="37" t="s">
        <v>70</v>
      </c>
    </row>
    <row r="41" spans="1:5" ht="12.75">
      <c r="A41" t="s">
        <v>55</v>
      </c>
      <c r="E41" s="35" t="s">
        <v>79</v>
      </c>
    </row>
    <row r="42" spans="1:16" ht="12.75">
      <c r="A42" s="24" t="s">
        <v>46</v>
      </c>
      <c r="B42" s="29" t="s">
        <v>41</v>
      </c>
      <c r="C42" s="29" t="s">
        <v>85</v>
      </c>
      <c r="D42" s="24" t="s">
        <v>70</v>
      </c>
      <c r="E42" s="30" t="s">
        <v>86</v>
      </c>
      <c r="F42" s="31" t="s">
        <v>72</v>
      </c>
      <c r="G42" s="32">
        <v>1</v>
      </c>
      <c r="H42" s="33">
        <v>0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51</v>
      </c>
      <c r="E43" s="35" t="s">
        <v>87</v>
      </c>
    </row>
    <row r="44" spans="1:5" ht="12.75">
      <c r="A44" s="36" t="s">
        <v>53</v>
      </c>
      <c r="E44" s="37" t="s">
        <v>70</v>
      </c>
    </row>
    <row r="45" spans="1:5" ht="12.75">
      <c r="A45" t="s">
        <v>55</v>
      </c>
      <c r="E45" s="35" t="s">
        <v>79</v>
      </c>
    </row>
    <row r="46" spans="1:16" ht="12.75">
      <c r="A46" s="24" t="s">
        <v>46</v>
      </c>
      <c r="B46" s="29" t="s">
        <v>43</v>
      </c>
      <c r="C46" s="29" t="s">
        <v>88</v>
      </c>
      <c r="D46" s="24" t="s">
        <v>70</v>
      </c>
      <c r="E46" s="30" t="s">
        <v>89</v>
      </c>
      <c r="F46" s="31" t="s">
        <v>72</v>
      </c>
      <c r="G46" s="32">
        <v>1</v>
      </c>
      <c r="H46" s="33">
        <v>0</v>
      </c>
      <c r="I46" s="33">
        <f>ROUND(ROUND(H46,2)*ROUND(G46,3),2)</f>
      </c>
      <c r="O46">
        <f>(I46*21)/100</f>
      </c>
      <c r="P46" t="s">
        <v>26</v>
      </c>
    </row>
    <row r="47" spans="1:5" ht="25.5">
      <c r="A47" s="34" t="s">
        <v>51</v>
      </c>
      <c r="E47" s="35" t="s">
        <v>90</v>
      </c>
    </row>
    <row r="48" spans="1:5" ht="12.75">
      <c r="A48" s="36" t="s">
        <v>53</v>
      </c>
      <c r="E48" s="37" t="s">
        <v>70</v>
      </c>
    </row>
    <row r="49" spans="1:5" ht="12.75">
      <c r="A49" t="s">
        <v>55</v>
      </c>
      <c r="E49" s="35" t="s">
        <v>79</v>
      </c>
    </row>
    <row r="50" spans="1:16" ht="12.75">
      <c r="A50" s="24" t="s">
        <v>46</v>
      </c>
      <c r="B50" s="29" t="s">
        <v>91</v>
      </c>
      <c r="C50" s="29" t="s">
        <v>92</v>
      </c>
      <c r="D50" s="24" t="s">
        <v>70</v>
      </c>
      <c r="E50" s="30" t="s">
        <v>93</v>
      </c>
      <c r="F50" s="31" t="s">
        <v>94</v>
      </c>
      <c r="G50" s="32">
        <v>1</v>
      </c>
      <c r="H50" s="33">
        <v>0</v>
      </c>
      <c r="I50" s="33">
        <f>ROUND(ROUND(H50,2)*ROUND(G50,3),2)</f>
      </c>
      <c r="O50">
        <f>(I50*21)/100</f>
      </c>
      <c r="P50" t="s">
        <v>26</v>
      </c>
    </row>
    <row r="51" spans="1:5" ht="51">
      <c r="A51" s="34" t="s">
        <v>51</v>
      </c>
      <c r="E51" s="35" t="s">
        <v>95</v>
      </c>
    </row>
    <row r="52" spans="1:5" ht="12.75">
      <c r="A52" s="36" t="s">
        <v>53</v>
      </c>
      <c r="E52" s="37" t="s">
        <v>70</v>
      </c>
    </row>
    <row r="53" spans="1:5" ht="89.25">
      <c r="A53" t="s">
        <v>55</v>
      </c>
      <c r="E53" s="35" t="s">
        <v>96</v>
      </c>
    </row>
    <row r="54" spans="1:18" ht="12.75" customHeight="1">
      <c r="A54" s="6" t="s">
        <v>44</v>
      </c>
      <c r="B54" s="6"/>
      <c r="C54" s="39" t="s">
        <v>30</v>
      </c>
      <c r="D54" s="6"/>
      <c r="E54" s="27" t="s">
        <v>97</v>
      </c>
      <c r="F54" s="6"/>
      <c r="G54" s="6"/>
      <c r="H54" s="6"/>
      <c r="I54" s="40">
        <f>0+Q54</f>
      </c>
      <c r="O54">
        <f>0+R54</f>
      </c>
      <c r="Q54">
        <f>0+I55+I59+I63+I67+I71+I75+I79+I83+I87+I91+I95+I99+I103+I107+I111+I115+I119+I123+I127+I131+I135+I139+I143</f>
      </c>
      <c r="R54">
        <f>0+O55+O59+O63+O67+O71+O75+O79+O83+O87+O91+O95+O99+O103+O107+O111+O115+O119+O123+O127+O131+O135+O139+O143</f>
      </c>
    </row>
    <row r="55" spans="1:16" ht="12.75">
      <c r="A55" s="24" t="s">
        <v>46</v>
      </c>
      <c r="B55" s="29" t="s">
        <v>98</v>
      </c>
      <c r="C55" s="29" t="s">
        <v>99</v>
      </c>
      <c r="D55" s="24" t="s">
        <v>70</v>
      </c>
      <c r="E55" s="30" t="s">
        <v>100</v>
      </c>
      <c r="F55" s="31" t="s">
        <v>83</v>
      </c>
      <c r="G55" s="32">
        <v>62</v>
      </c>
      <c r="H55" s="33">
        <v>0</v>
      </c>
      <c r="I55" s="33">
        <f>ROUND(ROUND(H55,2)*ROUND(G55,3),2)</f>
      </c>
      <c r="O55">
        <f>(I55*21)/100</f>
      </c>
      <c r="P55" t="s">
        <v>26</v>
      </c>
    </row>
    <row r="56" spans="1:5" ht="25.5">
      <c r="A56" s="34" t="s">
        <v>51</v>
      </c>
      <c r="E56" s="35" t="s">
        <v>101</v>
      </c>
    </row>
    <row r="57" spans="1:5" ht="51">
      <c r="A57" s="36" t="s">
        <v>53</v>
      </c>
      <c r="E57" s="37" t="s">
        <v>102</v>
      </c>
    </row>
    <row r="58" spans="1:5" ht="165.75">
      <c r="A58" t="s">
        <v>55</v>
      </c>
      <c r="E58" s="35" t="s">
        <v>103</v>
      </c>
    </row>
    <row r="59" spans="1:16" ht="12.75">
      <c r="A59" s="24" t="s">
        <v>46</v>
      </c>
      <c r="B59" s="29" t="s">
        <v>104</v>
      </c>
      <c r="C59" s="29" t="s">
        <v>105</v>
      </c>
      <c r="D59" s="24" t="s">
        <v>70</v>
      </c>
      <c r="E59" s="30" t="s">
        <v>106</v>
      </c>
      <c r="F59" s="31" t="s">
        <v>83</v>
      </c>
      <c r="G59" s="32">
        <v>33</v>
      </c>
      <c r="H59" s="33">
        <v>0</v>
      </c>
      <c r="I59" s="33">
        <f>ROUND(ROUND(H59,2)*ROUND(G59,3),2)</f>
      </c>
      <c r="O59">
        <f>(I59*21)/100</f>
      </c>
      <c r="P59" t="s">
        <v>26</v>
      </c>
    </row>
    <row r="60" spans="1:5" ht="25.5">
      <c r="A60" s="34" t="s">
        <v>51</v>
      </c>
      <c r="E60" s="35" t="s">
        <v>101</v>
      </c>
    </row>
    <row r="61" spans="1:5" ht="12.75">
      <c r="A61" s="36" t="s">
        <v>53</v>
      </c>
      <c r="E61" s="37" t="s">
        <v>107</v>
      </c>
    </row>
    <row r="62" spans="1:5" ht="165.75">
      <c r="A62" t="s">
        <v>55</v>
      </c>
      <c r="E62" s="35" t="s">
        <v>103</v>
      </c>
    </row>
    <row r="63" spans="1:16" ht="12.75">
      <c r="A63" s="24" t="s">
        <v>46</v>
      </c>
      <c r="B63" s="29" t="s">
        <v>108</v>
      </c>
      <c r="C63" s="29" t="s">
        <v>109</v>
      </c>
      <c r="D63" s="24" t="s">
        <v>70</v>
      </c>
      <c r="E63" s="30" t="s">
        <v>110</v>
      </c>
      <c r="F63" s="31" t="s">
        <v>111</v>
      </c>
      <c r="G63" s="32">
        <v>335</v>
      </c>
      <c r="H63" s="33">
        <v>0</v>
      </c>
      <c r="I63" s="33">
        <f>ROUND(ROUND(H63,2)*ROUND(G63,3),2)</f>
      </c>
      <c r="O63">
        <f>(I63*21)/100</f>
      </c>
      <c r="P63" t="s">
        <v>26</v>
      </c>
    </row>
    <row r="64" spans="1:5" ht="25.5">
      <c r="A64" s="34" t="s">
        <v>51</v>
      </c>
      <c r="E64" s="35" t="s">
        <v>112</v>
      </c>
    </row>
    <row r="65" spans="1:5" ht="12.75">
      <c r="A65" s="36" t="s">
        <v>53</v>
      </c>
      <c r="E65" s="37" t="s">
        <v>113</v>
      </c>
    </row>
    <row r="66" spans="1:5" ht="63.75">
      <c r="A66" t="s">
        <v>55</v>
      </c>
      <c r="E66" s="35" t="s">
        <v>114</v>
      </c>
    </row>
    <row r="67" spans="1:16" ht="25.5">
      <c r="A67" s="24" t="s">
        <v>46</v>
      </c>
      <c r="B67" s="29" t="s">
        <v>115</v>
      </c>
      <c r="C67" s="29" t="s">
        <v>116</v>
      </c>
      <c r="D67" s="24" t="s">
        <v>70</v>
      </c>
      <c r="E67" s="30" t="s">
        <v>117</v>
      </c>
      <c r="F67" s="31" t="s">
        <v>111</v>
      </c>
      <c r="G67" s="32">
        <v>837.5</v>
      </c>
      <c r="H67" s="33">
        <v>0</v>
      </c>
      <c r="I67" s="33">
        <f>ROUND(ROUND(H67,2)*ROUND(G67,3),2)</f>
      </c>
      <c r="O67">
        <f>(I67*21)/100</f>
      </c>
      <c r="P67" t="s">
        <v>26</v>
      </c>
    </row>
    <row r="68" spans="1:5" ht="25.5">
      <c r="A68" s="34" t="s">
        <v>51</v>
      </c>
      <c r="E68" s="35" t="s">
        <v>118</v>
      </c>
    </row>
    <row r="69" spans="1:5" ht="12.75">
      <c r="A69" s="36" t="s">
        <v>53</v>
      </c>
      <c r="E69" s="37" t="s">
        <v>119</v>
      </c>
    </row>
    <row r="70" spans="1:5" ht="63.75">
      <c r="A70" t="s">
        <v>55</v>
      </c>
      <c r="E70" s="35" t="s">
        <v>114</v>
      </c>
    </row>
    <row r="71" spans="1:16" ht="12.75">
      <c r="A71" s="24" t="s">
        <v>46</v>
      </c>
      <c r="B71" s="29" t="s">
        <v>120</v>
      </c>
      <c r="C71" s="29" t="s">
        <v>121</v>
      </c>
      <c r="D71" s="24" t="s">
        <v>70</v>
      </c>
      <c r="E71" s="30" t="s">
        <v>122</v>
      </c>
      <c r="F71" s="31" t="s">
        <v>111</v>
      </c>
      <c r="G71" s="32">
        <v>320.5</v>
      </c>
      <c r="H71" s="33">
        <v>0</v>
      </c>
      <c r="I71" s="33">
        <f>ROUND(ROUND(H71,2)*ROUND(G71,3),2)</f>
      </c>
      <c r="O71">
        <f>(I71*21)/100</f>
      </c>
      <c r="P71" t="s">
        <v>26</v>
      </c>
    </row>
    <row r="72" spans="1:5" ht="12.75">
      <c r="A72" s="34" t="s">
        <v>51</v>
      </c>
      <c r="E72" s="35" t="s">
        <v>70</v>
      </c>
    </row>
    <row r="73" spans="1:5" ht="12.75">
      <c r="A73" s="36" t="s">
        <v>53</v>
      </c>
      <c r="E73" s="37" t="s">
        <v>123</v>
      </c>
    </row>
    <row r="74" spans="1:5" ht="63.75">
      <c r="A74" t="s">
        <v>55</v>
      </c>
      <c r="E74" s="35" t="s">
        <v>114</v>
      </c>
    </row>
    <row r="75" spans="1:16" ht="12.75">
      <c r="A75" s="24" t="s">
        <v>46</v>
      </c>
      <c r="B75" s="29" t="s">
        <v>124</v>
      </c>
      <c r="C75" s="29" t="s">
        <v>125</v>
      </c>
      <c r="D75" s="24" t="s">
        <v>48</v>
      </c>
      <c r="E75" s="30" t="s">
        <v>126</v>
      </c>
      <c r="F75" s="31" t="s">
        <v>111</v>
      </c>
      <c r="G75" s="32">
        <v>630.3</v>
      </c>
      <c r="H75" s="33">
        <v>0</v>
      </c>
      <c r="I75" s="33">
        <f>ROUND(ROUND(H75,2)*ROUND(G75,3),2)</f>
      </c>
      <c r="O75">
        <f>(I75*21)/100</f>
      </c>
      <c r="P75" t="s">
        <v>26</v>
      </c>
    </row>
    <row r="76" spans="1:5" ht="25.5">
      <c r="A76" s="34" t="s">
        <v>51</v>
      </c>
      <c r="E76" s="35" t="s">
        <v>127</v>
      </c>
    </row>
    <row r="77" spans="1:5" ht="12.75">
      <c r="A77" s="36" t="s">
        <v>53</v>
      </c>
      <c r="E77" s="37" t="s">
        <v>128</v>
      </c>
    </row>
    <row r="78" spans="1:5" ht="38.25">
      <c r="A78" t="s">
        <v>55</v>
      </c>
      <c r="E78" s="35" t="s">
        <v>129</v>
      </c>
    </row>
    <row r="79" spans="1:16" ht="12.75">
      <c r="A79" s="24" t="s">
        <v>46</v>
      </c>
      <c r="B79" s="29" t="s">
        <v>130</v>
      </c>
      <c r="C79" s="29" t="s">
        <v>125</v>
      </c>
      <c r="D79" s="24" t="s">
        <v>57</v>
      </c>
      <c r="E79" s="30" t="s">
        <v>126</v>
      </c>
      <c r="F79" s="31" t="s">
        <v>111</v>
      </c>
      <c r="G79" s="32">
        <v>907.2</v>
      </c>
      <c r="H79" s="33">
        <v>0</v>
      </c>
      <c r="I79" s="33">
        <f>ROUND(ROUND(H79,2)*ROUND(G79,3),2)</f>
      </c>
      <c r="O79">
        <f>(I79*21)/100</f>
      </c>
      <c r="P79" t="s">
        <v>26</v>
      </c>
    </row>
    <row r="80" spans="1:5" ht="38.25">
      <c r="A80" s="34" t="s">
        <v>51</v>
      </c>
      <c r="E80" s="35" t="s">
        <v>131</v>
      </c>
    </row>
    <row r="81" spans="1:5" ht="51">
      <c r="A81" s="36" t="s">
        <v>53</v>
      </c>
      <c r="E81" s="37" t="s">
        <v>132</v>
      </c>
    </row>
    <row r="82" spans="1:5" ht="38.25">
      <c r="A82" t="s">
        <v>55</v>
      </c>
      <c r="E82" s="35" t="s">
        <v>133</v>
      </c>
    </row>
    <row r="83" spans="1:16" ht="12.75">
      <c r="A83" s="24" t="s">
        <v>46</v>
      </c>
      <c r="B83" s="29" t="s">
        <v>134</v>
      </c>
      <c r="C83" s="29" t="s">
        <v>135</v>
      </c>
      <c r="D83" s="24" t="s">
        <v>48</v>
      </c>
      <c r="E83" s="30" t="s">
        <v>136</v>
      </c>
      <c r="F83" s="31" t="s">
        <v>111</v>
      </c>
      <c r="G83" s="32">
        <v>192</v>
      </c>
      <c r="H83" s="33">
        <v>0</v>
      </c>
      <c r="I83" s="33">
        <f>ROUND(ROUND(H83,2)*ROUND(G83,3),2)</f>
      </c>
      <c r="O83">
        <f>(I83*21)/100</f>
      </c>
      <c r="P83" t="s">
        <v>26</v>
      </c>
    </row>
    <row r="84" spans="1:5" ht="25.5">
      <c r="A84" s="34" t="s">
        <v>51</v>
      </c>
      <c r="E84" s="35" t="s">
        <v>137</v>
      </c>
    </row>
    <row r="85" spans="1:5" ht="12.75">
      <c r="A85" s="36" t="s">
        <v>53</v>
      </c>
      <c r="E85" s="37" t="s">
        <v>138</v>
      </c>
    </row>
    <row r="86" spans="1:5" ht="369.75">
      <c r="A86" t="s">
        <v>55</v>
      </c>
      <c r="E86" s="35" t="s">
        <v>139</v>
      </c>
    </row>
    <row r="87" spans="1:16" ht="12.75">
      <c r="A87" s="24" t="s">
        <v>46</v>
      </c>
      <c r="B87" s="29" t="s">
        <v>140</v>
      </c>
      <c r="C87" s="29" t="s">
        <v>135</v>
      </c>
      <c r="D87" s="24" t="s">
        <v>57</v>
      </c>
      <c r="E87" s="30" t="s">
        <v>136</v>
      </c>
      <c r="F87" s="31" t="s">
        <v>111</v>
      </c>
      <c r="G87" s="32">
        <v>1994.8</v>
      </c>
      <c r="H87" s="33">
        <v>0</v>
      </c>
      <c r="I87" s="33">
        <f>ROUND(ROUND(H87,2)*ROUND(G87,3),2)</f>
      </c>
      <c r="O87">
        <f>(I87*21)/100</f>
      </c>
      <c r="P87" t="s">
        <v>26</v>
      </c>
    </row>
    <row r="88" spans="1:5" ht="38.25">
      <c r="A88" s="34" t="s">
        <v>51</v>
      </c>
      <c r="E88" s="35" t="s">
        <v>141</v>
      </c>
    </row>
    <row r="89" spans="1:5" ht="51">
      <c r="A89" s="36" t="s">
        <v>53</v>
      </c>
      <c r="E89" s="37" t="s">
        <v>142</v>
      </c>
    </row>
    <row r="90" spans="1:5" ht="369.75">
      <c r="A90" t="s">
        <v>55</v>
      </c>
      <c r="E90" s="35" t="s">
        <v>143</v>
      </c>
    </row>
    <row r="91" spans="1:16" ht="12.75">
      <c r="A91" s="24" t="s">
        <v>46</v>
      </c>
      <c r="B91" s="29" t="s">
        <v>144</v>
      </c>
      <c r="C91" s="29" t="s">
        <v>135</v>
      </c>
      <c r="D91" s="24" t="s">
        <v>60</v>
      </c>
      <c r="E91" s="30" t="s">
        <v>136</v>
      </c>
      <c r="F91" s="31" t="s">
        <v>111</v>
      </c>
      <c r="G91" s="32">
        <v>1972.4</v>
      </c>
      <c r="H91" s="33">
        <v>0</v>
      </c>
      <c r="I91" s="33">
        <f>ROUND(ROUND(H91,2)*ROUND(G91,3),2)</f>
      </c>
      <c r="O91">
        <f>(I91*21)/100</f>
      </c>
      <c r="P91" t="s">
        <v>26</v>
      </c>
    </row>
    <row r="92" spans="1:5" ht="51">
      <c r="A92" s="34" t="s">
        <v>51</v>
      </c>
      <c r="E92" s="35" t="s">
        <v>145</v>
      </c>
    </row>
    <row r="93" spans="1:5" ht="12.75">
      <c r="A93" s="36" t="s">
        <v>53</v>
      </c>
      <c r="E93" s="37" t="s">
        <v>146</v>
      </c>
    </row>
    <row r="94" spans="1:5" ht="369.75">
      <c r="A94" t="s">
        <v>55</v>
      </c>
      <c r="E94" s="35" t="s">
        <v>143</v>
      </c>
    </row>
    <row r="95" spans="1:16" ht="12.75">
      <c r="A95" s="24" t="s">
        <v>46</v>
      </c>
      <c r="B95" s="29" t="s">
        <v>147</v>
      </c>
      <c r="C95" s="29" t="s">
        <v>148</v>
      </c>
      <c r="D95" s="24" t="s">
        <v>70</v>
      </c>
      <c r="E95" s="30" t="s">
        <v>149</v>
      </c>
      <c r="F95" s="31" t="s">
        <v>150</v>
      </c>
      <c r="G95" s="32">
        <v>670</v>
      </c>
      <c r="H95" s="33">
        <v>0</v>
      </c>
      <c r="I95" s="33">
        <f>ROUND(ROUND(H95,2)*ROUND(G95,3),2)</f>
      </c>
      <c r="O95">
        <f>(I95*21)/100</f>
      </c>
      <c r="P95" t="s">
        <v>26</v>
      </c>
    </row>
    <row r="96" spans="1:5" ht="25.5">
      <c r="A96" s="34" t="s">
        <v>51</v>
      </c>
      <c r="E96" s="35" t="s">
        <v>151</v>
      </c>
    </row>
    <row r="97" spans="1:5" ht="12.75">
      <c r="A97" s="36" t="s">
        <v>53</v>
      </c>
      <c r="E97" s="37" t="s">
        <v>70</v>
      </c>
    </row>
    <row r="98" spans="1:5" ht="25.5">
      <c r="A98" t="s">
        <v>55</v>
      </c>
      <c r="E98" s="35" t="s">
        <v>152</v>
      </c>
    </row>
    <row r="99" spans="1:16" ht="12.75">
      <c r="A99" s="24" t="s">
        <v>46</v>
      </c>
      <c r="B99" s="29" t="s">
        <v>153</v>
      </c>
      <c r="C99" s="29" t="s">
        <v>154</v>
      </c>
      <c r="D99" s="24" t="s">
        <v>48</v>
      </c>
      <c r="E99" s="30" t="s">
        <v>155</v>
      </c>
      <c r="F99" s="31" t="s">
        <v>111</v>
      </c>
      <c r="G99" s="32">
        <v>261.96</v>
      </c>
      <c r="H99" s="33">
        <v>0</v>
      </c>
      <c r="I99" s="33">
        <f>ROUND(ROUND(H99,2)*ROUND(G99,3),2)</f>
      </c>
      <c r="O99">
        <f>(I99*21)/100</f>
      </c>
      <c r="P99" t="s">
        <v>26</v>
      </c>
    </row>
    <row r="100" spans="1:5" ht="25.5">
      <c r="A100" s="34" t="s">
        <v>51</v>
      </c>
      <c r="E100" s="35" t="s">
        <v>156</v>
      </c>
    </row>
    <row r="101" spans="1:5" ht="12.75">
      <c r="A101" s="36" t="s">
        <v>53</v>
      </c>
      <c r="E101" s="37" t="s">
        <v>157</v>
      </c>
    </row>
    <row r="102" spans="1:5" ht="318.75">
      <c r="A102" t="s">
        <v>55</v>
      </c>
      <c r="E102" s="35" t="s">
        <v>158</v>
      </c>
    </row>
    <row r="103" spans="1:16" ht="12.75">
      <c r="A103" s="24" t="s">
        <v>46</v>
      </c>
      <c r="B103" s="29" t="s">
        <v>159</v>
      </c>
      <c r="C103" s="29" t="s">
        <v>154</v>
      </c>
      <c r="D103" s="24" t="s">
        <v>57</v>
      </c>
      <c r="E103" s="30" t="s">
        <v>155</v>
      </c>
      <c r="F103" s="31" t="s">
        <v>111</v>
      </c>
      <c r="G103" s="32">
        <v>3448</v>
      </c>
      <c r="H103" s="33">
        <v>0</v>
      </c>
      <c r="I103" s="33">
        <f>ROUND(ROUND(H103,2)*ROUND(G103,3),2)</f>
      </c>
      <c r="O103">
        <f>(I103*21)/100</f>
      </c>
      <c r="P103" t="s">
        <v>26</v>
      </c>
    </row>
    <row r="104" spans="1:5" ht="38.25">
      <c r="A104" s="34" t="s">
        <v>51</v>
      </c>
      <c r="E104" s="35" t="s">
        <v>141</v>
      </c>
    </row>
    <row r="105" spans="1:5" ht="12.75">
      <c r="A105" s="36" t="s">
        <v>53</v>
      </c>
      <c r="E105" s="37" t="s">
        <v>160</v>
      </c>
    </row>
    <row r="106" spans="1:5" ht="318.75">
      <c r="A106" t="s">
        <v>55</v>
      </c>
      <c r="E106" s="35" t="s">
        <v>158</v>
      </c>
    </row>
    <row r="107" spans="1:16" ht="12.75">
      <c r="A107" s="24" t="s">
        <v>46</v>
      </c>
      <c r="B107" s="29" t="s">
        <v>161</v>
      </c>
      <c r="C107" s="29" t="s">
        <v>162</v>
      </c>
      <c r="D107" s="24" t="s">
        <v>70</v>
      </c>
      <c r="E107" s="30" t="s">
        <v>163</v>
      </c>
      <c r="F107" s="31" t="s">
        <v>111</v>
      </c>
      <c r="G107" s="32">
        <v>174.64</v>
      </c>
      <c r="H107" s="33">
        <v>0</v>
      </c>
      <c r="I107" s="33">
        <f>ROUND(ROUND(H107,2)*ROUND(G107,3),2)</f>
      </c>
      <c r="O107">
        <f>(I107*21)/100</f>
      </c>
      <c r="P107" t="s">
        <v>26</v>
      </c>
    </row>
    <row r="108" spans="1:5" ht="25.5">
      <c r="A108" s="34" t="s">
        <v>51</v>
      </c>
      <c r="E108" s="35" t="s">
        <v>164</v>
      </c>
    </row>
    <row r="109" spans="1:5" ht="12.75">
      <c r="A109" s="36" t="s">
        <v>53</v>
      </c>
      <c r="E109" s="37" t="s">
        <v>165</v>
      </c>
    </row>
    <row r="110" spans="1:5" ht="318.75">
      <c r="A110" t="s">
        <v>55</v>
      </c>
      <c r="E110" s="35" t="s">
        <v>166</v>
      </c>
    </row>
    <row r="111" spans="1:16" ht="12.75">
      <c r="A111" s="24" t="s">
        <v>46</v>
      </c>
      <c r="B111" s="29" t="s">
        <v>167</v>
      </c>
      <c r="C111" s="29" t="s">
        <v>168</v>
      </c>
      <c r="D111" s="24" t="s">
        <v>70</v>
      </c>
      <c r="E111" s="30" t="s">
        <v>169</v>
      </c>
      <c r="F111" s="31" t="s">
        <v>111</v>
      </c>
      <c r="G111" s="32">
        <v>11423.8</v>
      </c>
      <c r="H111" s="33">
        <v>0</v>
      </c>
      <c r="I111" s="33">
        <f>ROUND(ROUND(H111,2)*ROUND(G111,3),2)</f>
      </c>
      <c r="O111">
        <f>(I111*21)/100</f>
      </c>
      <c r="P111" t="s">
        <v>26</v>
      </c>
    </row>
    <row r="112" spans="1:5" ht="12.75">
      <c r="A112" s="34" t="s">
        <v>51</v>
      </c>
      <c r="E112" s="35" t="s">
        <v>70</v>
      </c>
    </row>
    <row r="113" spans="1:5" ht="165.75">
      <c r="A113" s="36" t="s">
        <v>53</v>
      </c>
      <c r="E113" s="37" t="s">
        <v>170</v>
      </c>
    </row>
    <row r="114" spans="1:5" ht="191.25">
      <c r="A114" t="s">
        <v>55</v>
      </c>
      <c r="E114" s="35" t="s">
        <v>171</v>
      </c>
    </row>
    <row r="115" spans="1:16" ht="12.75">
      <c r="A115" s="24" t="s">
        <v>46</v>
      </c>
      <c r="B115" s="29" t="s">
        <v>172</v>
      </c>
      <c r="C115" s="29" t="s">
        <v>173</v>
      </c>
      <c r="D115" s="24" t="s">
        <v>48</v>
      </c>
      <c r="E115" s="30" t="s">
        <v>174</v>
      </c>
      <c r="F115" s="31" t="s">
        <v>111</v>
      </c>
      <c r="G115" s="32">
        <v>4750.2</v>
      </c>
      <c r="H115" s="33">
        <v>0</v>
      </c>
      <c r="I115" s="33">
        <f>ROUND(ROUND(H115,2)*ROUND(G115,3),2)</f>
      </c>
      <c r="O115">
        <f>(I115*21)/100</f>
      </c>
      <c r="P115" t="s">
        <v>26</v>
      </c>
    </row>
    <row r="116" spans="1:5" ht="12.75">
      <c r="A116" s="34" t="s">
        <v>51</v>
      </c>
      <c r="E116" s="35" t="s">
        <v>70</v>
      </c>
    </row>
    <row r="117" spans="1:5" ht="12.75">
      <c r="A117" s="36" t="s">
        <v>53</v>
      </c>
      <c r="E117" s="37" t="s">
        <v>175</v>
      </c>
    </row>
    <row r="118" spans="1:5" ht="280.5">
      <c r="A118" t="s">
        <v>55</v>
      </c>
      <c r="E118" s="35" t="s">
        <v>176</v>
      </c>
    </row>
    <row r="119" spans="1:16" ht="12.75">
      <c r="A119" s="24" t="s">
        <v>46</v>
      </c>
      <c r="B119" s="29" t="s">
        <v>177</v>
      </c>
      <c r="C119" s="29" t="s">
        <v>173</v>
      </c>
      <c r="D119" s="24" t="s">
        <v>57</v>
      </c>
      <c r="E119" s="30" t="s">
        <v>174</v>
      </c>
      <c r="F119" s="31" t="s">
        <v>111</v>
      </c>
      <c r="G119" s="32">
        <v>3459.2</v>
      </c>
      <c r="H119" s="33">
        <v>0</v>
      </c>
      <c r="I119" s="33">
        <f>ROUND(ROUND(H119,2)*ROUND(G119,3),2)</f>
      </c>
      <c r="O119">
        <f>(I119*21)/100</f>
      </c>
      <c r="P119" t="s">
        <v>26</v>
      </c>
    </row>
    <row r="120" spans="1:5" ht="25.5">
      <c r="A120" s="34" t="s">
        <v>51</v>
      </c>
      <c r="E120" s="35" t="s">
        <v>178</v>
      </c>
    </row>
    <row r="121" spans="1:5" ht="12.75">
      <c r="A121" s="36" t="s">
        <v>53</v>
      </c>
      <c r="E121" s="37" t="s">
        <v>179</v>
      </c>
    </row>
    <row r="122" spans="1:5" ht="280.5">
      <c r="A122" t="s">
        <v>55</v>
      </c>
      <c r="E122" s="35" t="s">
        <v>180</v>
      </c>
    </row>
    <row r="123" spans="1:16" ht="12.75">
      <c r="A123" s="24" t="s">
        <v>46</v>
      </c>
      <c r="B123" s="29" t="s">
        <v>181</v>
      </c>
      <c r="C123" s="29" t="s">
        <v>182</v>
      </c>
      <c r="D123" s="24" t="s">
        <v>70</v>
      </c>
      <c r="E123" s="30" t="s">
        <v>183</v>
      </c>
      <c r="F123" s="31" t="s">
        <v>111</v>
      </c>
      <c r="G123" s="32">
        <v>192</v>
      </c>
      <c r="H123" s="33">
        <v>0</v>
      </c>
      <c r="I123" s="33">
        <f>ROUND(ROUND(H123,2)*ROUND(G123,3),2)</f>
      </c>
      <c r="O123">
        <f>(I123*21)/100</f>
      </c>
      <c r="P123" t="s">
        <v>26</v>
      </c>
    </row>
    <row r="124" spans="1:5" ht="12.75">
      <c r="A124" s="34" t="s">
        <v>51</v>
      </c>
      <c r="E124" s="35" t="s">
        <v>70</v>
      </c>
    </row>
    <row r="125" spans="1:5" ht="12.75">
      <c r="A125" s="36" t="s">
        <v>53</v>
      </c>
      <c r="E125" s="37" t="s">
        <v>184</v>
      </c>
    </row>
    <row r="126" spans="1:5" ht="242.25">
      <c r="A126" t="s">
        <v>55</v>
      </c>
      <c r="E126" s="35" t="s">
        <v>185</v>
      </c>
    </row>
    <row r="127" spans="1:16" ht="12.75">
      <c r="A127" s="24" t="s">
        <v>46</v>
      </c>
      <c r="B127" s="29" t="s">
        <v>186</v>
      </c>
      <c r="C127" s="29" t="s">
        <v>187</v>
      </c>
      <c r="D127" s="24" t="s">
        <v>70</v>
      </c>
      <c r="E127" s="30" t="s">
        <v>188</v>
      </c>
      <c r="F127" s="31" t="s">
        <v>111</v>
      </c>
      <c r="G127" s="32">
        <v>436.6</v>
      </c>
      <c r="H127" s="33">
        <v>0</v>
      </c>
      <c r="I127" s="33">
        <f>ROUND(ROUND(H127,2)*ROUND(G127,3),2)</f>
      </c>
      <c r="O127">
        <f>(I127*21)/100</f>
      </c>
      <c r="P127" t="s">
        <v>26</v>
      </c>
    </row>
    <row r="128" spans="1:5" ht="12.75">
      <c r="A128" s="34" t="s">
        <v>51</v>
      </c>
      <c r="E128" s="35" t="s">
        <v>70</v>
      </c>
    </row>
    <row r="129" spans="1:5" ht="25.5">
      <c r="A129" s="36" t="s">
        <v>53</v>
      </c>
      <c r="E129" s="37" t="s">
        <v>189</v>
      </c>
    </row>
    <row r="130" spans="1:5" ht="229.5">
      <c r="A130" t="s">
        <v>55</v>
      </c>
      <c r="E130" s="35" t="s">
        <v>190</v>
      </c>
    </row>
    <row r="131" spans="1:16" ht="12.75">
      <c r="A131" s="24" t="s">
        <v>46</v>
      </c>
      <c r="B131" s="29" t="s">
        <v>191</v>
      </c>
      <c r="C131" s="29" t="s">
        <v>192</v>
      </c>
      <c r="D131" s="24" t="s">
        <v>70</v>
      </c>
      <c r="E131" s="30" t="s">
        <v>193</v>
      </c>
      <c r="F131" s="31" t="s">
        <v>111</v>
      </c>
      <c r="G131" s="32">
        <v>893.2</v>
      </c>
      <c r="H131" s="33">
        <v>0</v>
      </c>
      <c r="I131" s="33">
        <f>ROUND(ROUND(H131,2)*ROUND(G131,3),2)</f>
      </c>
      <c r="O131">
        <f>(I131*21)/100</f>
      </c>
      <c r="P131" t="s">
        <v>26</v>
      </c>
    </row>
    <row r="132" spans="1:5" ht="12.75">
      <c r="A132" s="34" t="s">
        <v>51</v>
      </c>
      <c r="E132" s="35" t="s">
        <v>70</v>
      </c>
    </row>
    <row r="133" spans="1:5" ht="51">
      <c r="A133" s="36" t="s">
        <v>53</v>
      </c>
      <c r="E133" s="37" t="s">
        <v>194</v>
      </c>
    </row>
    <row r="134" spans="1:5" ht="229.5">
      <c r="A134" t="s">
        <v>55</v>
      </c>
      <c r="E134" s="35" t="s">
        <v>195</v>
      </c>
    </row>
    <row r="135" spans="1:16" ht="12.75">
      <c r="A135" s="24" t="s">
        <v>46</v>
      </c>
      <c r="B135" s="29" t="s">
        <v>196</v>
      </c>
      <c r="C135" s="29" t="s">
        <v>197</v>
      </c>
      <c r="D135" s="24" t="s">
        <v>70</v>
      </c>
      <c r="E135" s="30" t="s">
        <v>198</v>
      </c>
      <c r="F135" s="31" t="s">
        <v>199</v>
      </c>
      <c r="G135" s="32">
        <v>6918.4</v>
      </c>
      <c r="H135" s="33">
        <v>0</v>
      </c>
      <c r="I135" s="33">
        <f>ROUND(ROUND(H135,2)*ROUND(G135,3),2)</f>
      </c>
      <c r="O135">
        <f>(I135*21)/100</f>
      </c>
      <c r="P135" t="s">
        <v>26</v>
      </c>
    </row>
    <row r="136" spans="1:5" ht="12.75">
      <c r="A136" s="34" t="s">
        <v>51</v>
      </c>
      <c r="E136" s="35" t="s">
        <v>70</v>
      </c>
    </row>
    <row r="137" spans="1:5" ht="12.75">
      <c r="A137" s="36" t="s">
        <v>53</v>
      </c>
      <c r="E137" s="37" t="s">
        <v>200</v>
      </c>
    </row>
    <row r="138" spans="1:5" ht="25.5">
      <c r="A138" t="s">
        <v>55</v>
      </c>
      <c r="E138" s="35" t="s">
        <v>201</v>
      </c>
    </row>
    <row r="139" spans="1:16" ht="12.75">
      <c r="A139" s="24" t="s">
        <v>46</v>
      </c>
      <c r="B139" s="29" t="s">
        <v>202</v>
      </c>
      <c r="C139" s="29" t="s">
        <v>203</v>
      </c>
      <c r="D139" s="24" t="s">
        <v>70</v>
      </c>
      <c r="E139" s="30" t="s">
        <v>204</v>
      </c>
      <c r="F139" s="31" t="s">
        <v>199</v>
      </c>
      <c r="G139" s="32">
        <v>6303</v>
      </c>
      <c r="H139" s="33">
        <v>0</v>
      </c>
      <c r="I139" s="33">
        <f>ROUND(ROUND(H139,2)*ROUND(G139,3),2)</f>
      </c>
      <c r="O139">
        <f>(I139*21)/100</f>
      </c>
      <c r="P139" t="s">
        <v>26</v>
      </c>
    </row>
    <row r="140" spans="1:5" ht="12.75">
      <c r="A140" s="34" t="s">
        <v>51</v>
      </c>
      <c r="E140" s="35" t="s">
        <v>70</v>
      </c>
    </row>
    <row r="141" spans="1:5" ht="12.75">
      <c r="A141" s="36" t="s">
        <v>53</v>
      </c>
      <c r="E141" s="37" t="s">
        <v>205</v>
      </c>
    </row>
    <row r="142" spans="1:5" ht="38.25">
      <c r="A142" t="s">
        <v>55</v>
      </c>
      <c r="E142" s="35" t="s">
        <v>206</v>
      </c>
    </row>
    <row r="143" spans="1:16" ht="12.75">
      <c r="A143" s="24" t="s">
        <v>46</v>
      </c>
      <c r="B143" s="29" t="s">
        <v>207</v>
      </c>
      <c r="C143" s="29" t="s">
        <v>208</v>
      </c>
      <c r="D143" s="24" t="s">
        <v>70</v>
      </c>
      <c r="E143" s="30" t="s">
        <v>209</v>
      </c>
      <c r="F143" s="31" t="s">
        <v>199</v>
      </c>
      <c r="G143" s="32">
        <v>6303</v>
      </c>
      <c r="H143" s="33">
        <v>0</v>
      </c>
      <c r="I143" s="33">
        <f>ROUND(ROUND(H143,2)*ROUND(G143,3),2)</f>
      </c>
      <c r="O143">
        <f>(I143*21)/100</f>
      </c>
      <c r="P143" t="s">
        <v>26</v>
      </c>
    </row>
    <row r="144" spans="1:5" ht="12.75">
      <c r="A144" s="34" t="s">
        <v>51</v>
      </c>
      <c r="E144" s="35" t="s">
        <v>210</v>
      </c>
    </row>
    <row r="145" spans="1:5" ht="12.75">
      <c r="A145" s="36" t="s">
        <v>53</v>
      </c>
      <c r="E145" s="37" t="s">
        <v>211</v>
      </c>
    </row>
    <row r="146" spans="1:5" ht="25.5">
      <c r="A146" t="s">
        <v>55</v>
      </c>
      <c r="E146" s="35" t="s">
        <v>212</v>
      </c>
    </row>
    <row r="147" spans="1:18" ht="12.75" customHeight="1">
      <c r="A147" s="6" t="s">
        <v>44</v>
      </c>
      <c r="B147" s="6"/>
      <c r="C147" s="39" t="s">
        <v>26</v>
      </c>
      <c r="D147" s="6"/>
      <c r="E147" s="27" t="s">
        <v>213</v>
      </c>
      <c r="F147" s="6"/>
      <c r="G147" s="6"/>
      <c r="H147" s="6"/>
      <c r="I147" s="40">
        <f>0+Q147</f>
      </c>
      <c r="O147">
        <f>0+R147</f>
      </c>
      <c r="Q147">
        <f>0+I148+I152+I156+I160+I164</f>
      </c>
      <c r="R147">
        <f>0+O148+O152+O156+O160+O164</f>
      </c>
    </row>
    <row r="148" spans="1:16" ht="12.75">
      <c r="A148" s="24" t="s">
        <v>46</v>
      </c>
      <c r="B148" s="29" t="s">
        <v>214</v>
      </c>
      <c r="C148" s="29" t="s">
        <v>215</v>
      </c>
      <c r="D148" s="24" t="s">
        <v>70</v>
      </c>
      <c r="E148" s="30" t="s">
        <v>216</v>
      </c>
      <c r="F148" s="31" t="s">
        <v>111</v>
      </c>
      <c r="G148" s="32">
        <v>15.6</v>
      </c>
      <c r="H148" s="33">
        <v>0</v>
      </c>
      <c r="I148" s="33">
        <f>ROUND(ROUND(H148,2)*ROUND(G148,3),2)</f>
      </c>
      <c r="O148">
        <f>(I148*21)/100</f>
      </c>
      <c r="P148" t="s">
        <v>26</v>
      </c>
    </row>
    <row r="149" spans="1:5" ht="12.75">
      <c r="A149" s="34" t="s">
        <v>51</v>
      </c>
      <c r="E149" s="35" t="s">
        <v>217</v>
      </c>
    </row>
    <row r="150" spans="1:5" ht="12.75">
      <c r="A150" s="36" t="s">
        <v>53</v>
      </c>
      <c r="E150" s="37" t="s">
        <v>218</v>
      </c>
    </row>
    <row r="151" spans="1:5" ht="25.5">
      <c r="A151" t="s">
        <v>55</v>
      </c>
      <c r="E151" s="35" t="s">
        <v>219</v>
      </c>
    </row>
    <row r="152" spans="1:16" ht="12.75">
      <c r="A152" s="24" t="s">
        <v>46</v>
      </c>
      <c r="B152" s="29" t="s">
        <v>220</v>
      </c>
      <c r="C152" s="29" t="s">
        <v>221</v>
      </c>
      <c r="D152" s="24" t="s">
        <v>70</v>
      </c>
      <c r="E152" s="30" t="s">
        <v>222</v>
      </c>
      <c r="F152" s="31" t="s">
        <v>199</v>
      </c>
      <c r="G152" s="32">
        <v>20</v>
      </c>
      <c r="H152" s="33">
        <v>0</v>
      </c>
      <c r="I152" s="33">
        <f>ROUND(ROUND(H152,2)*ROUND(G152,3),2)</f>
      </c>
      <c r="O152">
        <f>(I152*21)/100</f>
      </c>
      <c r="P152" t="s">
        <v>26</v>
      </c>
    </row>
    <row r="153" spans="1:5" ht="12.75">
      <c r="A153" s="34" t="s">
        <v>51</v>
      </c>
      <c r="E153" s="35" t="s">
        <v>70</v>
      </c>
    </row>
    <row r="154" spans="1:5" ht="12.75">
      <c r="A154" s="36" t="s">
        <v>53</v>
      </c>
      <c r="E154" s="37" t="s">
        <v>223</v>
      </c>
    </row>
    <row r="155" spans="1:5" ht="25.5">
      <c r="A155" t="s">
        <v>55</v>
      </c>
      <c r="E155" s="35" t="s">
        <v>224</v>
      </c>
    </row>
    <row r="156" spans="1:16" ht="12.75">
      <c r="A156" s="24" t="s">
        <v>46</v>
      </c>
      <c r="B156" s="29" t="s">
        <v>225</v>
      </c>
      <c r="C156" s="29" t="s">
        <v>226</v>
      </c>
      <c r="D156" s="24" t="s">
        <v>70</v>
      </c>
      <c r="E156" s="30" t="s">
        <v>227</v>
      </c>
      <c r="F156" s="31" t="s">
        <v>150</v>
      </c>
      <c r="G156" s="32">
        <v>99</v>
      </c>
      <c r="H156" s="33">
        <v>0</v>
      </c>
      <c r="I156" s="33">
        <f>ROUND(ROUND(H156,2)*ROUND(G156,3),2)</f>
      </c>
      <c r="O156">
        <f>(I156*21)/100</f>
      </c>
      <c r="P156" t="s">
        <v>26</v>
      </c>
    </row>
    <row r="157" spans="1:5" ht="12.75">
      <c r="A157" s="34" t="s">
        <v>51</v>
      </c>
      <c r="E157" s="35" t="s">
        <v>70</v>
      </c>
    </row>
    <row r="158" spans="1:5" ht="51">
      <c r="A158" s="36" t="s">
        <v>53</v>
      </c>
      <c r="E158" s="37" t="s">
        <v>228</v>
      </c>
    </row>
    <row r="159" spans="1:5" ht="178.5">
      <c r="A159" t="s">
        <v>55</v>
      </c>
      <c r="E159" s="35" t="s">
        <v>229</v>
      </c>
    </row>
    <row r="160" spans="1:16" ht="12.75">
      <c r="A160" s="24" t="s">
        <v>46</v>
      </c>
      <c r="B160" s="29" t="s">
        <v>230</v>
      </c>
      <c r="C160" s="29" t="s">
        <v>231</v>
      </c>
      <c r="D160" s="24" t="s">
        <v>70</v>
      </c>
      <c r="E160" s="30" t="s">
        <v>232</v>
      </c>
      <c r="F160" s="31" t="s">
        <v>150</v>
      </c>
      <c r="G160" s="32">
        <v>232.5</v>
      </c>
      <c r="H160" s="33">
        <v>0</v>
      </c>
      <c r="I160" s="33">
        <f>ROUND(ROUND(H160,2)*ROUND(G160,3),2)</f>
      </c>
      <c r="O160">
        <f>(I160*21)/100</f>
      </c>
      <c r="P160" t="s">
        <v>26</v>
      </c>
    </row>
    <row r="161" spans="1:5" ht="12.75">
      <c r="A161" s="34" t="s">
        <v>51</v>
      </c>
      <c r="E161" s="35" t="s">
        <v>70</v>
      </c>
    </row>
    <row r="162" spans="1:5" ht="76.5">
      <c r="A162" s="36" t="s">
        <v>53</v>
      </c>
      <c r="E162" s="37" t="s">
        <v>233</v>
      </c>
    </row>
    <row r="163" spans="1:5" ht="178.5">
      <c r="A163" t="s">
        <v>55</v>
      </c>
      <c r="E163" s="35" t="s">
        <v>229</v>
      </c>
    </row>
    <row r="164" spans="1:16" ht="12.75">
      <c r="A164" s="24" t="s">
        <v>46</v>
      </c>
      <c r="B164" s="29" t="s">
        <v>234</v>
      </c>
      <c r="C164" s="29" t="s">
        <v>235</v>
      </c>
      <c r="D164" s="24" t="s">
        <v>70</v>
      </c>
      <c r="E164" s="30" t="s">
        <v>236</v>
      </c>
      <c r="F164" s="31" t="s">
        <v>199</v>
      </c>
      <c r="G164" s="32">
        <v>1389.6</v>
      </c>
      <c r="H164" s="33">
        <v>0</v>
      </c>
      <c r="I164" s="33">
        <f>ROUND(ROUND(H164,2)*ROUND(G164,3),2)</f>
      </c>
      <c r="O164">
        <f>(I164*21)/100</f>
      </c>
      <c r="P164" t="s">
        <v>26</v>
      </c>
    </row>
    <row r="165" spans="1:5" ht="12.75">
      <c r="A165" s="34" t="s">
        <v>51</v>
      </c>
      <c r="E165" s="35" t="s">
        <v>237</v>
      </c>
    </row>
    <row r="166" spans="1:5" ht="38.25">
      <c r="A166" s="36" t="s">
        <v>53</v>
      </c>
      <c r="E166" s="37" t="s">
        <v>238</v>
      </c>
    </row>
    <row r="167" spans="1:5" ht="102">
      <c r="A167" t="s">
        <v>55</v>
      </c>
      <c r="E167" s="35" t="s">
        <v>239</v>
      </c>
    </row>
    <row r="168" spans="1:18" ht="12.75" customHeight="1">
      <c r="A168" s="6" t="s">
        <v>44</v>
      </c>
      <c r="B168" s="6"/>
      <c r="C168" s="39" t="s">
        <v>25</v>
      </c>
      <c r="D168" s="6"/>
      <c r="E168" s="27" t="s">
        <v>240</v>
      </c>
      <c r="F168" s="6"/>
      <c r="G168" s="6"/>
      <c r="H168" s="6"/>
      <c r="I168" s="40">
        <f>0+Q168</f>
      </c>
      <c r="O168">
        <f>0+R168</f>
      </c>
      <c r="Q168">
        <f>0+I169</f>
      </c>
      <c r="R168">
        <f>0+O169</f>
      </c>
    </row>
    <row r="169" spans="1:16" ht="25.5">
      <c r="A169" s="24" t="s">
        <v>46</v>
      </c>
      <c r="B169" s="29" t="s">
        <v>241</v>
      </c>
      <c r="C169" s="29" t="s">
        <v>242</v>
      </c>
      <c r="D169" s="24" t="s">
        <v>70</v>
      </c>
      <c r="E169" s="30" t="s">
        <v>243</v>
      </c>
      <c r="F169" s="31" t="s">
        <v>111</v>
      </c>
      <c r="G169" s="32">
        <v>2026.3</v>
      </c>
      <c r="H169" s="33">
        <v>0</v>
      </c>
      <c r="I169" s="33">
        <f>ROUND(ROUND(H169,2)*ROUND(G169,3),2)</f>
      </c>
      <c r="O169">
        <f>(I169*21)/100</f>
      </c>
      <c r="P169" t="s">
        <v>26</v>
      </c>
    </row>
    <row r="170" spans="1:5" ht="63.75">
      <c r="A170" s="34" t="s">
        <v>51</v>
      </c>
      <c r="E170" s="35" t="s">
        <v>244</v>
      </c>
    </row>
    <row r="171" spans="1:5" ht="178.5">
      <c r="A171" s="36" t="s">
        <v>53</v>
      </c>
      <c r="E171" s="37" t="s">
        <v>245</v>
      </c>
    </row>
    <row r="172" spans="1:5" ht="25.5">
      <c r="A172" t="s">
        <v>55</v>
      </c>
      <c r="E172" s="35" t="s">
        <v>246</v>
      </c>
    </row>
    <row r="173" spans="1:18" ht="12.75" customHeight="1">
      <c r="A173" s="6" t="s">
        <v>44</v>
      </c>
      <c r="B173" s="6"/>
      <c r="C173" s="39" t="s">
        <v>34</v>
      </c>
      <c r="D173" s="6"/>
      <c r="E173" s="27" t="s">
        <v>247</v>
      </c>
      <c r="F173" s="6"/>
      <c r="G173" s="6"/>
      <c r="H173" s="6"/>
      <c r="I173" s="40">
        <f>0+Q173</f>
      </c>
      <c r="O173">
        <f>0+R173</f>
      </c>
      <c r="Q173">
        <f>0+I174+I178+I182+I186+I190+I194</f>
      </c>
      <c r="R173">
        <f>0+O174+O178+O182+O186+O190+O194</f>
      </c>
    </row>
    <row r="174" spans="1:16" ht="12.75">
      <c r="A174" s="24" t="s">
        <v>46</v>
      </c>
      <c r="B174" s="29" t="s">
        <v>248</v>
      </c>
      <c r="C174" s="29" t="s">
        <v>249</v>
      </c>
      <c r="D174" s="24" t="s">
        <v>70</v>
      </c>
      <c r="E174" s="30" t="s">
        <v>250</v>
      </c>
      <c r="F174" s="31" t="s">
        <v>111</v>
      </c>
      <c r="G174" s="32">
        <v>269</v>
      </c>
      <c r="H174" s="33">
        <v>0</v>
      </c>
      <c r="I174" s="33">
        <f>ROUND(ROUND(H174,2)*ROUND(G174,3),2)</f>
      </c>
      <c r="O174">
        <f>(I174*21)/100</f>
      </c>
      <c r="P174" t="s">
        <v>26</v>
      </c>
    </row>
    <row r="175" spans="1:5" ht="12.75">
      <c r="A175" s="34" t="s">
        <v>51</v>
      </c>
      <c r="E175" s="35" t="s">
        <v>70</v>
      </c>
    </row>
    <row r="176" spans="1:5" ht="38.25">
      <c r="A176" s="36" t="s">
        <v>53</v>
      </c>
      <c r="E176" s="37" t="s">
        <v>251</v>
      </c>
    </row>
    <row r="177" spans="1:5" ht="25.5">
      <c r="A177" t="s">
        <v>55</v>
      </c>
      <c r="E177" s="35" t="s">
        <v>252</v>
      </c>
    </row>
    <row r="178" spans="1:16" ht="12.75">
      <c r="A178" s="24" t="s">
        <v>46</v>
      </c>
      <c r="B178" s="29" t="s">
        <v>253</v>
      </c>
      <c r="C178" s="29" t="s">
        <v>254</v>
      </c>
      <c r="D178" s="24" t="s">
        <v>70</v>
      </c>
      <c r="E178" s="30" t="s">
        <v>255</v>
      </c>
      <c r="F178" s="31" t="s">
        <v>111</v>
      </c>
      <c r="G178" s="32">
        <v>8.629</v>
      </c>
      <c r="H178" s="33">
        <v>0</v>
      </c>
      <c r="I178" s="33">
        <f>ROUND(ROUND(H178,2)*ROUND(G178,3),2)</f>
      </c>
      <c r="O178">
        <f>(I178*21)/100</f>
      </c>
      <c r="P178" t="s">
        <v>26</v>
      </c>
    </row>
    <row r="179" spans="1:5" ht="12.75">
      <c r="A179" s="34" t="s">
        <v>51</v>
      </c>
      <c r="E179" s="35" t="s">
        <v>256</v>
      </c>
    </row>
    <row r="180" spans="1:5" ht="102">
      <c r="A180" s="36" t="s">
        <v>53</v>
      </c>
      <c r="E180" s="37" t="s">
        <v>257</v>
      </c>
    </row>
    <row r="181" spans="1:5" ht="369.75">
      <c r="A181" t="s">
        <v>55</v>
      </c>
      <c r="E181" s="35" t="s">
        <v>258</v>
      </c>
    </row>
    <row r="182" spans="1:16" ht="12.75">
      <c r="A182" s="24" t="s">
        <v>46</v>
      </c>
      <c r="B182" s="29" t="s">
        <v>259</v>
      </c>
      <c r="C182" s="29" t="s">
        <v>260</v>
      </c>
      <c r="D182" s="24" t="s">
        <v>70</v>
      </c>
      <c r="E182" s="30" t="s">
        <v>261</v>
      </c>
      <c r="F182" s="31" t="s">
        <v>111</v>
      </c>
      <c r="G182" s="32">
        <v>4.07</v>
      </c>
      <c r="H182" s="33">
        <v>0</v>
      </c>
      <c r="I182" s="33">
        <f>ROUND(ROUND(H182,2)*ROUND(G182,3),2)</f>
      </c>
      <c r="O182">
        <f>(I182*21)/100</f>
      </c>
      <c r="P182" t="s">
        <v>26</v>
      </c>
    </row>
    <row r="183" spans="1:5" ht="12.75">
      <c r="A183" s="34" t="s">
        <v>51</v>
      </c>
      <c r="E183" s="35" t="s">
        <v>70</v>
      </c>
    </row>
    <row r="184" spans="1:5" ht="76.5">
      <c r="A184" s="36" t="s">
        <v>53</v>
      </c>
      <c r="E184" s="37" t="s">
        <v>262</v>
      </c>
    </row>
    <row r="185" spans="1:5" ht="38.25">
      <c r="A185" t="s">
        <v>55</v>
      </c>
      <c r="E185" s="35" t="s">
        <v>263</v>
      </c>
    </row>
    <row r="186" spans="1:16" ht="12.75">
      <c r="A186" s="24" t="s">
        <v>46</v>
      </c>
      <c r="B186" s="29" t="s">
        <v>264</v>
      </c>
      <c r="C186" s="29" t="s">
        <v>265</v>
      </c>
      <c r="D186" s="24" t="s">
        <v>70</v>
      </c>
      <c r="E186" s="30" t="s">
        <v>266</v>
      </c>
      <c r="F186" s="31" t="s">
        <v>111</v>
      </c>
      <c r="G186" s="32">
        <v>1157.02</v>
      </c>
      <c r="H186" s="33">
        <v>0</v>
      </c>
      <c r="I186" s="33">
        <f>ROUND(ROUND(H186,2)*ROUND(G186,3),2)</f>
      </c>
      <c r="O186">
        <f>(I186*21)/100</f>
      </c>
      <c r="P186" t="s">
        <v>26</v>
      </c>
    </row>
    <row r="187" spans="1:5" ht="12.75">
      <c r="A187" s="34" t="s">
        <v>51</v>
      </c>
      <c r="E187" s="35" t="s">
        <v>70</v>
      </c>
    </row>
    <row r="188" spans="1:5" ht="153">
      <c r="A188" s="36" t="s">
        <v>53</v>
      </c>
      <c r="E188" s="37" t="s">
        <v>267</v>
      </c>
    </row>
    <row r="189" spans="1:5" ht="51">
      <c r="A189" t="s">
        <v>55</v>
      </c>
      <c r="E189" s="35" t="s">
        <v>268</v>
      </c>
    </row>
    <row r="190" spans="1:16" ht="12.75">
      <c r="A190" s="24" t="s">
        <v>46</v>
      </c>
      <c r="B190" s="29" t="s">
        <v>269</v>
      </c>
      <c r="C190" s="29" t="s">
        <v>270</v>
      </c>
      <c r="D190" s="24" t="s">
        <v>70</v>
      </c>
      <c r="E190" s="30" t="s">
        <v>271</v>
      </c>
      <c r="F190" s="31" t="s">
        <v>111</v>
      </c>
      <c r="G190" s="32">
        <v>8.14</v>
      </c>
      <c r="H190" s="33">
        <v>0</v>
      </c>
      <c r="I190" s="33">
        <f>ROUND(ROUND(H190,2)*ROUND(G190,3),2)</f>
      </c>
      <c r="O190">
        <f>(I190*21)/100</f>
      </c>
      <c r="P190" t="s">
        <v>26</v>
      </c>
    </row>
    <row r="191" spans="1:5" ht="12.75">
      <c r="A191" s="34" t="s">
        <v>51</v>
      </c>
      <c r="E191" s="35" t="s">
        <v>70</v>
      </c>
    </row>
    <row r="192" spans="1:5" ht="76.5">
      <c r="A192" s="36" t="s">
        <v>53</v>
      </c>
      <c r="E192" s="37" t="s">
        <v>272</v>
      </c>
    </row>
    <row r="193" spans="1:5" ht="102">
      <c r="A193" t="s">
        <v>55</v>
      </c>
      <c r="E193" s="35" t="s">
        <v>273</v>
      </c>
    </row>
    <row r="194" spans="1:16" ht="12.75">
      <c r="A194" s="24" t="s">
        <v>46</v>
      </c>
      <c r="B194" s="29" t="s">
        <v>274</v>
      </c>
      <c r="C194" s="29" t="s">
        <v>275</v>
      </c>
      <c r="D194" s="24" t="s">
        <v>70</v>
      </c>
      <c r="E194" s="30" t="s">
        <v>276</v>
      </c>
      <c r="F194" s="31" t="s">
        <v>111</v>
      </c>
      <c r="G194" s="32">
        <v>2.835</v>
      </c>
      <c r="H194" s="33">
        <v>0</v>
      </c>
      <c r="I194" s="33">
        <f>ROUND(ROUND(H194,2)*ROUND(G194,3),2)</f>
      </c>
      <c r="O194">
        <f>(I194*21)/100</f>
      </c>
      <c r="P194" t="s">
        <v>26</v>
      </c>
    </row>
    <row r="195" spans="1:5" ht="12.75">
      <c r="A195" s="34" t="s">
        <v>51</v>
      </c>
      <c r="E195" s="35" t="s">
        <v>277</v>
      </c>
    </row>
    <row r="196" spans="1:5" ht="76.5">
      <c r="A196" s="36" t="s">
        <v>53</v>
      </c>
      <c r="E196" s="37" t="s">
        <v>278</v>
      </c>
    </row>
    <row r="197" spans="1:5" ht="357">
      <c r="A197" t="s">
        <v>55</v>
      </c>
      <c r="E197" s="35" t="s">
        <v>279</v>
      </c>
    </row>
    <row r="198" spans="1:18" ht="12.75" customHeight="1">
      <c r="A198" s="6" t="s">
        <v>44</v>
      </c>
      <c r="B198" s="6"/>
      <c r="C198" s="39" t="s">
        <v>36</v>
      </c>
      <c r="D198" s="6"/>
      <c r="E198" s="27" t="s">
        <v>280</v>
      </c>
      <c r="F198" s="6"/>
      <c r="G198" s="6"/>
      <c r="H198" s="6"/>
      <c r="I198" s="40">
        <f>0+Q198</f>
      </c>
      <c r="O198">
        <f>0+R198</f>
      </c>
      <c r="Q198">
        <f>0+I199+I203+I207+I211+I215+I219+I223+I227+I231</f>
      </c>
      <c r="R198">
        <f>0+O199+O203+O207+O211+O215+O219+O223+O227+O231</f>
      </c>
    </row>
    <row r="199" spans="1:16" ht="12.75">
      <c r="A199" s="24" t="s">
        <v>46</v>
      </c>
      <c r="B199" s="29" t="s">
        <v>281</v>
      </c>
      <c r="C199" s="29" t="s">
        <v>282</v>
      </c>
      <c r="D199" s="24" t="s">
        <v>70</v>
      </c>
      <c r="E199" s="30" t="s">
        <v>283</v>
      </c>
      <c r="F199" s="31" t="s">
        <v>111</v>
      </c>
      <c r="G199" s="32">
        <v>1541.8</v>
      </c>
      <c r="H199" s="33">
        <v>0</v>
      </c>
      <c r="I199" s="33">
        <f>ROUND(ROUND(H199,2)*ROUND(G199,3),2)</f>
      </c>
      <c r="O199">
        <f>(I199*21)/100</f>
      </c>
      <c r="P199" t="s">
        <v>26</v>
      </c>
    </row>
    <row r="200" spans="1:5" ht="12.75">
      <c r="A200" s="34" t="s">
        <v>51</v>
      </c>
      <c r="E200" s="35" t="s">
        <v>70</v>
      </c>
    </row>
    <row r="201" spans="1:5" ht="12.75">
      <c r="A201" s="36" t="s">
        <v>53</v>
      </c>
      <c r="E201" s="37" t="s">
        <v>284</v>
      </c>
    </row>
    <row r="202" spans="1:5" ht="51">
      <c r="A202" t="s">
        <v>55</v>
      </c>
      <c r="E202" s="35" t="s">
        <v>285</v>
      </c>
    </row>
    <row r="203" spans="1:16" ht="12.75">
      <c r="A203" s="24" t="s">
        <v>46</v>
      </c>
      <c r="B203" s="29" t="s">
        <v>286</v>
      </c>
      <c r="C203" s="29" t="s">
        <v>287</v>
      </c>
      <c r="D203" s="24" t="s">
        <v>70</v>
      </c>
      <c r="E203" s="30" t="s">
        <v>288</v>
      </c>
      <c r="F203" s="31" t="s">
        <v>199</v>
      </c>
      <c r="G203" s="32">
        <v>1244</v>
      </c>
      <c r="H203" s="33">
        <v>0</v>
      </c>
      <c r="I203" s="33">
        <f>ROUND(ROUND(H203,2)*ROUND(G203,3),2)</f>
      </c>
      <c r="O203">
        <f>(I203*21)/100</f>
      </c>
      <c r="P203" t="s">
        <v>26</v>
      </c>
    </row>
    <row r="204" spans="1:5" ht="12.75">
      <c r="A204" s="34" t="s">
        <v>51</v>
      </c>
      <c r="E204" s="35" t="s">
        <v>70</v>
      </c>
    </row>
    <row r="205" spans="1:5" ht="12.75">
      <c r="A205" s="36" t="s">
        <v>53</v>
      </c>
      <c r="E205" s="37" t="s">
        <v>289</v>
      </c>
    </row>
    <row r="206" spans="1:5" ht="38.25">
      <c r="A206" t="s">
        <v>55</v>
      </c>
      <c r="E206" s="35" t="s">
        <v>290</v>
      </c>
    </row>
    <row r="207" spans="1:16" ht="12.75">
      <c r="A207" s="24" t="s">
        <v>46</v>
      </c>
      <c r="B207" s="29" t="s">
        <v>291</v>
      </c>
      <c r="C207" s="29" t="s">
        <v>292</v>
      </c>
      <c r="D207" s="24" t="s">
        <v>70</v>
      </c>
      <c r="E207" s="30" t="s">
        <v>293</v>
      </c>
      <c r="F207" s="31" t="s">
        <v>199</v>
      </c>
      <c r="G207" s="32">
        <v>4966</v>
      </c>
      <c r="H207" s="33">
        <v>0</v>
      </c>
      <c r="I207" s="33">
        <f>ROUND(ROUND(H207,2)*ROUND(G207,3),2)</f>
      </c>
      <c r="O207">
        <f>(I207*21)/100</f>
      </c>
      <c r="P207" t="s">
        <v>26</v>
      </c>
    </row>
    <row r="208" spans="1:5" ht="12.75">
      <c r="A208" s="34" t="s">
        <v>51</v>
      </c>
      <c r="E208" s="35" t="s">
        <v>294</v>
      </c>
    </row>
    <row r="209" spans="1:5" ht="12.75">
      <c r="A209" s="36" t="s">
        <v>53</v>
      </c>
      <c r="E209" s="37" t="s">
        <v>295</v>
      </c>
    </row>
    <row r="210" spans="1:5" ht="51">
      <c r="A210" t="s">
        <v>55</v>
      </c>
      <c r="E210" s="35" t="s">
        <v>296</v>
      </c>
    </row>
    <row r="211" spans="1:16" ht="12.75">
      <c r="A211" s="24" t="s">
        <v>46</v>
      </c>
      <c r="B211" s="29" t="s">
        <v>297</v>
      </c>
      <c r="C211" s="29" t="s">
        <v>298</v>
      </c>
      <c r="D211" s="24" t="s">
        <v>48</v>
      </c>
      <c r="E211" s="30" t="s">
        <v>299</v>
      </c>
      <c r="F211" s="31" t="s">
        <v>199</v>
      </c>
      <c r="G211" s="32">
        <v>11254</v>
      </c>
      <c r="H211" s="33">
        <v>0</v>
      </c>
      <c r="I211" s="33">
        <f>ROUND(ROUND(H211,2)*ROUND(G211,3),2)</f>
      </c>
      <c r="O211">
        <f>(I211*21)/100</f>
      </c>
      <c r="P211" t="s">
        <v>26</v>
      </c>
    </row>
    <row r="212" spans="1:5" ht="12.75">
      <c r="A212" s="34" t="s">
        <v>51</v>
      </c>
      <c r="E212" s="35" t="s">
        <v>300</v>
      </c>
    </row>
    <row r="213" spans="1:5" ht="25.5">
      <c r="A213" s="36" t="s">
        <v>53</v>
      </c>
      <c r="E213" s="37" t="s">
        <v>301</v>
      </c>
    </row>
    <row r="214" spans="1:5" ht="51">
      <c r="A214" t="s">
        <v>55</v>
      </c>
      <c r="E214" s="35" t="s">
        <v>302</v>
      </c>
    </row>
    <row r="215" spans="1:16" ht="12.75">
      <c r="A215" s="24" t="s">
        <v>46</v>
      </c>
      <c r="B215" s="29" t="s">
        <v>303</v>
      </c>
      <c r="C215" s="29" t="s">
        <v>298</v>
      </c>
      <c r="D215" s="24" t="s">
        <v>57</v>
      </c>
      <c r="E215" s="30" t="s">
        <v>299</v>
      </c>
      <c r="F215" s="31" t="s">
        <v>199</v>
      </c>
      <c r="G215" s="32">
        <v>2627.3</v>
      </c>
      <c r="H215" s="33">
        <v>0</v>
      </c>
      <c r="I215" s="33">
        <f>ROUND(ROUND(H215,2)*ROUND(G215,3),2)</f>
      </c>
      <c r="O215">
        <f>(I215*21)/100</f>
      </c>
      <c r="P215" t="s">
        <v>26</v>
      </c>
    </row>
    <row r="216" spans="1:5" ht="12.75">
      <c r="A216" s="34" t="s">
        <v>51</v>
      </c>
      <c r="E216" s="35" t="s">
        <v>304</v>
      </c>
    </row>
    <row r="217" spans="1:5" ht="12.75">
      <c r="A217" s="36" t="s">
        <v>53</v>
      </c>
      <c r="E217" s="37" t="s">
        <v>305</v>
      </c>
    </row>
    <row r="218" spans="1:5" ht="51">
      <c r="A218" t="s">
        <v>55</v>
      </c>
      <c r="E218" s="35" t="s">
        <v>302</v>
      </c>
    </row>
    <row r="219" spans="1:16" ht="12.75">
      <c r="A219" s="24" t="s">
        <v>46</v>
      </c>
      <c r="B219" s="29" t="s">
        <v>306</v>
      </c>
      <c r="C219" s="29" t="s">
        <v>307</v>
      </c>
      <c r="D219" s="24" t="s">
        <v>70</v>
      </c>
      <c r="E219" s="30" t="s">
        <v>308</v>
      </c>
      <c r="F219" s="31" t="s">
        <v>199</v>
      </c>
      <c r="G219" s="32">
        <v>7140.2</v>
      </c>
      <c r="H219" s="33">
        <v>0</v>
      </c>
      <c r="I219" s="33">
        <f>ROUND(ROUND(H219,2)*ROUND(G219,3),2)</f>
      </c>
      <c r="O219">
        <f>(I219*21)/100</f>
      </c>
      <c r="P219" t="s">
        <v>26</v>
      </c>
    </row>
    <row r="220" spans="1:5" ht="12.75">
      <c r="A220" s="34" t="s">
        <v>51</v>
      </c>
      <c r="E220" s="35" t="s">
        <v>309</v>
      </c>
    </row>
    <row r="221" spans="1:5" ht="12.75">
      <c r="A221" s="36" t="s">
        <v>53</v>
      </c>
      <c r="E221" s="37" t="s">
        <v>310</v>
      </c>
    </row>
    <row r="222" spans="1:5" ht="140.25">
      <c r="A222" t="s">
        <v>55</v>
      </c>
      <c r="E222" s="35" t="s">
        <v>311</v>
      </c>
    </row>
    <row r="223" spans="1:16" ht="12.75">
      <c r="A223" s="24" t="s">
        <v>46</v>
      </c>
      <c r="B223" s="29" t="s">
        <v>312</v>
      </c>
      <c r="C223" s="29" t="s">
        <v>313</v>
      </c>
      <c r="D223" s="24" t="s">
        <v>70</v>
      </c>
      <c r="E223" s="30" t="s">
        <v>314</v>
      </c>
      <c r="F223" s="31" t="s">
        <v>111</v>
      </c>
      <c r="G223" s="32">
        <v>110.2</v>
      </c>
      <c r="H223" s="33">
        <v>0</v>
      </c>
      <c r="I223" s="33">
        <f>ROUND(ROUND(H223,2)*ROUND(G223,3),2)</f>
      </c>
      <c r="O223">
        <f>(I223*21)/100</f>
      </c>
      <c r="P223" t="s">
        <v>26</v>
      </c>
    </row>
    <row r="224" spans="1:5" ht="12.75">
      <c r="A224" s="34" t="s">
        <v>51</v>
      </c>
      <c r="E224" s="35" t="s">
        <v>315</v>
      </c>
    </row>
    <row r="225" spans="1:5" ht="12.75">
      <c r="A225" s="36" t="s">
        <v>53</v>
      </c>
      <c r="E225" s="37" t="s">
        <v>316</v>
      </c>
    </row>
    <row r="226" spans="1:5" ht="140.25">
      <c r="A226" t="s">
        <v>55</v>
      </c>
      <c r="E226" s="35" t="s">
        <v>311</v>
      </c>
    </row>
    <row r="227" spans="1:16" ht="12.75">
      <c r="A227" s="24" t="s">
        <v>46</v>
      </c>
      <c r="B227" s="29" t="s">
        <v>317</v>
      </c>
      <c r="C227" s="29" t="s">
        <v>318</v>
      </c>
      <c r="D227" s="24" t="s">
        <v>70</v>
      </c>
      <c r="E227" s="30" t="s">
        <v>319</v>
      </c>
      <c r="F227" s="31" t="s">
        <v>199</v>
      </c>
      <c r="G227" s="32">
        <v>4750</v>
      </c>
      <c r="H227" s="33">
        <v>0</v>
      </c>
      <c r="I227" s="33">
        <f>ROUND(ROUND(H227,2)*ROUND(G227,3),2)</f>
      </c>
      <c r="O227">
        <f>(I227*21)/100</f>
      </c>
      <c r="P227" t="s">
        <v>26</v>
      </c>
    </row>
    <row r="228" spans="1:5" ht="12.75">
      <c r="A228" s="34" t="s">
        <v>51</v>
      </c>
      <c r="E228" s="35" t="s">
        <v>315</v>
      </c>
    </row>
    <row r="229" spans="1:5" ht="12.75">
      <c r="A229" s="36" t="s">
        <v>53</v>
      </c>
      <c r="E229" s="37" t="s">
        <v>320</v>
      </c>
    </row>
    <row r="230" spans="1:5" ht="140.25">
      <c r="A230" t="s">
        <v>55</v>
      </c>
      <c r="E230" s="35" t="s">
        <v>311</v>
      </c>
    </row>
    <row r="231" spans="1:16" ht="12.75">
      <c r="A231" s="24" t="s">
        <v>46</v>
      </c>
      <c r="B231" s="29" t="s">
        <v>321</v>
      </c>
      <c r="C231" s="29" t="s">
        <v>322</v>
      </c>
      <c r="D231" s="24" t="s">
        <v>70</v>
      </c>
      <c r="E231" s="30" t="s">
        <v>323</v>
      </c>
      <c r="F231" s="31" t="s">
        <v>199</v>
      </c>
      <c r="G231" s="32">
        <v>4966</v>
      </c>
      <c r="H231" s="33">
        <v>0</v>
      </c>
      <c r="I231" s="33">
        <f>ROUND(ROUND(H231,2)*ROUND(G231,3),2)</f>
      </c>
      <c r="O231">
        <f>(I231*21)/100</f>
      </c>
      <c r="P231" t="s">
        <v>26</v>
      </c>
    </row>
    <row r="232" spans="1:5" ht="12.75">
      <c r="A232" s="34" t="s">
        <v>51</v>
      </c>
      <c r="E232" s="35" t="s">
        <v>324</v>
      </c>
    </row>
    <row r="233" spans="1:5" ht="12.75">
      <c r="A233" s="36" t="s">
        <v>53</v>
      </c>
      <c r="E233" s="37" t="s">
        <v>325</v>
      </c>
    </row>
    <row r="234" spans="1:5" ht="140.25">
      <c r="A234" t="s">
        <v>55</v>
      </c>
      <c r="E234" s="35" t="s">
        <v>311</v>
      </c>
    </row>
    <row r="235" spans="1:18" ht="12.75" customHeight="1">
      <c r="A235" s="6" t="s">
        <v>44</v>
      </c>
      <c r="B235" s="6"/>
      <c r="C235" s="39" t="s">
        <v>80</v>
      </c>
      <c r="D235" s="6"/>
      <c r="E235" s="27" t="s">
        <v>326</v>
      </c>
      <c r="F235" s="6"/>
      <c r="G235" s="6"/>
      <c r="H235" s="6"/>
      <c r="I235" s="40">
        <f>0+Q235</f>
      </c>
      <c r="O235">
        <f>0+R235</f>
      </c>
      <c r="Q235">
        <f>0+I236+I240+I244</f>
      </c>
      <c r="R235">
        <f>0+O236+O240+O244</f>
      </c>
    </row>
    <row r="236" spans="1:16" ht="12.75">
      <c r="A236" s="24" t="s">
        <v>46</v>
      </c>
      <c r="B236" s="29" t="s">
        <v>327</v>
      </c>
      <c r="C236" s="29" t="s">
        <v>328</v>
      </c>
      <c r="D236" s="24" t="s">
        <v>70</v>
      </c>
      <c r="E236" s="30" t="s">
        <v>329</v>
      </c>
      <c r="F236" s="31" t="s">
        <v>150</v>
      </c>
      <c r="G236" s="32">
        <v>4</v>
      </c>
      <c r="H236" s="33">
        <v>0</v>
      </c>
      <c r="I236" s="33">
        <f>ROUND(ROUND(H236,2)*ROUND(G236,3),2)</f>
      </c>
      <c r="O236">
        <f>(I236*21)/100</f>
      </c>
      <c r="P236" t="s">
        <v>26</v>
      </c>
    </row>
    <row r="237" spans="1:5" ht="12.75">
      <c r="A237" s="34" t="s">
        <v>51</v>
      </c>
      <c r="E237" s="35" t="s">
        <v>70</v>
      </c>
    </row>
    <row r="238" spans="1:5" ht="12.75">
      <c r="A238" s="36" t="s">
        <v>53</v>
      </c>
      <c r="E238" s="37" t="s">
        <v>330</v>
      </c>
    </row>
    <row r="239" spans="1:5" ht="255">
      <c r="A239" t="s">
        <v>55</v>
      </c>
      <c r="E239" s="35" t="s">
        <v>331</v>
      </c>
    </row>
    <row r="240" spans="1:16" ht="12.75">
      <c r="A240" s="24" t="s">
        <v>46</v>
      </c>
      <c r="B240" s="29" t="s">
        <v>332</v>
      </c>
      <c r="C240" s="29" t="s">
        <v>333</v>
      </c>
      <c r="D240" s="24" t="s">
        <v>70</v>
      </c>
      <c r="E240" s="30" t="s">
        <v>334</v>
      </c>
      <c r="F240" s="31" t="s">
        <v>150</v>
      </c>
      <c r="G240" s="32">
        <v>154.7</v>
      </c>
      <c r="H240" s="33">
        <v>0</v>
      </c>
      <c r="I240" s="33">
        <f>ROUND(ROUND(H240,2)*ROUND(G240,3),2)</f>
      </c>
      <c r="O240">
        <f>(I240*21)/100</f>
      </c>
      <c r="P240" t="s">
        <v>26</v>
      </c>
    </row>
    <row r="241" spans="1:5" ht="12.75">
      <c r="A241" s="34" t="s">
        <v>51</v>
      </c>
      <c r="E241" s="35" t="s">
        <v>70</v>
      </c>
    </row>
    <row r="242" spans="1:5" ht="63.75">
      <c r="A242" s="36" t="s">
        <v>53</v>
      </c>
      <c r="E242" s="37" t="s">
        <v>335</v>
      </c>
    </row>
    <row r="243" spans="1:5" ht="255">
      <c r="A243" t="s">
        <v>55</v>
      </c>
      <c r="E243" s="35" t="s">
        <v>331</v>
      </c>
    </row>
    <row r="244" spans="1:16" ht="12.75">
      <c r="A244" s="24" t="s">
        <v>46</v>
      </c>
      <c r="B244" s="29" t="s">
        <v>336</v>
      </c>
      <c r="C244" s="29" t="s">
        <v>337</v>
      </c>
      <c r="D244" s="24" t="s">
        <v>70</v>
      </c>
      <c r="E244" s="30" t="s">
        <v>338</v>
      </c>
      <c r="F244" s="31" t="s">
        <v>111</v>
      </c>
      <c r="G244" s="32">
        <v>21.243</v>
      </c>
      <c r="H244" s="33">
        <v>0</v>
      </c>
      <c r="I244" s="33">
        <f>ROUND(ROUND(H244,2)*ROUND(G244,3),2)</f>
      </c>
      <c r="O244">
        <f>(I244*21)/100</f>
      </c>
      <c r="P244" t="s">
        <v>26</v>
      </c>
    </row>
    <row r="245" spans="1:5" ht="12.75">
      <c r="A245" s="34" t="s">
        <v>51</v>
      </c>
      <c r="E245" s="35" t="s">
        <v>339</v>
      </c>
    </row>
    <row r="246" spans="1:5" ht="76.5">
      <c r="A246" s="36" t="s">
        <v>53</v>
      </c>
      <c r="E246" s="37" t="s">
        <v>340</v>
      </c>
    </row>
    <row r="247" spans="1:5" ht="369.75">
      <c r="A247" t="s">
        <v>55</v>
      </c>
      <c r="E247" s="35" t="s">
        <v>341</v>
      </c>
    </row>
    <row r="248" spans="1:18" ht="12.75" customHeight="1">
      <c r="A248" s="6" t="s">
        <v>44</v>
      </c>
      <c r="B248" s="6"/>
      <c r="C248" s="39" t="s">
        <v>41</v>
      </c>
      <c r="D248" s="6"/>
      <c r="E248" s="27" t="s">
        <v>342</v>
      </c>
      <c r="F248" s="6"/>
      <c r="G248" s="6"/>
      <c r="H248" s="6"/>
      <c r="I248" s="40">
        <f>0+Q248</f>
      </c>
      <c r="O248">
        <f>0+R248</f>
      </c>
      <c r="Q248">
        <f>0+I249+I253+I257+I261+I265+I269+I273+I277+I281+I285+I289+I293+I297+I301+I305+I309+I313+I317</f>
      </c>
      <c r="R248">
        <f>0+O249+O253+O257+O261+O265+O269+O273+O277+O281+O285+O289+O293+O297+O301+O305+O309+O313+O317</f>
      </c>
    </row>
    <row r="249" spans="1:16" ht="12.75">
      <c r="A249" s="24" t="s">
        <v>46</v>
      </c>
      <c r="B249" s="29" t="s">
        <v>343</v>
      </c>
      <c r="C249" s="29" t="s">
        <v>344</v>
      </c>
      <c r="D249" s="24" t="s">
        <v>70</v>
      </c>
      <c r="E249" s="30" t="s">
        <v>345</v>
      </c>
      <c r="F249" s="31" t="s">
        <v>150</v>
      </c>
      <c r="G249" s="32">
        <v>5</v>
      </c>
      <c r="H249" s="33">
        <v>0</v>
      </c>
      <c r="I249" s="33">
        <f>ROUND(ROUND(H249,2)*ROUND(G249,3),2)</f>
      </c>
      <c r="O249">
        <f>(I249*21)/100</f>
      </c>
      <c r="P249" t="s">
        <v>26</v>
      </c>
    </row>
    <row r="250" spans="1:5" ht="12.75">
      <c r="A250" s="34" t="s">
        <v>51</v>
      </c>
      <c r="E250" s="35" t="s">
        <v>70</v>
      </c>
    </row>
    <row r="251" spans="1:5" ht="12.75">
      <c r="A251" s="36" t="s">
        <v>53</v>
      </c>
      <c r="E251" s="37" t="s">
        <v>346</v>
      </c>
    </row>
    <row r="252" spans="1:5" ht="38.25">
      <c r="A252" t="s">
        <v>55</v>
      </c>
      <c r="E252" s="35" t="s">
        <v>347</v>
      </c>
    </row>
    <row r="253" spans="1:16" ht="25.5">
      <c r="A253" s="24" t="s">
        <v>46</v>
      </c>
      <c r="B253" s="29" t="s">
        <v>348</v>
      </c>
      <c r="C253" s="29" t="s">
        <v>349</v>
      </c>
      <c r="D253" s="24" t="s">
        <v>70</v>
      </c>
      <c r="E253" s="30" t="s">
        <v>350</v>
      </c>
      <c r="F253" s="31" t="s">
        <v>150</v>
      </c>
      <c r="G253" s="32">
        <v>857</v>
      </c>
      <c r="H253" s="33">
        <v>0</v>
      </c>
      <c r="I253" s="33">
        <f>ROUND(ROUND(H253,2)*ROUND(G253,3),2)</f>
      </c>
      <c r="O253">
        <f>(I253*21)/100</f>
      </c>
      <c r="P253" t="s">
        <v>26</v>
      </c>
    </row>
    <row r="254" spans="1:5" ht="25.5">
      <c r="A254" s="34" t="s">
        <v>51</v>
      </c>
      <c r="E254" s="35" t="s">
        <v>351</v>
      </c>
    </row>
    <row r="255" spans="1:5" ht="102">
      <c r="A255" s="36" t="s">
        <v>53</v>
      </c>
      <c r="E255" s="37" t="s">
        <v>352</v>
      </c>
    </row>
    <row r="256" spans="1:5" ht="127.5">
      <c r="A256" t="s">
        <v>55</v>
      </c>
      <c r="E256" s="35" t="s">
        <v>353</v>
      </c>
    </row>
    <row r="257" spans="1:16" ht="12.75">
      <c r="A257" s="24" t="s">
        <v>46</v>
      </c>
      <c r="B257" s="29" t="s">
        <v>354</v>
      </c>
      <c r="C257" s="29" t="s">
        <v>355</v>
      </c>
      <c r="D257" s="24" t="s">
        <v>70</v>
      </c>
      <c r="E257" s="30" t="s">
        <v>356</v>
      </c>
      <c r="F257" s="31" t="s">
        <v>150</v>
      </c>
      <c r="G257" s="32">
        <v>8</v>
      </c>
      <c r="H257" s="33">
        <v>0</v>
      </c>
      <c r="I257" s="33">
        <f>ROUND(ROUND(H257,2)*ROUND(G257,3),2)</f>
      </c>
      <c r="O257">
        <f>(I257*21)/100</f>
      </c>
      <c r="P257" t="s">
        <v>26</v>
      </c>
    </row>
    <row r="258" spans="1:5" ht="12.75">
      <c r="A258" s="34" t="s">
        <v>51</v>
      </c>
      <c r="E258" s="35" t="s">
        <v>70</v>
      </c>
    </row>
    <row r="259" spans="1:5" ht="12.75">
      <c r="A259" s="36" t="s">
        <v>53</v>
      </c>
      <c r="E259" s="37" t="s">
        <v>357</v>
      </c>
    </row>
    <row r="260" spans="1:5" ht="76.5">
      <c r="A260" t="s">
        <v>55</v>
      </c>
      <c r="E260" s="35" t="s">
        <v>358</v>
      </c>
    </row>
    <row r="261" spans="1:16" ht="12.75">
      <c r="A261" s="24" t="s">
        <v>46</v>
      </c>
      <c r="B261" s="29" t="s">
        <v>359</v>
      </c>
      <c r="C261" s="29" t="s">
        <v>360</v>
      </c>
      <c r="D261" s="24" t="s">
        <v>70</v>
      </c>
      <c r="E261" s="30" t="s">
        <v>361</v>
      </c>
      <c r="F261" s="31" t="s">
        <v>83</v>
      </c>
      <c r="G261" s="32">
        <v>132</v>
      </c>
      <c r="H261" s="33">
        <v>0</v>
      </c>
      <c r="I261" s="33">
        <f>ROUND(ROUND(H261,2)*ROUND(G261,3),2)</f>
      </c>
      <c r="O261">
        <f>(I261*21)/100</f>
      </c>
      <c r="P261" t="s">
        <v>26</v>
      </c>
    </row>
    <row r="262" spans="1:5" ht="12.75">
      <c r="A262" s="34" t="s">
        <v>51</v>
      </c>
      <c r="E262" s="35" t="s">
        <v>70</v>
      </c>
    </row>
    <row r="263" spans="1:5" ht="12.75">
      <c r="A263" s="36" t="s">
        <v>53</v>
      </c>
      <c r="E263" s="37" t="s">
        <v>70</v>
      </c>
    </row>
    <row r="264" spans="1:5" ht="51">
      <c r="A264" t="s">
        <v>55</v>
      </c>
      <c r="E264" s="35" t="s">
        <v>362</v>
      </c>
    </row>
    <row r="265" spans="1:16" ht="25.5">
      <c r="A265" s="24" t="s">
        <v>46</v>
      </c>
      <c r="B265" s="29" t="s">
        <v>363</v>
      </c>
      <c r="C265" s="29" t="s">
        <v>364</v>
      </c>
      <c r="D265" s="24" t="s">
        <v>70</v>
      </c>
      <c r="E265" s="30" t="s">
        <v>365</v>
      </c>
      <c r="F265" s="31" t="s">
        <v>83</v>
      </c>
      <c r="G265" s="32">
        <v>74</v>
      </c>
      <c r="H265" s="33">
        <v>0</v>
      </c>
      <c r="I265" s="33">
        <f>ROUND(ROUND(H265,2)*ROUND(G265,3),2)</f>
      </c>
      <c r="O265">
        <f>(I265*21)/100</f>
      </c>
      <c r="P265" t="s">
        <v>26</v>
      </c>
    </row>
    <row r="266" spans="1:5" ht="12.75">
      <c r="A266" s="34" t="s">
        <v>51</v>
      </c>
      <c r="E266" s="35" t="s">
        <v>70</v>
      </c>
    </row>
    <row r="267" spans="1:5" ht="12.75">
      <c r="A267" s="36" t="s">
        <v>53</v>
      </c>
      <c r="E267" s="37" t="s">
        <v>70</v>
      </c>
    </row>
    <row r="268" spans="1:5" ht="51">
      <c r="A268" t="s">
        <v>55</v>
      </c>
      <c r="E268" s="35" t="s">
        <v>366</v>
      </c>
    </row>
    <row r="269" spans="1:16" ht="12.75">
      <c r="A269" s="24" t="s">
        <v>46</v>
      </c>
      <c r="B269" s="29" t="s">
        <v>367</v>
      </c>
      <c r="C269" s="29" t="s">
        <v>368</v>
      </c>
      <c r="D269" s="24" t="s">
        <v>70</v>
      </c>
      <c r="E269" s="30" t="s">
        <v>369</v>
      </c>
      <c r="F269" s="31" t="s">
        <v>83</v>
      </c>
      <c r="G269" s="32">
        <v>2</v>
      </c>
      <c r="H269" s="33">
        <v>0</v>
      </c>
      <c r="I269" s="33">
        <f>ROUND(ROUND(H269,2)*ROUND(G269,3),2)</f>
      </c>
      <c r="O269">
        <f>(I269*21)/100</f>
      </c>
      <c r="P269" t="s">
        <v>26</v>
      </c>
    </row>
    <row r="270" spans="1:5" ht="12.75">
      <c r="A270" s="34" t="s">
        <v>51</v>
      </c>
      <c r="E270" s="35" t="s">
        <v>70</v>
      </c>
    </row>
    <row r="271" spans="1:5" ht="12.75">
      <c r="A271" s="36" t="s">
        <v>53</v>
      </c>
      <c r="E271" s="37" t="s">
        <v>370</v>
      </c>
    </row>
    <row r="272" spans="1:5" ht="12.75">
      <c r="A272" t="s">
        <v>55</v>
      </c>
      <c r="E272" s="35" t="s">
        <v>371</v>
      </c>
    </row>
    <row r="273" spans="1:16" ht="25.5">
      <c r="A273" s="24" t="s">
        <v>46</v>
      </c>
      <c r="B273" s="29" t="s">
        <v>372</v>
      </c>
      <c r="C273" s="29" t="s">
        <v>373</v>
      </c>
      <c r="D273" s="24" t="s">
        <v>70</v>
      </c>
      <c r="E273" s="30" t="s">
        <v>374</v>
      </c>
      <c r="F273" s="31" t="s">
        <v>199</v>
      </c>
      <c r="G273" s="32">
        <v>311</v>
      </c>
      <c r="H273" s="33">
        <v>0</v>
      </c>
      <c r="I273" s="33">
        <f>ROUND(ROUND(H273,2)*ROUND(G273,3),2)</f>
      </c>
      <c r="O273">
        <f>(I273*21)/100</f>
      </c>
      <c r="P273" t="s">
        <v>26</v>
      </c>
    </row>
    <row r="274" spans="1:5" ht="12.75">
      <c r="A274" s="34" t="s">
        <v>51</v>
      </c>
      <c r="E274" s="35" t="s">
        <v>70</v>
      </c>
    </row>
    <row r="275" spans="1:5" ht="12.75">
      <c r="A275" s="36" t="s">
        <v>53</v>
      </c>
      <c r="E275" s="37" t="s">
        <v>375</v>
      </c>
    </row>
    <row r="276" spans="1:5" ht="38.25">
      <c r="A276" t="s">
        <v>55</v>
      </c>
      <c r="E276" s="35" t="s">
        <v>376</v>
      </c>
    </row>
    <row r="277" spans="1:16" ht="12.75">
      <c r="A277" s="24" t="s">
        <v>46</v>
      </c>
      <c r="B277" s="29" t="s">
        <v>377</v>
      </c>
      <c r="C277" s="29" t="s">
        <v>378</v>
      </c>
      <c r="D277" s="24" t="s">
        <v>70</v>
      </c>
      <c r="E277" s="30" t="s">
        <v>379</v>
      </c>
      <c r="F277" s="31" t="s">
        <v>83</v>
      </c>
      <c r="G277" s="32">
        <v>1</v>
      </c>
      <c r="H277" s="33">
        <v>0</v>
      </c>
      <c r="I277" s="33">
        <f>ROUND(ROUND(H277,2)*ROUND(G277,3),2)</f>
      </c>
      <c r="O277">
        <f>(I277*21)/100</f>
      </c>
      <c r="P277" t="s">
        <v>26</v>
      </c>
    </row>
    <row r="278" spans="1:5" ht="12.75">
      <c r="A278" s="34" t="s">
        <v>51</v>
      </c>
      <c r="E278" s="35" t="s">
        <v>70</v>
      </c>
    </row>
    <row r="279" spans="1:5" ht="12.75">
      <c r="A279" s="36" t="s">
        <v>53</v>
      </c>
      <c r="E279" s="37" t="s">
        <v>380</v>
      </c>
    </row>
    <row r="280" spans="1:5" ht="409.5">
      <c r="A280" t="s">
        <v>55</v>
      </c>
      <c r="E280" s="35" t="s">
        <v>381</v>
      </c>
    </row>
    <row r="281" spans="1:16" ht="12.75">
      <c r="A281" s="24" t="s">
        <v>46</v>
      </c>
      <c r="B281" s="29" t="s">
        <v>382</v>
      </c>
      <c r="C281" s="29" t="s">
        <v>383</v>
      </c>
      <c r="D281" s="24" t="s">
        <v>70</v>
      </c>
      <c r="E281" s="30" t="s">
        <v>384</v>
      </c>
      <c r="F281" s="31" t="s">
        <v>83</v>
      </c>
      <c r="G281" s="32">
        <v>1</v>
      </c>
      <c r="H281" s="33">
        <v>0</v>
      </c>
      <c r="I281" s="33">
        <f>ROUND(ROUND(H281,2)*ROUND(G281,3),2)</f>
      </c>
      <c r="O281">
        <f>(I281*21)/100</f>
      </c>
      <c r="P281" t="s">
        <v>26</v>
      </c>
    </row>
    <row r="282" spans="1:5" ht="12.75">
      <c r="A282" s="34" t="s">
        <v>51</v>
      </c>
      <c r="E282" s="35" t="s">
        <v>70</v>
      </c>
    </row>
    <row r="283" spans="1:5" ht="12.75">
      <c r="A283" s="36" t="s">
        <v>53</v>
      </c>
      <c r="E283" s="37" t="s">
        <v>385</v>
      </c>
    </row>
    <row r="284" spans="1:5" ht="409.5">
      <c r="A284" t="s">
        <v>55</v>
      </c>
      <c r="E284" s="35" t="s">
        <v>381</v>
      </c>
    </row>
    <row r="285" spans="1:16" ht="25.5">
      <c r="A285" s="24" t="s">
        <v>46</v>
      </c>
      <c r="B285" s="29" t="s">
        <v>386</v>
      </c>
      <c r="C285" s="29" t="s">
        <v>387</v>
      </c>
      <c r="D285" s="24" t="s">
        <v>70</v>
      </c>
      <c r="E285" s="30" t="s">
        <v>388</v>
      </c>
      <c r="F285" s="31" t="s">
        <v>83</v>
      </c>
      <c r="G285" s="32">
        <v>1</v>
      </c>
      <c r="H285" s="33">
        <v>0</v>
      </c>
      <c r="I285" s="33">
        <f>ROUND(ROUND(H285,2)*ROUND(G285,3),2)</f>
      </c>
      <c r="O285">
        <f>(I285*21)/100</f>
      </c>
      <c r="P285" t="s">
        <v>26</v>
      </c>
    </row>
    <row r="286" spans="1:5" ht="12.75">
      <c r="A286" s="34" t="s">
        <v>51</v>
      </c>
      <c r="E286" s="35" t="s">
        <v>70</v>
      </c>
    </row>
    <row r="287" spans="1:5" ht="12.75">
      <c r="A287" s="36" t="s">
        <v>53</v>
      </c>
      <c r="E287" s="37" t="s">
        <v>389</v>
      </c>
    </row>
    <row r="288" spans="1:5" ht="409.5">
      <c r="A288" t="s">
        <v>55</v>
      </c>
      <c r="E288" s="35" t="s">
        <v>390</v>
      </c>
    </row>
    <row r="289" spans="1:16" ht="12.75">
      <c r="A289" s="24" t="s">
        <v>46</v>
      </c>
      <c r="B289" s="29" t="s">
        <v>391</v>
      </c>
      <c r="C289" s="29" t="s">
        <v>392</v>
      </c>
      <c r="D289" s="24" t="s">
        <v>70</v>
      </c>
      <c r="E289" s="30" t="s">
        <v>393</v>
      </c>
      <c r="F289" s="31" t="s">
        <v>150</v>
      </c>
      <c r="G289" s="32">
        <v>21.7</v>
      </c>
      <c r="H289" s="33">
        <v>0</v>
      </c>
      <c r="I289" s="33">
        <f>ROUND(ROUND(H289,2)*ROUND(G289,3),2)</f>
      </c>
      <c r="O289">
        <f>(I289*21)/100</f>
      </c>
      <c r="P289" t="s">
        <v>26</v>
      </c>
    </row>
    <row r="290" spans="1:5" ht="12.75">
      <c r="A290" s="34" t="s">
        <v>51</v>
      </c>
      <c r="E290" s="35" t="s">
        <v>394</v>
      </c>
    </row>
    <row r="291" spans="1:5" ht="12.75">
      <c r="A291" s="36" t="s">
        <v>53</v>
      </c>
      <c r="E291" s="37" t="s">
        <v>395</v>
      </c>
    </row>
    <row r="292" spans="1:5" ht="63.75">
      <c r="A292" t="s">
        <v>55</v>
      </c>
      <c r="E292" s="35" t="s">
        <v>396</v>
      </c>
    </row>
    <row r="293" spans="1:16" ht="12.75">
      <c r="A293" s="24" t="s">
        <v>46</v>
      </c>
      <c r="B293" s="29" t="s">
        <v>397</v>
      </c>
      <c r="C293" s="29" t="s">
        <v>398</v>
      </c>
      <c r="D293" s="24" t="s">
        <v>70</v>
      </c>
      <c r="E293" s="30" t="s">
        <v>399</v>
      </c>
      <c r="F293" s="31" t="s">
        <v>150</v>
      </c>
      <c r="G293" s="32">
        <v>10</v>
      </c>
      <c r="H293" s="33">
        <v>0</v>
      </c>
      <c r="I293" s="33">
        <f>ROUND(ROUND(H293,2)*ROUND(G293,3),2)</f>
      </c>
      <c r="O293">
        <f>(I293*21)/100</f>
      </c>
      <c r="P293" t="s">
        <v>26</v>
      </c>
    </row>
    <row r="294" spans="1:5" ht="12.75">
      <c r="A294" s="34" t="s">
        <v>51</v>
      </c>
      <c r="E294" s="35" t="s">
        <v>70</v>
      </c>
    </row>
    <row r="295" spans="1:5" ht="12.75">
      <c r="A295" s="36" t="s">
        <v>53</v>
      </c>
      <c r="E295" s="37" t="s">
        <v>400</v>
      </c>
    </row>
    <row r="296" spans="1:5" ht="63.75">
      <c r="A296" t="s">
        <v>55</v>
      </c>
      <c r="E296" s="35" t="s">
        <v>396</v>
      </c>
    </row>
    <row r="297" spans="1:16" ht="12.75">
      <c r="A297" s="24" t="s">
        <v>46</v>
      </c>
      <c r="B297" s="29" t="s">
        <v>401</v>
      </c>
      <c r="C297" s="29" t="s">
        <v>402</v>
      </c>
      <c r="D297" s="24" t="s">
        <v>70</v>
      </c>
      <c r="E297" s="30" t="s">
        <v>403</v>
      </c>
      <c r="F297" s="31" t="s">
        <v>150</v>
      </c>
      <c r="G297" s="32">
        <v>1744</v>
      </c>
      <c r="H297" s="33">
        <v>0</v>
      </c>
      <c r="I297" s="33">
        <f>ROUND(ROUND(H297,2)*ROUND(G297,3),2)</f>
      </c>
      <c r="O297">
        <f>(I297*21)/100</f>
      </c>
      <c r="P297" t="s">
        <v>26</v>
      </c>
    </row>
    <row r="298" spans="1:5" ht="12.75">
      <c r="A298" s="34" t="s">
        <v>51</v>
      </c>
      <c r="E298" s="35" t="s">
        <v>70</v>
      </c>
    </row>
    <row r="299" spans="1:5" ht="12.75">
      <c r="A299" s="36" t="s">
        <v>53</v>
      </c>
      <c r="E299" s="37" t="s">
        <v>404</v>
      </c>
    </row>
    <row r="300" spans="1:5" ht="25.5">
      <c r="A300" t="s">
        <v>55</v>
      </c>
      <c r="E300" s="35" t="s">
        <v>405</v>
      </c>
    </row>
    <row r="301" spans="1:16" ht="12.75">
      <c r="A301" s="24" t="s">
        <v>46</v>
      </c>
      <c r="B301" s="29" t="s">
        <v>406</v>
      </c>
      <c r="C301" s="29" t="s">
        <v>407</v>
      </c>
      <c r="D301" s="24" t="s">
        <v>70</v>
      </c>
      <c r="E301" s="30" t="s">
        <v>408</v>
      </c>
      <c r="F301" s="31" t="s">
        <v>150</v>
      </c>
      <c r="G301" s="32">
        <v>1744</v>
      </c>
      <c r="H301" s="33">
        <v>0</v>
      </c>
      <c r="I301" s="33">
        <f>ROUND(ROUND(H301,2)*ROUND(G301,3),2)</f>
      </c>
      <c r="O301">
        <f>(I301*21)/100</f>
      </c>
      <c r="P301" t="s">
        <v>26</v>
      </c>
    </row>
    <row r="302" spans="1:5" ht="12.75">
      <c r="A302" s="34" t="s">
        <v>51</v>
      </c>
      <c r="E302" s="35" t="s">
        <v>70</v>
      </c>
    </row>
    <row r="303" spans="1:5" ht="12.75">
      <c r="A303" s="36" t="s">
        <v>53</v>
      </c>
      <c r="E303" s="37" t="s">
        <v>409</v>
      </c>
    </row>
    <row r="304" spans="1:5" ht="38.25">
      <c r="A304" t="s">
        <v>55</v>
      </c>
      <c r="E304" s="35" t="s">
        <v>410</v>
      </c>
    </row>
    <row r="305" spans="1:16" ht="25.5">
      <c r="A305" s="24" t="s">
        <v>46</v>
      </c>
      <c r="B305" s="29" t="s">
        <v>411</v>
      </c>
      <c r="C305" s="29" t="s">
        <v>412</v>
      </c>
      <c r="D305" s="24" t="s">
        <v>70</v>
      </c>
      <c r="E305" s="30" t="s">
        <v>413</v>
      </c>
      <c r="F305" s="31" t="s">
        <v>150</v>
      </c>
      <c r="G305" s="32">
        <v>76</v>
      </c>
      <c r="H305" s="33">
        <v>0</v>
      </c>
      <c r="I305" s="33">
        <f>ROUND(ROUND(H305,2)*ROUND(G305,3),2)</f>
      </c>
      <c r="O305">
        <f>(I305*21)/100</f>
      </c>
      <c r="P305" t="s">
        <v>26</v>
      </c>
    </row>
    <row r="306" spans="1:5" ht="12.75">
      <c r="A306" s="34" t="s">
        <v>51</v>
      </c>
      <c r="E306" s="35" t="s">
        <v>70</v>
      </c>
    </row>
    <row r="307" spans="1:5" ht="12.75">
      <c r="A307" s="36" t="s">
        <v>53</v>
      </c>
      <c r="E307" s="37" t="s">
        <v>414</v>
      </c>
    </row>
    <row r="308" spans="1:5" ht="89.25">
      <c r="A308" t="s">
        <v>55</v>
      </c>
      <c r="E308" s="35" t="s">
        <v>415</v>
      </c>
    </row>
    <row r="309" spans="1:16" ht="12.75">
      <c r="A309" s="24" t="s">
        <v>46</v>
      </c>
      <c r="B309" s="29" t="s">
        <v>416</v>
      </c>
      <c r="C309" s="29" t="s">
        <v>417</v>
      </c>
      <c r="D309" s="24" t="s">
        <v>70</v>
      </c>
      <c r="E309" s="30" t="s">
        <v>418</v>
      </c>
      <c r="F309" s="31" t="s">
        <v>111</v>
      </c>
      <c r="G309" s="32">
        <v>15</v>
      </c>
      <c r="H309" s="33">
        <v>0</v>
      </c>
      <c r="I309" s="33">
        <f>ROUND(ROUND(H309,2)*ROUND(G309,3),2)</f>
      </c>
      <c r="O309">
        <f>(I309*21)/100</f>
      </c>
      <c r="P309" t="s">
        <v>26</v>
      </c>
    </row>
    <row r="310" spans="1:5" ht="25.5">
      <c r="A310" s="34" t="s">
        <v>51</v>
      </c>
      <c r="E310" s="35" t="s">
        <v>419</v>
      </c>
    </row>
    <row r="311" spans="1:5" ht="12.75">
      <c r="A311" s="36" t="s">
        <v>53</v>
      </c>
      <c r="E311" s="37" t="s">
        <v>420</v>
      </c>
    </row>
    <row r="312" spans="1:5" ht="102">
      <c r="A312" t="s">
        <v>55</v>
      </c>
      <c r="E312" s="35" t="s">
        <v>421</v>
      </c>
    </row>
    <row r="313" spans="1:16" ht="12.75">
      <c r="A313" s="24" t="s">
        <v>46</v>
      </c>
      <c r="B313" s="29" t="s">
        <v>422</v>
      </c>
      <c r="C313" s="29" t="s">
        <v>423</v>
      </c>
      <c r="D313" s="24" t="s">
        <v>70</v>
      </c>
      <c r="E313" s="30" t="s">
        <v>424</v>
      </c>
      <c r="F313" s="31" t="s">
        <v>111</v>
      </c>
      <c r="G313" s="32">
        <v>10.56</v>
      </c>
      <c r="H313" s="33">
        <v>0</v>
      </c>
      <c r="I313" s="33">
        <f>ROUND(ROUND(H313,2)*ROUND(G313,3),2)</f>
      </c>
      <c r="O313">
        <f>(I313*21)/100</f>
      </c>
      <c r="P313" t="s">
        <v>26</v>
      </c>
    </row>
    <row r="314" spans="1:5" ht="25.5">
      <c r="A314" s="34" t="s">
        <v>51</v>
      </c>
      <c r="E314" s="35" t="s">
        <v>425</v>
      </c>
    </row>
    <row r="315" spans="1:5" ht="76.5">
      <c r="A315" s="36" t="s">
        <v>53</v>
      </c>
      <c r="E315" s="37" t="s">
        <v>426</v>
      </c>
    </row>
    <row r="316" spans="1:5" ht="102">
      <c r="A316" t="s">
        <v>55</v>
      </c>
      <c r="E316" s="35" t="s">
        <v>421</v>
      </c>
    </row>
    <row r="317" spans="1:16" ht="12.75">
      <c r="A317" s="24" t="s">
        <v>46</v>
      </c>
      <c r="B317" s="29" t="s">
        <v>427</v>
      </c>
      <c r="C317" s="29" t="s">
        <v>428</v>
      </c>
      <c r="D317" s="24" t="s">
        <v>70</v>
      </c>
      <c r="E317" s="30" t="s">
        <v>429</v>
      </c>
      <c r="F317" s="31" t="s">
        <v>150</v>
      </c>
      <c r="G317" s="32">
        <v>7.5</v>
      </c>
      <c r="H317" s="33">
        <v>0</v>
      </c>
      <c r="I317" s="33">
        <f>ROUND(ROUND(H317,2)*ROUND(G317,3),2)</f>
      </c>
      <c r="O317">
        <f>(I317*21)/100</f>
      </c>
      <c r="P317" t="s">
        <v>26</v>
      </c>
    </row>
    <row r="318" spans="1:5" ht="12.75">
      <c r="A318" s="34" t="s">
        <v>51</v>
      </c>
      <c r="E318" s="35" t="s">
        <v>430</v>
      </c>
    </row>
    <row r="319" spans="1:5" ht="12.75">
      <c r="A319" s="36" t="s">
        <v>53</v>
      </c>
      <c r="E319" s="37" t="s">
        <v>431</v>
      </c>
    </row>
    <row r="320" spans="1:5" ht="114.75">
      <c r="A320" t="s">
        <v>55</v>
      </c>
      <c r="E320" s="35" t="s">
        <v>432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433</v>
      </c>
      <c r="I3" s="41">
        <f>0+I9</f>
      </c>
      <c r="O3" t="s">
        <v>22</v>
      </c>
      <c r="P3" t="s">
        <v>26</v>
      </c>
    </row>
    <row r="4" spans="1:16" ht="15" customHeight="1">
      <c r="A4" t="s">
        <v>17</v>
      </c>
      <c r="B4" s="12" t="s">
        <v>18</v>
      </c>
      <c r="C4" s="13" t="s">
        <v>433</v>
      </c>
      <c r="D4" s="1"/>
      <c r="E4" s="14" t="s">
        <v>434</v>
      </c>
      <c r="F4" s="1"/>
      <c r="G4" s="1"/>
      <c r="H4" s="11"/>
      <c r="I4" s="11"/>
      <c r="O4" t="s">
        <v>23</v>
      </c>
      <c r="P4" t="s">
        <v>26</v>
      </c>
    </row>
    <row r="5" spans="1:16" ht="12.75" customHeight="1">
      <c r="A5" t="s">
        <v>20</v>
      </c>
      <c r="B5" s="16" t="s">
        <v>21</v>
      </c>
      <c r="C5" s="17" t="s">
        <v>433</v>
      </c>
      <c r="D5" s="6"/>
      <c r="E5" s="18" t="s">
        <v>434</v>
      </c>
      <c r="F5" s="6"/>
      <c r="G5" s="6"/>
      <c r="H5" s="6"/>
      <c r="I5" s="6"/>
      <c r="O5" t="s">
        <v>24</v>
      </c>
      <c r="P5" t="s">
        <v>26</v>
      </c>
    </row>
    <row r="6" spans="1:9" ht="12.75" customHeight="1">
      <c r="A6" s="15" t="s">
        <v>27</v>
      </c>
      <c r="B6" s="15" t="s">
        <v>29</v>
      </c>
      <c r="C6" s="15" t="s">
        <v>31</v>
      </c>
      <c r="D6" s="15" t="s">
        <v>32</v>
      </c>
      <c r="E6" s="15" t="s">
        <v>33</v>
      </c>
      <c r="F6" s="15" t="s">
        <v>35</v>
      </c>
      <c r="G6" s="15" t="s">
        <v>37</v>
      </c>
      <c r="H6" s="15" t="s">
        <v>39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40</v>
      </c>
      <c r="I7" s="15" t="s">
        <v>42</v>
      </c>
    </row>
    <row r="8" spans="1:9" ht="12.75" customHeight="1">
      <c r="A8" s="15" t="s">
        <v>28</v>
      </c>
      <c r="B8" s="15" t="s">
        <v>30</v>
      </c>
      <c r="C8" s="15" t="s">
        <v>26</v>
      </c>
      <c r="D8" s="15" t="s">
        <v>25</v>
      </c>
      <c r="E8" s="15" t="s">
        <v>34</v>
      </c>
      <c r="F8" s="15" t="s">
        <v>36</v>
      </c>
      <c r="G8" s="15" t="s">
        <v>38</v>
      </c>
      <c r="H8" s="15" t="s">
        <v>41</v>
      </c>
      <c r="I8" s="15" t="s">
        <v>43</v>
      </c>
    </row>
    <row r="9" spans="1:18" ht="12.75" customHeight="1">
      <c r="A9" s="25" t="s">
        <v>44</v>
      </c>
      <c r="B9" s="25"/>
      <c r="C9" s="26" t="s">
        <v>41</v>
      </c>
      <c r="D9" s="25"/>
      <c r="E9" s="27" t="s">
        <v>342</v>
      </c>
      <c r="F9" s="25"/>
      <c r="G9" s="25"/>
      <c r="H9" s="25"/>
      <c r="I9" s="28">
        <f>0+Q9</f>
      </c>
      <c r="O9">
        <f>0+R9</f>
      </c>
      <c r="Q9">
        <f>0+I10+I14+I18+I22+I26+I30+I34+I38+I42+I46</f>
      </c>
      <c r="R9">
        <f>0+O10+O14+O18+O22+O26+O30+O34+O38+O42+O46</f>
      </c>
    </row>
    <row r="10" spans="1:16" ht="25.5">
      <c r="A10" s="24" t="s">
        <v>46</v>
      </c>
      <c r="B10" s="29" t="s">
        <v>30</v>
      </c>
      <c r="C10" s="29" t="s">
        <v>435</v>
      </c>
      <c r="D10" s="24" t="s">
        <v>70</v>
      </c>
      <c r="E10" s="30" t="s">
        <v>436</v>
      </c>
      <c r="F10" s="31" t="s">
        <v>83</v>
      </c>
      <c r="G10" s="32">
        <v>18</v>
      </c>
      <c r="H10" s="33">
        <v>0</v>
      </c>
      <c r="I10" s="33">
        <f>ROUND(ROUND(H10,2)*ROUND(G10,3),2)</f>
      </c>
      <c r="O10">
        <f>(I10*21)/100</f>
      </c>
      <c r="P10" t="s">
        <v>26</v>
      </c>
    </row>
    <row r="11" spans="1:5" ht="12.75">
      <c r="A11" s="34" t="s">
        <v>51</v>
      </c>
      <c r="E11" s="35" t="s">
        <v>437</v>
      </c>
    </row>
    <row r="12" spans="1:5" ht="89.25">
      <c r="A12" s="36" t="s">
        <v>53</v>
      </c>
      <c r="E12" s="37" t="s">
        <v>438</v>
      </c>
    </row>
    <row r="13" spans="1:5" ht="25.5">
      <c r="A13" t="s">
        <v>55</v>
      </c>
      <c r="E13" s="35" t="s">
        <v>439</v>
      </c>
    </row>
    <row r="14" spans="1:16" ht="12.75">
      <c r="A14" s="24" t="s">
        <v>46</v>
      </c>
      <c r="B14" s="29" t="s">
        <v>26</v>
      </c>
      <c r="C14" s="29" t="s">
        <v>440</v>
      </c>
      <c r="D14" s="24" t="s">
        <v>70</v>
      </c>
      <c r="E14" s="30" t="s">
        <v>441</v>
      </c>
      <c r="F14" s="31" t="s">
        <v>83</v>
      </c>
      <c r="G14" s="32">
        <v>18</v>
      </c>
      <c r="H14" s="33">
        <v>0</v>
      </c>
      <c r="I14" s="33">
        <f>ROUND(ROUND(H14,2)*ROUND(G14,3),2)</f>
      </c>
      <c r="O14">
        <f>(I14*21)/100</f>
      </c>
      <c r="P14" t="s">
        <v>26</v>
      </c>
    </row>
    <row r="15" spans="1:5" ht="12.75">
      <c r="A15" s="34" t="s">
        <v>51</v>
      </c>
      <c r="E15" s="35" t="s">
        <v>442</v>
      </c>
    </row>
    <row r="16" spans="1:5" ht="89.25">
      <c r="A16" s="36" t="s">
        <v>53</v>
      </c>
      <c r="E16" s="37" t="s">
        <v>438</v>
      </c>
    </row>
    <row r="17" spans="1:5" ht="25.5">
      <c r="A17" t="s">
        <v>55</v>
      </c>
      <c r="E17" s="35" t="s">
        <v>443</v>
      </c>
    </row>
    <row r="18" spans="1:16" ht="12.75">
      <c r="A18" s="24" t="s">
        <v>46</v>
      </c>
      <c r="B18" s="29" t="s">
        <v>25</v>
      </c>
      <c r="C18" s="29" t="s">
        <v>444</v>
      </c>
      <c r="D18" s="24" t="s">
        <v>70</v>
      </c>
      <c r="E18" s="30" t="s">
        <v>445</v>
      </c>
      <c r="F18" s="31" t="s">
        <v>83</v>
      </c>
      <c r="G18" s="32">
        <v>3</v>
      </c>
      <c r="H18" s="33">
        <v>0</v>
      </c>
      <c r="I18" s="33">
        <f>ROUND(ROUND(H18,2)*ROUND(G18,3),2)</f>
      </c>
      <c r="O18">
        <f>(I18*21)/100</f>
      </c>
      <c r="P18" t="s">
        <v>26</v>
      </c>
    </row>
    <row r="19" spans="1:5" ht="12.75">
      <c r="A19" s="34" t="s">
        <v>51</v>
      </c>
      <c r="E19" s="35" t="s">
        <v>437</v>
      </c>
    </row>
    <row r="20" spans="1:5" ht="12.75">
      <c r="A20" s="36" t="s">
        <v>53</v>
      </c>
      <c r="E20" s="37" t="s">
        <v>446</v>
      </c>
    </row>
    <row r="21" spans="1:5" ht="25.5">
      <c r="A21" t="s">
        <v>55</v>
      </c>
      <c r="E21" s="35" t="s">
        <v>439</v>
      </c>
    </row>
    <row r="22" spans="1:16" ht="12.75">
      <c r="A22" s="24" t="s">
        <v>46</v>
      </c>
      <c r="B22" s="29" t="s">
        <v>34</v>
      </c>
      <c r="C22" s="29" t="s">
        <v>447</v>
      </c>
      <c r="D22" s="24" t="s">
        <v>70</v>
      </c>
      <c r="E22" s="30" t="s">
        <v>448</v>
      </c>
      <c r="F22" s="31" t="s">
        <v>83</v>
      </c>
      <c r="G22" s="32">
        <v>3</v>
      </c>
      <c r="H22" s="33">
        <v>0</v>
      </c>
      <c r="I22" s="33">
        <f>ROUND(ROUND(H22,2)*ROUND(G22,3),2)</f>
      </c>
      <c r="O22">
        <f>(I22*21)/100</f>
      </c>
      <c r="P22" t="s">
        <v>26</v>
      </c>
    </row>
    <row r="23" spans="1:5" ht="12.75">
      <c r="A23" s="34" t="s">
        <v>51</v>
      </c>
      <c r="E23" s="35" t="s">
        <v>442</v>
      </c>
    </row>
    <row r="24" spans="1:5" ht="12.75">
      <c r="A24" s="36" t="s">
        <v>53</v>
      </c>
      <c r="E24" s="37" t="s">
        <v>446</v>
      </c>
    </row>
    <row r="25" spans="1:5" ht="25.5">
      <c r="A25" t="s">
        <v>55</v>
      </c>
      <c r="E25" s="35" t="s">
        <v>443</v>
      </c>
    </row>
    <row r="26" spans="1:16" ht="12.75">
      <c r="A26" s="24" t="s">
        <v>46</v>
      </c>
      <c r="B26" s="29" t="s">
        <v>36</v>
      </c>
      <c r="C26" s="29" t="s">
        <v>449</v>
      </c>
      <c r="D26" s="24" t="s">
        <v>70</v>
      </c>
      <c r="E26" s="30" t="s">
        <v>450</v>
      </c>
      <c r="F26" s="31" t="s">
        <v>83</v>
      </c>
      <c r="G26" s="32">
        <v>22</v>
      </c>
      <c r="H26" s="33">
        <v>0</v>
      </c>
      <c r="I26" s="33">
        <f>ROUND(ROUND(H26,2)*ROUND(G26,3),2)</f>
      </c>
      <c r="O26">
        <f>(I26*21)/100</f>
      </c>
      <c r="P26" t="s">
        <v>26</v>
      </c>
    </row>
    <row r="27" spans="1:5" ht="12.75">
      <c r="A27" s="34" t="s">
        <v>51</v>
      </c>
      <c r="E27" s="35" t="s">
        <v>451</v>
      </c>
    </row>
    <row r="28" spans="1:5" ht="51">
      <c r="A28" s="36" t="s">
        <v>53</v>
      </c>
      <c r="E28" s="37" t="s">
        <v>452</v>
      </c>
    </row>
    <row r="29" spans="1:5" ht="25.5">
      <c r="A29" t="s">
        <v>55</v>
      </c>
      <c r="E29" s="35" t="s">
        <v>453</v>
      </c>
    </row>
    <row r="30" spans="1:16" ht="12.75">
      <c r="A30" s="24" t="s">
        <v>46</v>
      </c>
      <c r="B30" s="29" t="s">
        <v>38</v>
      </c>
      <c r="C30" s="29" t="s">
        <v>454</v>
      </c>
      <c r="D30" s="24" t="s">
        <v>70</v>
      </c>
      <c r="E30" s="30" t="s">
        <v>455</v>
      </c>
      <c r="F30" s="31" t="s">
        <v>83</v>
      </c>
      <c r="G30" s="32">
        <v>22</v>
      </c>
      <c r="H30" s="33">
        <v>0</v>
      </c>
      <c r="I30" s="33">
        <f>ROUND(ROUND(H30,2)*ROUND(G30,3),2)</f>
      </c>
      <c r="O30">
        <f>(I30*21)/100</f>
      </c>
      <c r="P30" t="s">
        <v>26</v>
      </c>
    </row>
    <row r="31" spans="1:5" ht="12.75">
      <c r="A31" s="34" t="s">
        <v>51</v>
      </c>
      <c r="E31" s="35" t="s">
        <v>442</v>
      </c>
    </row>
    <row r="32" spans="1:5" ht="51">
      <c r="A32" s="36" t="s">
        <v>53</v>
      </c>
      <c r="E32" s="37" t="s">
        <v>452</v>
      </c>
    </row>
    <row r="33" spans="1:5" ht="25.5">
      <c r="A33" t="s">
        <v>55</v>
      </c>
      <c r="E33" s="35" t="s">
        <v>443</v>
      </c>
    </row>
    <row r="34" spans="1:16" ht="12.75">
      <c r="A34" s="24" t="s">
        <v>46</v>
      </c>
      <c r="B34" s="29" t="s">
        <v>74</v>
      </c>
      <c r="C34" s="29" t="s">
        <v>456</v>
      </c>
      <c r="D34" s="24" t="s">
        <v>70</v>
      </c>
      <c r="E34" s="30" t="s">
        <v>457</v>
      </c>
      <c r="F34" s="31" t="s">
        <v>83</v>
      </c>
      <c r="G34" s="32">
        <v>2</v>
      </c>
      <c r="H34" s="33">
        <v>0</v>
      </c>
      <c r="I34" s="33">
        <f>ROUND(ROUND(H34,2)*ROUND(G34,3),2)</f>
      </c>
      <c r="O34">
        <f>(I34*21)/100</f>
      </c>
      <c r="P34" t="s">
        <v>26</v>
      </c>
    </row>
    <row r="35" spans="1:5" ht="12.75">
      <c r="A35" s="34" t="s">
        <v>51</v>
      </c>
      <c r="E35" s="35" t="s">
        <v>458</v>
      </c>
    </row>
    <row r="36" spans="1:5" ht="12.75">
      <c r="A36" s="36" t="s">
        <v>53</v>
      </c>
      <c r="E36" s="37" t="s">
        <v>459</v>
      </c>
    </row>
    <row r="37" spans="1:5" ht="63.75">
      <c r="A37" t="s">
        <v>55</v>
      </c>
      <c r="E37" s="35" t="s">
        <v>460</v>
      </c>
    </row>
    <row r="38" spans="1:16" ht="12.75">
      <c r="A38" s="24" t="s">
        <v>46</v>
      </c>
      <c r="B38" s="29" t="s">
        <v>80</v>
      </c>
      <c r="C38" s="29" t="s">
        <v>461</v>
      </c>
      <c r="D38" s="24" t="s">
        <v>70</v>
      </c>
      <c r="E38" s="30" t="s">
        <v>462</v>
      </c>
      <c r="F38" s="31" t="s">
        <v>83</v>
      </c>
      <c r="G38" s="32">
        <v>2</v>
      </c>
      <c r="H38" s="33">
        <v>0</v>
      </c>
      <c r="I38" s="33">
        <f>ROUND(ROUND(H38,2)*ROUND(G38,3),2)</f>
      </c>
      <c r="O38">
        <f>(I38*21)/100</f>
      </c>
      <c r="P38" t="s">
        <v>26</v>
      </c>
    </row>
    <row r="39" spans="1:5" ht="12.75">
      <c r="A39" s="34" t="s">
        <v>51</v>
      </c>
      <c r="E39" s="35" t="s">
        <v>442</v>
      </c>
    </row>
    <row r="40" spans="1:5" ht="12.75">
      <c r="A40" s="36" t="s">
        <v>53</v>
      </c>
      <c r="E40" s="37" t="s">
        <v>459</v>
      </c>
    </row>
    <row r="41" spans="1:5" ht="25.5">
      <c r="A41" t="s">
        <v>55</v>
      </c>
      <c r="E41" s="35" t="s">
        <v>463</v>
      </c>
    </row>
    <row r="42" spans="1:16" ht="12.75">
      <c r="A42" s="24" t="s">
        <v>46</v>
      </c>
      <c r="B42" s="29" t="s">
        <v>41</v>
      </c>
      <c r="C42" s="29" t="s">
        <v>464</v>
      </c>
      <c r="D42" s="24" t="s">
        <v>70</v>
      </c>
      <c r="E42" s="30" t="s">
        <v>465</v>
      </c>
      <c r="F42" s="31" t="s">
        <v>83</v>
      </c>
      <c r="G42" s="32">
        <v>2</v>
      </c>
      <c r="H42" s="33">
        <v>0</v>
      </c>
      <c r="I42" s="33">
        <f>ROUND(ROUND(H42,2)*ROUND(G42,3),2)</f>
      </c>
      <c r="O42">
        <f>(I42*21)/100</f>
      </c>
      <c r="P42" t="s">
        <v>26</v>
      </c>
    </row>
    <row r="43" spans="1:5" ht="12.75">
      <c r="A43" s="34" t="s">
        <v>51</v>
      </c>
      <c r="E43" s="35" t="s">
        <v>437</v>
      </c>
    </row>
    <row r="44" spans="1:5" ht="12.75">
      <c r="A44" s="36" t="s">
        <v>53</v>
      </c>
      <c r="E44" s="37" t="s">
        <v>466</v>
      </c>
    </row>
    <row r="45" spans="1:5" ht="51">
      <c r="A45" t="s">
        <v>55</v>
      </c>
      <c r="E45" s="35" t="s">
        <v>467</v>
      </c>
    </row>
    <row r="46" spans="1:16" ht="12.75">
      <c r="A46" s="24" t="s">
        <v>46</v>
      </c>
      <c r="B46" s="29" t="s">
        <v>43</v>
      </c>
      <c r="C46" s="29" t="s">
        <v>468</v>
      </c>
      <c r="D46" s="24" t="s">
        <v>70</v>
      </c>
      <c r="E46" s="30" t="s">
        <v>469</v>
      </c>
      <c r="F46" s="31" t="s">
        <v>83</v>
      </c>
      <c r="G46" s="32">
        <v>2</v>
      </c>
      <c r="H46" s="33">
        <v>0</v>
      </c>
      <c r="I46" s="33">
        <f>ROUND(ROUND(H46,2)*ROUND(G46,3),2)</f>
      </c>
      <c r="O46">
        <f>(I46*21)/100</f>
      </c>
      <c r="P46" t="s">
        <v>26</v>
      </c>
    </row>
    <row r="47" spans="1:5" ht="12.75">
      <c r="A47" s="34" t="s">
        <v>51</v>
      </c>
      <c r="E47" s="35" t="s">
        <v>442</v>
      </c>
    </row>
    <row r="48" spans="1:5" ht="12.75">
      <c r="A48" s="36" t="s">
        <v>53</v>
      </c>
      <c r="E48" s="37" t="s">
        <v>70</v>
      </c>
    </row>
    <row r="49" spans="1:5" ht="25.5">
      <c r="A49" t="s">
        <v>55</v>
      </c>
      <c r="E49" s="35" t="s">
        <v>463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