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E:\Rozpočty\Nemocnice-vstup B\31_01_2022\"/>
    </mc:Choice>
  </mc:AlternateContent>
  <bookViews>
    <workbookView xWindow="0" yWindow="0" windowWidth="0" windowHeight="0"/>
  </bookViews>
  <sheets>
    <sheet name="Rekapitulace stavby" sheetId="1" r:id="rId1"/>
    <sheet name="01 - Stavební úpravy" sheetId="2" r:id="rId2"/>
    <sheet name="02 - Ostatní a vedlejší n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'01 - Stavební úpravy'!$C$98:$K$530</definedName>
    <definedName name="_xlnm.Print_Area" localSheetId="1">'01 - Stavební úpravy'!$C$4:$J$39,'01 - Stavební úpravy'!$C$45:$J$80,'01 - Stavební úpravy'!$C$86:$K$530</definedName>
    <definedName name="_xlnm.Print_Titles" localSheetId="1">'01 - Stavební úpravy'!$98:$98</definedName>
    <definedName name="_xlnm._FilterDatabase" localSheetId="2" hidden="1">'02 - Ostatní a vedlejší n...'!$C$79:$K$91</definedName>
    <definedName name="_xlnm.Print_Area" localSheetId="2">'02 - Ostatní a vedlejší n...'!$C$4:$J$39,'02 - Ostatní a vedlejší n...'!$C$45:$J$61,'02 - Ostatní a vedlejší n...'!$C$67:$K$91</definedName>
    <definedName name="_xlnm.Print_Titles" localSheetId="2">'02 - Ostatní a vedlejší n...'!$79:$79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BI82"/>
  <c r="BH82"/>
  <c r="BG82"/>
  <c r="BF82"/>
  <c r="T82"/>
  <c r="R82"/>
  <c r="P82"/>
  <c r="J77"/>
  <c r="J76"/>
  <c r="F76"/>
  <c r="F74"/>
  <c r="E72"/>
  <c r="J55"/>
  <c r="J54"/>
  <c r="F54"/>
  <c r="F52"/>
  <c r="E50"/>
  <c r="J18"/>
  <c r="E18"/>
  <c r="F77"/>
  <c r="J17"/>
  <c r="J12"/>
  <c r="J74"/>
  <c r="E7"/>
  <c r="E70"/>
  <c i="2" r="J37"/>
  <c r="J36"/>
  <c i="1" r="AY55"/>
  <c i="2" r="J35"/>
  <c i="1" r="AX55"/>
  <c i="2" r="BI530"/>
  <c r="BH530"/>
  <c r="BG530"/>
  <c r="BF530"/>
  <c r="T530"/>
  <c r="R530"/>
  <c r="P530"/>
  <c r="BI529"/>
  <c r="BH529"/>
  <c r="BG529"/>
  <c r="BF529"/>
  <c r="T529"/>
  <c r="R529"/>
  <c r="P529"/>
  <c r="BI528"/>
  <c r="BH528"/>
  <c r="BG528"/>
  <c r="BF528"/>
  <c r="T528"/>
  <c r="R528"/>
  <c r="P528"/>
  <c r="BI527"/>
  <c r="BH527"/>
  <c r="BG527"/>
  <c r="BF527"/>
  <c r="T527"/>
  <c r="R527"/>
  <c r="P527"/>
  <c r="BI526"/>
  <c r="BH526"/>
  <c r="BG526"/>
  <c r="BF526"/>
  <c r="T526"/>
  <c r="R526"/>
  <c r="P526"/>
  <c r="BI525"/>
  <c r="BH525"/>
  <c r="BG525"/>
  <c r="BF525"/>
  <c r="T525"/>
  <c r="R525"/>
  <c r="P525"/>
  <c r="BI522"/>
  <c r="BH522"/>
  <c r="BG522"/>
  <c r="BF522"/>
  <c r="T522"/>
  <c r="R522"/>
  <c r="P522"/>
  <c r="BI520"/>
  <c r="BH520"/>
  <c r="BG520"/>
  <c r="BF520"/>
  <c r="T520"/>
  <c r="R520"/>
  <c r="P520"/>
  <c r="BI516"/>
  <c r="BH516"/>
  <c r="BG516"/>
  <c r="BF516"/>
  <c r="T516"/>
  <c r="R516"/>
  <c r="P516"/>
  <c r="BI514"/>
  <c r="BH514"/>
  <c r="BG514"/>
  <c r="BF514"/>
  <c r="T514"/>
  <c r="R514"/>
  <c r="P514"/>
  <c r="BI512"/>
  <c r="BH512"/>
  <c r="BG512"/>
  <c r="BF512"/>
  <c r="T512"/>
  <c r="R512"/>
  <c r="P512"/>
  <c r="BI509"/>
  <c r="BH509"/>
  <c r="BG509"/>
  <c r="BF509"/>
  <c r="T509"/>
  <c r="R509"/>
  <c r="P509"/>
  <c r="BI507"/>
  <c r="BH507"/>
  <c r="BG507"/>
  <c r="BF507"/>
  <c r="T507"/>
  <c r="R507"/>
  <c r="P507"/>
  <c r="BI505"/>
  <c r="BH505"/>
  <c r="BG505"/>
  <c r="BF505"/>
  <c r="T505"/>
  <c r="R505"/>
  <c r="P505"/>
  <c r="BI503"/>
  <c r="BH503"/>
  <c r="BG503"/>
  <c r="BF503"/>
  <c r="T503"/>
  <c r="R503"/>
  <c r="P503"/>
  <c r="BI501"/>
  <c r="BH501"/>
  <c r="BG501"/>
  <c r="BF501"/>
  <c r="T501"/>
  <c r="R501"/>
  <c r="P501"/>
  <c r="BI497"/>
  <c r="BH497"/>
  <c r="BG497"/>
  <c r="BF497"/>
  <c r="T497"/>
  <c r="R497"/>
  <c r="P497"/>
  <c r="BI495"/>
  <c r="BH495"/>
  <c r="BG495"/>
  <c r="BF495"/>
  <c r="T495"/>
  <c r="R495"/>
  <c r="P495"/>
  <c r="BI491"/>
  <c r="BH491"/>
  <c r="BG491"/>
  <c r="BF491"/>
  <c r="T491"/>
  <c r="R491"/>
  <c r="P491"/>
  <c r="BI486"/>
  <c r="BH486"/>
  <c r="BG486"/>
  <c r="BF486"/>
  <c r="T486"/>
  <c r="R486"/>
  <c r="P486"/>
  <c r="BI483"/>
  <c r="BH483"/>
  <c r="BG483"/>
  <c r="BF483"/>
  <c r="T483"/>
  <c r="R483"/>
  <c r="P483"/>
  <c r="BI481"/>
  <c r="BH481"/>
  <c r="BG481"/>
  <c r="BF481"/>
  <c r="T481"/>
  <c r="R481"/>
  <c r="P481"/>
  <c r="BI478"/>
  <c r="BH478"/>
  <c r="BG478"/>
  <c r="BF478"/>
  <c r="T478"/>
  <c r="R478"/>
  <c r="P478"/>
  <c r="BI475"/>
  <c r="BH475"/>
  <c r="BG475"/>
  <c r="BF475"/>
  <c r="T475"/>
  <c r="R475"/>
  <c r="P475"/>
  <c r="BI472"/>
  <c r="BH472"/>
  <c r="BG472"/>
  <c r="BF472"/>
  <c r="T472"/>
  <c r="R472"/>
  <c r="P472"/>
  <c r="BI466"/>
  <c r="BH466"/>
  <c r="BG466"/>
  <c r="BF466"/>
  <c r="T466"/>
  <c r="R466"/>
  <c r="P466"/>
  <c r="BI465"/>
  <c r="BH465"/>
  <c r="BG465"/>
  <c r="BF465"/>
  <c r="T465"/>
  <c r="R465"/>
  <c r="P465"/>
  <c r="BI459"/>
  <c r="BH459"/>
  <c r="BG459"/>
  <c r="BF459"/>
  <c r="T459"/>
  <c r="R459"/>
  <c r="P459"/>
  <c r="BI456"/>
  <c r="BH456"/>
  <c r="BG456"/>
  <c r="BF456"/>
  <c r="T456"/>
  <c r="R456"/>
  <c r="P456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7"/>
  <c r="BH447"/>
  <c r="BG447"/>
  <c r="BF447"/>
  <c r="T447"/>
  <c r="R447"/>
  <c r="P447"/>
  <c r="BI445"/>
  <c r="BH445"/>
  <c r="BG445"/>
  <c r="BF445"/>
  <c r="T445"/>
  <c r="R445"/>
  <c r="P445"/>
  <c r="BI443"/>
  <c r="BH443"/>
  <c r="BG443"/>
  <c r="BF443"/>
  <c r="T443"/>
  <c r="R443"/>
  <c r="P443"/>
  <c r="BI438"/>
  <c r="BH438"/>
  <c r="BG438"/>
  <c r="BF438"/>
  <c r="T438"/>
  <c r="R438"/>
  <c r="P438"/>
  <c r="BI436"/>
  <c r="BH436"/>
  <c r="BG436"/>
  <c r="BF436"/>
  <c r="T436"/>
  <c r="R436"/>
  <c r="P436"/>
  <c r="BI433"/>
  <c r="BH433"/>
  <c r="BG433"/>
  <c r="BF433"/>
  <c r="T433"/>
  <c r="R433"/>
  <c r="P433"/>
  <c r="BI430"/>
  <c r="BH430"/>
  <c r="BG430"/>
  <c r="BF430"/>
  <c r="T430"/>
  <c r="R430"/>
  <c r="P430"/>
  <c r="BI427"/>
  <c r="BH427"/>
  <c r="BG427"/>
  <c r="BF427"/>
  <c r="T427"/>
  <c r="R427"/>
  <c r="P427"/>
  <c r="BI424"/>
  <c r="BH424"/>
  <c r="BG424"/>
  <c r="BF424"/>
  <c r="T424"/>
  <c r="R424"/>
  <c r="P424"/>
  <c r="BI420"/>
  <c r="BH420"/>
  <c r="BG420"/>
  <c r="BF420"/>
  <c r="T420"/>
  <c r="R420"/>
  <c r="P420"/>
  <c r="BI417"/>
  <c r="BH417"/>
  <c r="BG417"/>
  <c r="BF417"/>
  <c r="T417"/>
  <c r="R417"/>
  <c r="P417"/>
  <c r="BI414"/>
  <c r="BH414"/>
  <c r="BG414"/>
  <c r="BF414"/>
  <c r="T414"/>
  <c r="R414"/>
  <c r="P414"/>
  <c r="BI412"/>
  <c r="BH412"/>
  <c r="BG412"/>
  <c r="BF412"/>
  <c r="T412"/>
  <c r="R412"/>
  <c r="P412"/>
  <c r="BI406"/>
  <c r="BH406"/>
  <c r="BG406"/>
  <c r="BF406"/>
  <c r="T406"/>
  <c r="R406"/>
  <c r="P406"/>
  <c r="BI403"/>
  <c r="BH403"/>
  <c r="BG403"/>
  <c r="BF403"/>
  <c r="T403"/>
  <c r="R403"/>
  <c r="P403"/>
  <c r="BI402"/>
  <c r="BH402"/>
  <c r="BG402"/>
  <c r="BF402"/>
  <c r="T402"/>
  <c r="R402"/>
  <c r="P402"/>
  <c r="BI400"/>
  <c r="BH400"/>
  <c r="BG400"/>
  <c r="BF400"/>
  <c r="T400"/>
  <c r="R400"/>
  <c r="P400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8"/>
  <c r="BH388"/>
  <c r="BG388"/>
  <c r="BF388"/>
  <c r="T388"/>
  <c r="R388"/>
  <c r="P388"/>
  <c r="BI385"/>
  <c r="BH385"/>
  <c r="BG385"/>
  <c r="BF385"/>
  <c r="T385"/>
  <c r="R385"/>
  <c r="P385"/>
  <c r="BI384"/>
  <c r="BH384"/>
  <c r="BG384"/>
  <c r="BF384"/>
  <c r="T384"/>
  <c r="R384"/>
  <c r="P384"/>
  <c r="BI382"/>
  <c r="BH382"/>
  <c r="BG382"/>
  <c r="BF382"/>
  <c r="T382"/>
  <c r="R382"/>
  <c r="P382"/>
  <c r="BI381"/>
  <c r="BH381"/>
  <c r="BG381"/>
  <c r="BF381"/>
  <c r="T381"/>
  <c r="R381"/>
  <c r="P381"/>
  <c r="BI379"/>
  <c r="BH379"/>
  <c r="BG379"/>
  <c r="BF379"/>
  <c r="T379"/>
  <c r="R379"/>
  <c r="P379"/>
  <c r="BI378"/>
  <c r="BH378"/>
  <c r="BG378"/>
  <c r="BF378"/>
  <c r="T378"/>
  <c r="R378"/>
  <c r="P378"/>
  <c r="BI376"/>
  <c r="BH376"/>
  <c r="BG376"/>
  <c r="BF376"/>
  <c r="T376"/>
  <c r="R376"/>
  <c r="P376"/>
  <c r="BI375"/>
  <c r="BH375"/>
  <c r="BG375"/>
  <c r="BF375"/>
  <c r="T375"/>
  <c r="R375"/>
  <c r="P375"/>
  <c r="BI372"/>
  <c r="BH372"/>
  <c r="BG372"/>
  <c r="BF372"/>
  <c r="T372"/>
  <c r="R372"/>
  <c r="P372"/>
  <c r="BI370"/>
  <c r="BH370"/>
  <c r="BG370"/>
  <c r="BF370"/>
  <c r="T370"/>
  <c r="R370"/>
  <c r="P370"/>
  <c r="BI367"/>
  <c r="BH367"/>
  <c r="BG367"/>
  <c r="BF367"/>
  <c r="T367"/>
  <c r="R367"/>
  <c r="P367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7"/>
  <c r="BH337"/>
  <c r="BG337"/>
  <c r="BF337"/>
  <c r="T337"/>
  <c r="R337"/>
  <c r="P337"/>
  <c r="BI335"/>
  <c r="BH335"/>
  <c r="BG335"/>
  <c r="BF335"/>
  <c r="T335"/>
  <c r="R335"/>
  <c r="P335"/>
  <c r="BI334"/>
  <c r="BH334"/>
  <c r="BG334"/>
  <c r="BF334"/>
  <c r="T334"/>
  <c r="R334"/>
  <c r="P334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8"/>
  <c r="BH328"/>
  <c r="BG328"/>
  <c r="BF328"/>
  <c r="T328"/>
  <c r="R328"/>
  <c r="P328"/>
  <c r="BI327"/>
  <c r="BH327"/>
  <c r="BG327"/>
  <c r="BF327"/>
  <c r="T327"/>
  <c r="R327"/>
  <c r="P327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1"/>
  <c r="BH311"/>
  <c r="BG311"/>
  <c r="BF311"/>
  <c r="T311"/>
  <c r="R311"/>
  <c r="P311"/>
  <c r="BI309"/>
  <c r="BH309"/>
  <c r="BG309"/>
  <c r="BF309"/>
  <c r="T309"/>
  <c r="R309"/>
  <c r="P309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5"/>
  <c r="BH295"/>
  <c r="BG295"/>
  <c r="BF295"/>
  <c r="T295"/>
  <c r="R295"/>
  <c r="P295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89"/>
  <c r="BH289"/>
  <c r="BG289"/>
  <c r="BF289"/>
  <c r="T289"/>
  <c r="R289"/>
  <c r="P289"/>
  <c r="BI285"/>
  <c r="BH285"/>
  <c r="BG285"/>
  <c r="BF285"/>
  <c r="T285"/>
  <c r="T284"/>
  <c r="R285"/>
  <c r="R284"/>
  <c r="P285"/>
  <c r="P284"/>
  <c r="BI282"/>
  <c r="BH282"/>
  <c r="BG282"/>
  <c r="BF282"/>
  <c r="T282"/>
  <c r="R282"/>
  <c r="P282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2"/>
  <c r="BH272"/>
  <c r="BG272"/>
  <c r="BF272"/>
  <c r="T272"/>
  <c r="R272"/>
  <c r="P272"/>
  <c r="BI271"/>
  <c r="BH271"/>
  <c r="BG271"/>
  <c r="BF271"/>
  <c r="T271"/>
  <c r="R271"/>
  <c r="P271"/>
  <c r="BI268"/>
  <c r="BH268"/>
  <c r="BG268"/>
  <c r="BF268"/>
  <c r="T268"/>
  <c r="R268"/>
  <c r="P268"/>
  <c r="BI264"/>
  <c r="BH264"/>
  <c r="BG264"/>
  <c r="BF264"/>
  <c r="T264"/>
  <c r="R264"/>
  <c r="P264"/>
  <c r="BI257"/>
  <c r="BH257"/>
  <c r="BG257"/>
  <c r="BF257"/>
  <c r="T257"/>
  <c r="R257"/>
  <c r="P257"/>
  <c r="BI248"/>
  <c r="BH248"/>
  <c r="BG248"/>
  <c r="BF248"/>
  <c r="T248"/>
  <c r="R248"/>
  <c r="P248"/>
  <c r="BI245"/>
  <c r="BH245"/>
  <c r="BG245"/>
  <c r="BF245"/>
  <c r="T245"/>
  <c r="R245"/>
  <c r="P245"/>
  <c r="BI241"/>
  <c r="BH241"/>
  <c r="BG241"/>
  <c r="BF241"/>
  <c r="T241"/>
  <c r="R241"/>
  <c r="P241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2"/>
  <c r="BH232"/>
  <c r="BG232"/>
  <c r="BF232"/>
  <c r="T232"/>
  <c r="R232"/>
  <c r="P232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2"/>
  <c r="BH192"/>
  <c r="BG192"/>
  <c r="BF192"/>
  <c r="T192"/>
  <c r="R192"/>
  <c r="P192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0"/>
  <c r="BH150"/>
  <c r="BG150"/>
  <c r="BF150"/>
  <c r="T150"/>
  <c r="R150"/>
  <c r="P150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3"/>
  <c r="BH103"/>
  <c r="BG103"/>
  <c r="BF103"/>
  <c r="T103"/>
  <c r="R103"/>
  <c r="P103"/>
  <c r="BI102"/>
  <c r="BH102"/>
  <c r="BG102"/>
  <c r="BF102"/>
  <c r="T102"/>
  <c r="R102"/>
  <c r="P102"/>
  <c r="J96"/>
  <c r="J95"/>
  <c r="F95"/>
  <c r="F93"/>
  <c r="E91"/>
  <c r="J55"/>
  <c r="J54"/>
  <c r="F54"/>
  <c r="F52"/>
  <c r="E50"/>
  <c r="J18"/>
  <c r="E18"/>
  <c r="F55"/>
  <c r="J17"/>
  <c r="J12"/>
  <c r="J93"/>
  <c r="E7"/>
  <c r="E48"/>
  <c i="1" r="L50"/>
  <c r="AM50"/>
  <c r="AM49"/>
  <c r="L49"/>
  <c r="AM47"/>
  <c r="L47"/>
  <c r="L45"/>
  <c r="L44"/>
  <c i="2" r="BK199"/>
  <c r="J109"/>
  <c r="BK459"/>
  <c r="J414"/>
  <c r="J359"/>
  <c r="J328"/>
  <c r="BK291"/>
  <c r="J177"/>
  <c r="BK501"/>
  <c r="J385"/>
  <c r="J325"/>
  <c r="BK264"/>
  <c r="J134"/>
  <c r="BK456"/>
  <c r="BK393"/>
  <c r="BK331"/>
  <c r="J237"/>
  <c r="J195"/>
  <c r="BK102"/>
  <c r="J527"/>
  <c r="J491"/>
  <c r="BK391"/>
  <c r="BK348"/>
  <c r="J330"/>
  <c r="J289"/>
  <c r="BK210"/>
  <c r="BK150"/>
  <c r="J509"/>
  <c r="J436"/>
  <c r="J372"/>
  <c r="BK345"/>
  <c r="BK309"/>
  <c r="BK223"/>
  <c r="J150"/>
  <c r="J503"/>
  <c r="BK406"/>
  <c r="BK355"/>
  <c r="BK306"/>
  <c r="J171"/>
  <c r="BK497"/>
  <c r="BK379"/>
  <c r="BK340"/>
  <c r="J232"/>
  <c r="J126"/>
  <c i="3" r="BK84"/>
  <c i="2" r="BK528"/>
  <c r="BK503"/>
  <c r="BK427"/>
  <c r="BK347"/>
  <c r="J327"/>
  <c r="BK272"/>
  <c r="BK208"/>
  <c r="J117"/>
  <c r="BK478"/>
  <c r="J378"/>
  <c r="J349"/>
  <c r="BK314"/>
  <c r="BK268"/>
  <c r="J163"/>
  <c r="J505"/>
  <c r="BK403"/>
  <c r="BK346"/>
  <c r="BK235"/>
  <c r="BK144"/>
  <c r="BK402"/>
  <c r="BK354"/>
  <c r="BK324"/>
  <c r="BK245"/>
  <c r="BK197"/>
  <c r="BK103"/>
  <c r="BK526"/>
  <c r="J449"/>
  <c r="J384"/>
  <c r="BK344"/>
  <c r="J309"/>
  <c r="BK248"/>
  <c r="J183"/>
  <c r="J526"/>
  <c r="BK475"/>
  <c r="J424"/>
  <c r="BK361"/>
  <c r="BK335"/>
  <c r="J293"/>
  <c r="J202"/>
  <c r="J102"/>
  <c r="J412"/>
  <c r="BK357"/>
  <c r="J300"/>
  <c r="BK227"/>
  <c r="BK117"/>
  <c r="BK436"/>
  <c r="BK359"/>
  <c r="BK332"/>
  <c r="J238"/>
  <c r="BK168"/>
  <c i="3" r="J88"/>
  <c i="2" r="J181"/>
  <c r="J501"/>
  <c r="J438"/>
  <c r="BK365"/>
  <c r="BK341"/>
  <c r="BK302"/>
  <c r="BK237"/>
  <c r="BK128"/>
  <c r="BK472"/>
  <c r="BK372"/>
  <c r="BK349"/>
  <c r="J292"/>
  <c r="J168"/>
  <c r="J433"/>
  <c r="BK362"/>
  <c r="J323"/>
  <c r="J208"/>
  <c r="J119"/>
  <c r="J528"/>
  <c r="BK509"/>
  <c r="BK443"/>
  <c r="BK363"/>
  <c r="J332"/>
  <c r="BK292"/>
  <c r="J227"/>
  <c r="J179"/>
  <c r="J520"/>
  <c r="J420"/>
  <c r="BK364"/>
  <c r="J340"/>
  <c r="J296"/>
  <c r="BK179"/>
  <c r="BK109"/>
  <c r="J453"/>
  <c r="BK395"/>
  <c r="J348"/>
  <c r="BK293"/>
  <c r="J185"/>
  <c r="J472"/>
  <c r="BK400"/>
  <c r="BK328"/>
  <c r="BK241"/>
  <c r="J173"/>
  <c r="J112"/>
  <c r="BK529"/>
  <c r="BK512"/>
  <c r="J445"/>
  <c r="J358"/>
  <c r="J331"/>
  <c r="J291"/>
  <c r="BK232"/>
  <c r="BK165"/>
  <c r="J512"/>
  <c r="J400"/>
  <c r="BK360"/>
  <c r="BK323"/>
  <c r="J295"/>
  <c r="BK218"/>
  <c r="J115"/>
  <c r="J459"/>
  <c r="J370"/>
  <c r="BK295"/>
  <c r="BK173"/>
  <c r="BK412"/>
  <c r="J364"/>
  <c r="J334"/>
  <c r="J302"/>
  <c r="J165"/>
  <c i="3" r="BK86"/>
  <c i="2" r="J529"/>
  <c r="BK507"/>
  <c r="J430"/>
  <c r="J375"/>
  <c r="BK325"/>
  <c r="J268"/>
  <c r="J205"/>
  <c r="J142"/>
  <c r="BK505"/>
  <c r="J393"/>
  <c r="J357"/>
  <c r="BK312"/>
  <c r="BK275"/>
  <c r="J137"/>
  <c r="J495"/>
  <c r="J402"/>
  <c r="J352"/>
  <c r="J285"/>
  <c r="BK202"/>
  <c r="BK495"/>
  <c r="J406"/>
  <c r="BK342"/>
  <c r="J223"/>
  <c r="BK134"/>
  <c r="J160"/>
  <c r="J522"/>
  <c r="BK430"/>
  <c r="J376"/>
  <c r="J355"/>
  <c r="J316"/>
  <c r="J272"/>
  <c r="BK212"/>
  <c r="BK112"/>
  <c r="J447"/>
  <c r="J361"/>
  <c r="J312"/>
  <c r="J234"/>
  <c r="BK115"/>
  <c r="BK483"/>
  <c r="J367"/>
  <c r="J343"/>
  <c r="J275"/>
  <c r="BK171"/>
  <c i="3" r="J90"/>
  <c i="2" r="BK530"/>
  <c r="BK465"/>
  <c r="BK424"/>
  <c r="J346"/>
  <c r="J324"/>
  <c r="J279"/>
  <c r="J235"/>
  <c r="BK137"/>
  <c r="J483"/>
  <c r="J388"/>
  <c r="BK358"/>
  <c r="BK327"/>
  <c r="BK289"/>
  <c r="BK257"/>
  <c r="J124"/>
  <c r="J475"/>
  <c r="J363"/>
  <c r="J337"/>
  <c r="BK238"/>
  <c r="BK142"/>
  <c r="BK420"/>
  <c r="BK350"/>
  <c r="J311"/>
  <c r="BK195"/>
  <c i="3" r="J82"/>
  <c i="2" r="BK527"/>
  <c r="J481"/>
  <c r="J395"/>
  <c r="BK343"/>
  <c r="J314"/>
  <c r="BK282"/>
  <c r="BK192"/>
  <c r="BK525"/>
  <c r="J443"/>
  <c r="BK385"/>
  <c r="J354"/>
  <c r="BK337"/>
  <c r="J282"/>
  <c r="J192"/>
  <c r="J516"/>
  <c r="BK438"/>
  <c r="J360"/>
  <c r="J308"/>
  <c r="J215"/>
  <c i="1" r="AS54"/>
  <c i="2" r="BK229"/>
  <c r="BK124"/>
  <c i="3" r="BK90"/>
  <c i="2" r="J530"/>
  <c r="BK466"/>
  <c r="BK381"/>
  <c r="BK334"/>
  <c r="BK296"/>
  <c r="J277"/>
  <c r="J229"/>
  <c r="BK163"/>
  <c r="BK516"/>
  <c r="BK433"/>
  <c r="BK370"/>
  <c r="J347"/>
  <c r="BK300"/>
  <c r="J220"/>
  <c r="J121"/>
  <c r="J465"/>
  <c r="BK375"/>
  <c r="J345"/>
  <c r="J241"/>
  <c r="BK177"/>
  <c r="J466"/>
  <c r="J365"/>
  <c r="J318"/>
  <c r="BK181"/>
  <c i="3" r="BK88"/>
  <c i="2" r="BK234"/>
  <c r="BK140"/>
  <c r="BK481"/>
  <c r="BK384"/>
  <c r="J350"/>
  <c r="BK311"/>
  <c r="J264"/>
  <c r="BK185"/>
  <c r="BK514"/>
  <c r="BK414"/>
  <c r="BK356"/>
  <c r="J304"/>
  <c r="J199"/>
  <c r="BK491"/>
  <c r="J403"/>
  <c r="J353"/>
  <c r="BK304"/>
  <c r="BK225"/>
  <c r="J131"/>
  <c i="3" r="J84"/>
  <c i="2" r="BK522"/>
  <c r="BK447"/>
  <c r="BK382"/>
  <c r="J341"/>
  <c r="J306"/>
  <c r="J271"/>
  <c r="J197"/>
  <c r="J103"/>
  <c r="J456"/>
  <c r="J381"/>
  <c r="BK352"/>
  <c r="J320"/>
  <c r="BK271"/>
  <c r="BK205"/>
  <c r="J514"/>
  <c r="J417"/>
  <c r="BK378"/>
  <c r="BK318"/>
  <c r="J225"/>
  <c r="BK119"/>
  <c r="J451"/>
  <c r="J356"/>
  <c r="BK279"/>
  <c r="J212"/>
  <c r="BK160"/>
  <c i="3" r="BK82"/>
  <c i="2" r="J525"/>
  <c r="BK451"/>
  <c r="BK376"/>
  <c r="J335"/>
  <c r="J298"/>
  <c r="J257"/>
  <c r="J218"/>
  <c r="J144"/>
  <c r="BK486"/>
  <c r="J427"/>
  <c r="BK367"/>
  <c r="J342"/>
  <c r="BK308"/>
  <c r="J245"/>
  <c r="BK126"/>
  <c r="J478"/>
  <c r="J382"/>
  <c r="BK322"/>
  <c r="BK277"/>
  <c r="BK131"/>
  <c r="BK453"/>
  <c r="J391"/>
  <c r="J344"/>
  <c r="BK316"/>
  <c r="BK220"/>
  <c i="3" r="J86"/>
  <c i="2" r="BK520"/>
  <c r="J497"/>
  <c r="BK417"/>
  <c r="BK351"/>
  <c r="BK330"/>
  <c r="BK285"/>
  <c r="BK215"/>
  <c r="J128"/>
  <c r="BK449"/>
  <c r="J379"/>
  <c r="BK353"/>
  <c r="J322"/>
  <c r="J248"/>
  <c r="BK183"/>
  <c r="J507"/>
  <c r="BK445"/>
  <c r="J362"/>
  <c r="BK320"/>
  <c r="J140"/>
  <c r="J486"/>
  <c r="BK388"/>
  <c r="J351"/>
  <c r="BK298"/>
  <c r="J210"/>
  <c r="BK121"/>
  <c l="1" r="R101"/>
  <c r="BK108"/>
  <c r="J108"/>
  <c r="J62"/>
  <c r="T139"/>
  <c r="P211"/>
  <c r="P274"/>
  <c r="T288"/>
  <c r="T339"/>
  <c r="T366"/>
  <c r="T374"/>
  <c r="R387"/>
  <c r="P405"/>
  <c r="T416"/>
  <c r="T455"/>
  <c r="T477"/>
  <c r="R485"/>
  <c r="R519"/>
  <c r="R524"/>
  <c i="3" r="BK81"/>
  <c r="BK80"/>
  <c r="J80"/>
  <c r="J59"/>
  <c i="2" r="BK101"/>
  <c r="J101"/>
  <c r="J61"/>
  <c r="T108"/>
  <c r="P139"/>
  <c r="T211"/>
  <c r="T274"/>
  <c r="P288"/>
  <c r="R339"/>
  <c r="P366"/>
  <c r="P374"/>
  <c r="T387"/>
  <c r="T405"/>
  <c r="P416"/>
  <c r="R455"/>
  <c r="BK477"/>
  <c r="J477"/>
  <c r="J76"/>
  <c r="BK485"/>
  <c r="J485"/>
  <c r="J77"/>
  <c r="BK519"/>
  <c r="J519"/>
  <c r="J78"/>
  <c r="T519"/>
  <c r="T524"/>
  <c i="3" r="P81"/>
  <c r="P80"/>
  <c i="1" r="AU56"/>
  <c i="2" r="P101"/>
  <c r="P108"/>
  <c r="BK139"/>
  <c r="J139"/>
  <c r="J63"/>
  <c r="BK211"/>
  <c r="J211"/>
  <c r="J64"/>
  <c r="BK274"/>
  <c r="J274"/>
  <c r="J65"/>
  <c r="BK288"/>
  <c r="J288"/>
  <c r="J68"/>
  <c r="BK339"/>
  <c r="J339"/>
  <c r="J69"/>
  <c r="R366"/>
  <c r="R374"/>
  <c r="P387"/>
  <c r="BK405"/>
  <c r="J405"/>
  <c r="J73"/>
  <c r="BK416"/>
  <c r="J416"/>
  <c r="J74"/>
  <c r="BK455"/>
  <c r="J455"/>
  <c r="J75"/>
  <c r="P477"/>
  <c r="T485"/>
  <c r="BK524"/>
  <c r="J524"/>
  <c r="J79"/>
  <c i="3" r="R81"/>
  <c r="R80"/>
  <c i="2" r="T101"/>
  <c r="T100"/>
  <c r="R108"/>
  <c r="R139"/>
  <c r="R211"/>
  <c r="R274"/>
  <c r="R288"/>
  <c r="P339"/>
  <c r="BK366"/>
  <c r="J366"/>
  <c r="J70"/>
  <c r="BK374"/>
  <c r="J374"/>
  <c r="J71"/>
  <c r="BK387"/>
  <c r="J387"/>
  <c r="J72"/>
  <c r="R405"/>
  <c r="R416"/>
  <c r="P455"/>
  <c r="R477"/>
  <c r="P485"/>
  <c r="P519"/>
  <c r="P524"/>
  <c i="3" r="T81"/>
  <c r="T80"/>
  <c i="2" r="BK284"/>
  <c r="J284"/>
  <c r="J66"/>
  <c i="3" r="E48"/>
  <c r="J52"/>
  <c r="F55"/>
  <c r="BE82"/>
  <c r="BE86"/>
  <c r="BE88"/>
  <c r="BE90"/>
  <c r="BE84"/>
  <c i="2" r="J52"/>
  <c r="BE109"/>
  <c r="BE115"/>
  <c r="BE128"/>
  <c r="BE140"/>
  <c r="BE144"/>
  <c r="BE177"/>
  <c r="BE192"/>
  <c r="BE199"/>
  <c r="BE264"/>
  <c r="BE275"/>
  <c r="BE282"/>
  <c r="BE285"/>
  <c r="BE291"/>
  <c r="BE292"/>
  <c r="BE295"/>
  <c r="BE306"/>
  <c r="BE308"/>
  <c r="BE309"/>
  <c r="BE312"/>
  <c r="BE318"/>
  <c r="BE320"/>
  <c r="BE325"/>
  <c r="BE330"/>
  <c r="BE334"/>
  <c r="BE346"/>
  <c r="BE348"/>
  <c r="BE357"/>
  <c r="BE372"/>
  <c r="BE376"/>
  <c r="BE381"/>
  <c r="BE384"/>
  <c r="BE414"/>
  <c r="BE424"/>
  <c r="BE427"/>
  <c r="BE438"/>
  <c r="BE443"/>
  <c r="BE447"/>
  <c r="BE466"/>
  <c r="BE475"/>
  <c r="BE478"/>
  <c r="BE503"/>
  <c r="E89"/>
  <c r="F96"/>
  <c r="BE102"/>
  <c r="BE103"/>
  <c r="BE112"/>
  <c r="BE121"/>
  <c r="BE124"/>
  <c r="BE126"/>
  <c r="BE150"/>
  <c r="BE160"/>
  <c r="BE163"/>
  <c r="BE179"/>
  <c r="BE185"/>
  <c r="BE205"/>
  <c r="BE210"/>
  <c r="BE212"/>
  <c r="BE215"/>
  <c r="BE220"/>
  <c r="BE229"/>
  <c r="BE232"/>
  <c r="BE245"/>
  <c r="BE248"/>
  <c r="BE268"/>
  <c r="BE271"/>
  <c r="BE272"/>
  <c r="BE279"/>
  <c r="BE289"/>
  <c r="BE296"/>
  <c r="BE314"/>
  <c r="BE323"/>
  <c r="BE324"/>
  <c r="BE327"/>
  <c r="BE328"/>
  <c r="BE331"/>
  <c r="BE335"/>
  <c r="BE340"/>
  <c r="BE342"/>
  <c r="BE350"/>
  <c r="BE358"/>
  <c r="BE364"/>
  <c r="BE375"/>
  <c r="BE382"/>
  <c r="BE391"/>
  <c r="BE417"/>
  <c r="BE420"/>
  <c r="BE430"/>
  <c r="BE433"/>
  <c r="BE449"/>
  <c r="BE481"/>
  <c r="BE486"/>
  <c r="BE497"/>
  <c r="BE509"/>
  <c r="BE512"/>
  <c r="BE516"/>
  <c r="BE117"/>
  <c r="BE131"/>
  <c r="BE137"/>
  <c r="BE142"/>
  <c r="BE165"/>
  <c r="BE195"/>
  <c r="BE197"/>
  <c r="BE208"/>
  <c r="BE225"/>
  <c r="BE234"/>
  <c r="BE235"/>
  <c r="BE237"/>
  <c r="BE241"/>
  <c r="BE277"/>
  <c r="BE304"/>
  <c r="BE332"/>
  <c r="BE343"/>
  <c r="BE344"/>
  <c r="BE347"/>
  <c r="BE351"/>
  <c r="BE356"/>
  <c r="BE362"/>
  <c r="BE379"/>
  <c r="BE402"/>
  <c r="BE436"/>
  <c r="BE445"/>
  <c r="BE451"/>
  <c r="BE465"/>
  <c r="BE495"/>
  <c r="BE514"/>
  <c r="BE525"/>
  <c r="BE119"/>
  <c r="BE134"/>
  <c r="BE168"/>
  <c r="BE171"/>
  <c r="BE173"/>
  <c r="BE181"/>
  <c r="BE183"/>
  <c r="BE202"/>
  <c r="BE218"/>
  <c r="BE223"/>
  <c r="BE227"/>
  <c r="BE238"/>
  <c r="BE257"/>
  <c r="BE293"/>
  <c r="BE298"/>
  <c r="BE300"/>
  <c r="BE302"/>
  <c r="BE311"/>
  <c r="BE316"/>
  <c r="BE322"/>
  <c r="BE337"/>
  <c r="BE341"/>
  <c r="BE345"/>
  <c r="BE349"/>
  <c r="BE352"/>
  <c r="BE353"/>
  <c r="BE354"/>
  <c r="BE355"/>
  <c r="BE359"/>
  <c r="BE360"/>
  <c r="BE361"/>
  <c r="BE363"/>
  <c r="BE365"/>
  <c r="BE367"/>
  <c r="BE370"/>
  <c r="BE378"/>
  <c r="BE385"/>
  <c r="BE388"/>
  <c r="BE393"/>
  <c r="BE395"/>
  <c r="BE400"/>
  <c r="BE403"/>
  <c r="BE406"/>
  <c r="BE412"/>
  <c r="BE453"/>
  <c r="BE456"/>
  <c r="BE459"/>
  <c r="BE472"/>
  <c r="BE483"/>
  <c r="BE491"/>
  <c r="BE501"/>
  <c r="BE505"/>
  <c r="BE507"/>
  <c r="BE520"/>
  <c r="BE522"/>
  <c r="BE526"/>
  <c r="BE527"/>
  <c r="BE528"/>
  <c r="BE529"/>
  <c r="BE530"/>
  <c r="F36"/>
  <c i="1" r="BC55"/>
  <c i="2" r="J34"/>
  <c i="1" r="AW55"/>
  <c i="2" r="F37"/>
  <c i="1" r="BD55"/>
  <c i="3" r="F35"/>
  <c i="1" r="BB56"/>
  <c i="3" r="F37"/>
  <c i="1" r="BD56"/>
  <c i="3" r="J34"/>
  <c i="1" r="AW56"/>
  <c i="3" r="F36"/>
  <c i="1" r="BC56"/>
  <c i="2" r="F34"/>
  <c i="1" r="BA55"/>
  <c i="2" r="F35"/>
  <c i="1" r="BB55"/>
  <c i="3" r="F34"/>
  <c i="1" r="BA56"/>
  <c i="2" l="1" r="R287"/>
  <c r="P100"/>
  <c r="T287"/>
  <c r="T99"/>
  <c r="P287"/>
  <c r="R100"/>
  <c r="R99"/>
  <c i="3" r="J81"/>
  <c r="J60"/>
  <c i="2" r="BK100"/>
  <c r="J100"/>
  <c r="J60"/>
  <c r="BK287"/>
  <c r="J287"/>
  <c r="J67"/>
  <c i="1" r="BB54"/>
  <c r="AX54"/>
  <c i="3" r="J33"/>
  <c i="1" r="AV56"/>
  <c r="AT56"/>
  <c r="BD54"/>
  <c r="W33"/>
  <c r="BA54"/>
  <c r="W30"/>
  <c i="3" r="F33"/>
  <c i="1" r="AZ56"/>
  <c i="3" r="J30"/>
  <c i="1" r="AG56"/>
  <c i="2" r="F33"/>
  <c i="1" r="AZ55"/>
  <c r="BC54"/>
  <c r="W32"/>
  <c i="2" r="J33"/>
  <c i="1" r="AV55"/>
  <c r="AT55"/>
  <c i="2" l="1" r="P99"/>
  <c i="1" r="AU55"/>
  <c i="2" r="BK99"/>
  <c r="J99"/>
  <c r="J59"/>
  <c i="3" r="J39"/>
  <c i="1" r="AN56"/>
  <c r="W31"/>
  <c r="AY54"/>
  <c r="AU54"/>
  <c r="AW54"/>
  <c r="AK30"/>
  <c r="AZ54"/>
  <c r="W29"/>
  <c i="2" l="1" r="J30"/>
  <c i="1" r="AG55"/>
  <c r="AG54"/>
  <c r="AK26"/>
  <c r="AV54"/>
  <c r="AK29"/>
  <c r="AK35"/>
  <c i="2" l="1" r="J39"/>
  <c i="1" r="AN5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<sst xmlns="http://schemas.openxmlformats.org/spreadsheetml/2006/main">
  <si>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</si>
  <si>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</si>
  <si>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</si>
  <si>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</si>
  <si>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</si>
  <si>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{b4451f1b-dc03-45b9-8cb6-8052e868a38c}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</si>
  <si>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</si>
  <si>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</si>
  <si>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</si>
  <si>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</si>
  <si>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</si>
  <si>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</si>
  <si>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</si>
  <si>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</si>
  <si>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220126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</si>
  <si>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</si>
  <si>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</si>
  <si>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KKN a.s.-Pavilon B,stavební úpravy v prostoru vstupního schodiště a vnějšího parteru</t>
  </si>
  <si>
    <t>KSO:</t>
  </si>
  <si>
    <t/>
  </si>
  <si>
    <t>CC-CZ:</t>
  </si>
  <si>
    <t>Místo:</t>
  </si>
  <si>
    <t>Karlovy Vary</t>
  </si>
  <si>
    <t>Datum:</t>
  </si>
  <si>
    <t>31. 1. 2022</t>
  </si>
  <si>
    <t>Zadavatel:</t>
  </si>
  <si>
    <t>IČ:</t>
  </si>
  <si>
    <t>KKN a.s.,nem.Karlovy Vary</t>
  </si>
  <si>
    <t>DIČ:</t>
  </si>
  <si>
    <t>Uchazeč:</t>
  </si>
  <si>
    <t>Vyplň údaj</t>
  </si>
  <si>
    <t>Projektant:</t>
  </si>
  <si>
    <t>43332803</t>
  </si>
  <si>
    <t>Jan Sobotka</t>
  </si>
  <si>
    <t>True</t>
  </si>
  <si>
    <t>Zpracovatel:</t>
  </si>
  <si>
    <t>15707431</t>
  </si>
  <si>
    <t>Ing.Jana Handšuhová Smutná,Miroslava Klimešová</t>
  </si>
  <si>
    <t>CZ5857250003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</si>
  <si>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</si>
  <si>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</si>
  <si>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</si>
  <si>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</si>
  <si>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</si>
  <si>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</si>
  <si>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</si>
  <si>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</si>
  <si>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</si>
  <si>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</si>
  <si>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</si>
  <si>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</si>
  <si>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</si>
  <si>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</si>
  <si>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</si>
  <si>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</si>
  <si>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</si>
  <si>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</si>
  <si>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</si>
  <si>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</si>
  <si>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</si>
  <si>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</si>
  <si>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</si>
  <si>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</si>
  <si>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</si>
  <si>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</si>
  <si>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</si>
  <si>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</si>
  <si>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</si>
  <si>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</si>
  <si>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</si>
  <si>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</si>
  <si>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</si>
  <si>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</si>
  <si>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</si>
  <si>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</si>
  <si>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</si>
  <si>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</si>
  <si>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</si>
  <si>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</si>
  <si>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</si>
  <si>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</si>
  <si>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úpravy</t>
  </si>
  <si>
    <t>STA</t>
  </si>
  <si>
    <t>1</t>
  </si>
  <si>
    <t>{9b517c6b-82a0-480e-8b92-e145b03b8012}</t>
  </si>
  <si>
    <t>2</t>
  </si>
  <si>
    <t>02</t>
  </si>
  <si>
    <t>Ostatní a vedlejší náklady</t>
  </si>
  <si>
    <t>VON</t>
  </si>
  <si>
    <t>{b5cafc6e-5d3d-4a05-976f-b675aa03b604}</t>
  </si>
  <si>
    <t>KRYCÍ LIST SOUPISU PRACÍ</t>
  </si>
  <si>
    <t>Objekt:</t>
  </si>
  <si>
    <t>01 - Stavební úpravy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</si>
  <si>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</si>
  <si>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</si>
  <si>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</si>
  <si>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</si>
  <si>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</si>
  <si>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</si>
  <si>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</si>
  <si>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</si>
  <si>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</si>
  <si>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</si>
  <si>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</si>
  <si>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</si>
  <si>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741 - Elektroinstalace - silnoproud</t>
  </si>
  <si>
    <t xml:space="preserve">    742 - Elektroinstalace - slaboproud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</si>
  <si>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</si>
  <si>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</si>
  <si>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</si>
  <si>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772 - Podlahy z kamene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</si>
  <si>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</si>
  <si>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</si>
  <si>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</si>
  <si>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</si>
  <si>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</si>
  <si>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O01 -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</si>
  <si>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</si>
  <si>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</si>
  <si>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</si>
  <si>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</si>
  <si>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</si>
  <si>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</si>
  <si>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</si>
  <si>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</si>
  <si>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</si>
  <si>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</si>
  <si>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</si>
  <si>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</si>
  <si>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</si>
  <si>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</si>
  <si>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</si>
  <si>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</si>
  <si>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</si>
  <si>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</si>
  <si>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</si>
  <si>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317142432.XLA</t>
  </si>
  <si>
    <t>Překlad nenosný pórobetonový Ytong NEP 125-1250 dl přes 1000 do 1250 mm</t>
  </si>
  <si>
    <t>kus</t>
  </si>
  <si>
    <t>4</t>
  </si>
  <si>
    <t>-1199761561</t>
  </si>
  <si>
    <t>342272235.XLA</t>
  </si>
  <si>
    <t>Příčka z tvárnic Ytong Klasik 125 na tenkovrstvou maltu tl 125 mm</t>
  </si>
  <si>
    <t>m2</t>
  </si>
  <si>
    <t>-2128449942</t>
  </si>
  <si>
    <t>VV</t>
  </si>
  <si>
    <t>"D.1.1.3"</t>
  </si>
  <si>
    <t>1,76*3,0-0,8*2,0</t>
  </si>
  <si>
    <t>1,76*3,47-0,8*2,0</t>
  </si>
  <si>
    <t>Součet</t>
  </si>
  <si>
    <t>Vodorovné konstrukce</t>
  </si>
  <si>
    <t>411321414</t>
  </si>
  <si>
    <t>Stropy z betonu železového (bez výztuže) stropů deskových, plochých střech, desek balkonových, desek hřibových stropů včetně hlavic hřibových sloupů tř. C 25/30</t>
  </si>
  <si>
    <t>m3</t>
  </si>
  <si>
    <t>CS ÚRS 2022 01</t>
  </si>
  <si>
    <t>-124257183</t>
  </si>
  <si>
    <t>Online PSC</t>
  </si>
  <si>
    <t>https://podminky.urs.cz/item/CS_URS_2022_01/411321414</t>
  </si>
  <si>
    <t>1,76*1,31*0,1*1,1</t>
  </si>
  <si>
    <t>411351011</t>
  </si>
  <si>
    <t>Bednění stropních konstrukcí - bez podpěrné konstrukce desek tloušťky stropní desky přes 5 do 25 cm zřízení</t>
  </si>
  <si>
    <t>-1081817455</t>
  </si>
  <si>
    <t>https://podminky.urs.cz/item/CS_URS_2022_01/411351011</t>
  </si>
  <si>
    <t>1,76*1,31</t>
  </si>
  <si>
    <t>5</t>
  </si>
  <si>
    <t>411351012</t>
  </si>
  <si>
    <t>Bednění stropních konstrukcí - bez podpěrné konstrukce desek tloušťky stropní desky přes 5 do 25 cm odstranění</t>
  </si>
  <si>
    <t>1567826534</t>
  </si>
  <si>
    <t>https://podminky.urs.cz/item/CS_URS_2022_01/411351012</t>
  </si>
  <si>
    <t>6</t>
  </si>
  <si>
    <t>411354311</t>
  </si>
  <si>
    <t>Podpěrná konstrukce stropů - desek, kleneb a skořepin výška podepření do 4 m tloušťka stropu přes 5 do 15 cm zřízení</t>
  </si>
  <si>
    <t>-430024275</t>
  </si>
  <si>
    <t>https://podminky.urs.cz/item/CS_URS_2022_01/411354311</t>
  </si>
  <si>
    <t>7</t>
  </si>
  <si>
    <t>411354312</t>
  </si>
  <si>
    <t>Podpěrná konstrukce stropů - desek, kleneb a skořepin výška podepření do 4 m tloušťka stropu přes 5 do 15 cm odstranění</t>
  </si>
  <si>
    <t>-265767497</t>
  </si>
  <si>
    <t>https://podminky.urs.cz/item/CS_URS_2022_01/411354312</t>
  </si>
  <si>
    <t>8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</si>
  <si>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</si>
  <si>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</si>
  <si>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t</t>
  </si>
  <si>
    <t>-575241658</t>
  </si>
  <si>
    <t>https://podminky.urs.cz/item/CS_URS_2022_01/411361821</t>
  </si>
  <si>
    <t>0,026*1,1 'Přepočtené koeficientem množství</t>
  </si>
  <si>
    <t>9</t>
  </si>
  <si>
    <t>413941121</t>
  </si>
  <si>
    <t>Osazování ocelových válcovaných nosníků ve stropech I nebo IE nebo U nebo UE nebo L do č.12 nebo výšky do 120 mm</t>
  </si>
  <si>
    <t>-1013180418</t>
  </si>
  <si>
    <t>https://podminky.urs.cz/item/CS_URS_2022_01/413941121</t>
  </si>
  <si>
    <t>10</t>
  </si>
  <si>
    <t>M</t>
  </si>
  <si>
    <t>13010712</t>
  </si>
  <si>
    <t>ocel profilová jakost S235JR (11 375) průřez I (IPN) 100</t>
  </si>
  <si>
    <t>1536988323</t>
  </si>
  <si>
    <t>0,035*1,1 'Přepočtené koeficientem množství</t>
  </si>
  <si>
    <t>11</t>
  </si>
  <si>
    <t>430321414</t>
  </si>
  <si>
    <t>Schodišťové konstrukce a rampy z betonu železového (bez výztuže) stupně, schodnice, ramena, podesty s nosníky tř. C 25/30</t>
  </si>
  <si>
    <t>-271923826</t>
  </si>
  <si>
    <t>https://podminky.urs.cz/item/CS_URS_2022_01/430321414</t>
  </si>
  <si>
    <t>0,35*0,2*1,3</t>
  </si>
  <si>
    <t>12</t>
  </si>
  <si>
    <t>430361821</t>
  </si>
  <si>
    <t>Výztuž schodišťových konstrukcí a ramp stupňů, schodnic, ramen, podest s nosníky z betonářské oceli 10 505 (R) nebo BSt 500</t>
  </si>
  <si>
    <t>-247880150</t>
  </si>
  <si>
    <t>https://podminky.urs.cz/item/CS_URS_2022_01/430361821</t>
  </si>
  <si>
    <t>0,091*0,15</t>
  </si>
  <si>
    <t>13</t>
  </si>
  <si>
    <t>431351121</t>
  </si>
  <si>
    <t>Bednění podest, podstupňových desek a ramp včetně podpěrné konstrukce výšky do 4 m půdorysně přímočarých zřízení</t>
  </si>
  <si>
    <t>1438076996</t>
  </si>
  <si>
    <t>https://podminky.urs.cz/item/CS_URS_2022_01/431351121</t>
  </si>
  <si>
    <t>0,2*1,3</t>
  </si>
  <si>
    <t>14</t>
  </si>
  <si>
    <t>431351122</t>
  </si>
  <si>
    <t>Bednění podest, podstupňových desek a ramp včetně podpěrné konstrukce výšky do 4 m půdorysně přímočarých odstranění</t>
  </si>
  <si>
    <t>-568958213</t>
  </si>
  <si>
    <t>https://podminky.urs.cz/item/CS_URS_2022_01/431351122</t>
  </si>
  <si>
    <t>Úpravy povrchů, podlahy a osazování výplní</t>
  </si>
  <si>
    <t>612131101</t>
  </si>
  <si>
    <t>Podkladní a spojovací vrstva vnitřních omítaných ploch cementový postřik nanášený ručně celoplošně stěn</t>
  </si>
  <si>
    <t>-2035024874</t>
  </si>
  <si>
    <t>https://podminky.urs.cz/item/CS_URS_2022_01/612131101</t>
  </si>
  <si>
    <t>16</t>
  </si>
  <si>
    <t>612131121</t>
  </si>
  <si>
    <t>Podkladní a spojovací vrstva vnitřních omítaných ploch penetrace disperzní nanášená ručně stěn</t>
  </si>
  <si>
    <t>1534843015</t>
  </si>
  <si>
    <t>https://podminky.urs.cz/item/CS_URS_2022_01/612131121</t>
  </si>
  <si>
    <t>17</t>
  </si>
  <si>
    <t>612142001</t>
  </si>
  <si>
    <t>Potažení vnitřních ploch pletivem v ploše nebo pruzích, na plném podkladu sklovláknitým vtlačením do tmelu stěn</t>
  </si>
  <si>
    <t>-1912123839</t>
  </si>
  <si>
    <t>https://podminky.urs.cz/item/CS_URS_2022_01/612142001</t>
  </si>
  <si>
    <t>"pozn.01"</t>
  </si>
  <si>
    <t>(1,45*2+0,23*2+0,42*2)*3,47</t>
  </si>
  <si>
    <t>(0,65*2+0,25*2+0,42*2)*(3,07+2,7)/2</t>
  </si>
  <si>
    <t>18</t>
  </si>
  <si>
    <t>612321141</t>
  </si>
  <si>
    <t>Omítka vápenocementová vnitřních ploch nanášená ručně dvouvrstvá, tloušťky jádrové omítky do 10 mm a tloušťky štuku do 3 mm štuková svislých konstrukcí stěn</t>
  </si>
  <si>
    <t>-1764154714</t>
  </si>
  <si>
    <t>https://podminky.urs.cz/item/CS_URS_2022_01/612321141</t>
  </si>
  <si>
    <t>1,21*2*1,85+(1,92+0,42)/2</t>
  </si>
  <si>
    <t>1,76*1,85</t>
  </si>
  <si>
    <t>1,76*(1,92+0,42)-1,26*2,12</t>
  </si>
  <si>
    <t>1,76*2*3,0+1,76*2,7-0,8*2,0*2-1,26*2,0</t>
  </si>
  <si>
    <t>0,525*2*(3,0+2,7)/2</t>
  </si>
  <si>
    <t>(1,21*2+1,76*2)*1,95-1,3*1,95</t>
  </si>
  <si>
    <t>1,76*3,8-1,95*1,3+1,325*2*3,47+1,76*2*3,47-0,8*2,0*2</t>
  </si>
  <si>
    <t>19</t>
  </si>
  <si>
    <t>622131101</t>
  </si>
  <si>
    <t>Podkladní a spojovací vrstva vnějších omítaných ploch cementový postřik nanášený ručně celoplošně stěn</t>
  </si>
  <si>
    <t>-1745308290</t>
  </si>
  <si>
    <t>https://podminky.urs.cz/item/CS_URS_2022_01/622131101</t>
  </si>
  <si>
    <t>"01-stěny po osekání obkladu"27,5</t>
  </si>
  <si>
    <t>20</t>
  </si>
  <si>
    <t>622131111</t>
  </si>
  <si>
    <t>Podkladní a spojovací vrstva vnějších omítaných ploch polymercementový spojovací můstek nanášený ručně stěn</t>
  </si>
  <si>
    <t>155887350</t>
  </si>
  <si>
    <t>https://podminky.urs.cz/item/CS_URS_2022_01/622131111</t>
  </si>
  <si>
    <t>622142001</t>
  </si>
  <si>
    <t>Potažení vnějších ploch pletivem v ploše nebo pruzích, na plném podkladu sklovláknitým vtlačením do tmelu stěn</t>
  </si>
  <si>
    <t>-302184063</t>
  </si>
  <si>
    <t>https://podminky.urs.cz/item/CS_URS_2022_01/622142001</t>
  </si>
  <si>
    <t>27,5+0,982</t>
  </si>
  <si>
    <t>22</t>
  </si>
  <si>
    <t>622143003</t>
  </si>
  <si>
    <t>Montáž omítkových profilů plastových, pozinkovaných nebo dřevěných upevněných vtlačením do podkladní vrstvy nebo přibitím rohových s tkaninou</t>
  </si>
  <si>
    <t>m</t>
  </si>
  <si>
    <t>575771554</t>
  </si>
  <si>
    <t>https://podminky.urs.cz/item/CS_URS_2022_01/622143003</t>
  </si>
  <si>
    <t>2,47*2+0,92*2+2,47*8</t>
  </si>
  <si>
    <t>23</t>
  </si>
  <si>
    <t>55343025</t>
  </si>
  <si>
    <t>profil rohový Pz+PVC pro vnější omítky tl 7mm</t>
  </si>
  <si>
    <t>1997941311</t>
  </si>
  <si>
    <t>26,54*1,05 'Přepočtené koeficientem množství</t>
  </si>
  <si>
    <t>24</t>
  </si>
  <si>
    <t>62214300R</t>
  </si>
  <si>
    <t>Montáž omítkových lišt</t>
  </si>
  <si>
    <t>-1555549042</t>
  </si>
  <si>
    <t>3,0*4+2,4*2</t>
  </si>
  <si>
    <t>3,47*4+3,0*4</t>
  </si>
  <si>
    <t>25</t>
  </si>
  <si>
    <t>59051516</t>
  </si>
  <si>
    <t>profil začišťovací PVC pro ostění vnitřních omítek</t>
  </si>
  <si>
    <t>1244808571</t>
  </si>
  <si>
    <t>42,68*1,05 'Přepočtené koeficientem množství</t>
  </si>
  <si>
    <t>26</t>
  </si>
  <si>
    <t>622321141</t>
  </si>
  <si>
    <t>Omítka vápenocementová vnějších ploch nanášená ručně dvouvrstvá, tloušťky jádrové omítky do 15 mm a tloušťky štuku do 3 mm štuková stěn</t>
  </si>
  <si>
    <t>1070444860</t>
  </si>
  <si>
    <t>https://podminky.urs.cz/item/CS_URS_2022_01/622321141</t>
  </si>
  <si>
    <t>27</t>
  </si>
  <si>
    <t>622325102</t>
  </si>
  <si>
    <t>Oprava vápenocementové omítky vnějších ploch stupně členitosti 1 hladké stěn, v rozsahu opravované plochy přes 10 do 30%</t>
  </si>
  <si>
    <t>-539281638</t>
  </si>
  <si>
    <t>https://podminky.urs.cz/item/CS_URS_2022_01/622325102</t>
  </si>
  <si>
    <t>28</t>
  </si>
  <si>
    <t>622381032</t>
  </si>
  <si>
    <t>Omítka tenkovrstvá minerální vnějších ploch probarvená, bez penetrace zatíraná (škrábaná), zrnitost 3,0 mm stěn</t>
  </si>
  <si>
    <t>-728108979</t>
  </si>
  <si>
    <t>https://podminky.urs.cz/item/CS_URS_2022_01/622381032</t>
  </si>
  <si>
    <t>29</t>
  </si>
  <si>
    <t>629991011</t>
  </si>
  <si>
    <t>Zakrytí vnějších ploch před znečištěním včetně pozdějšího odkrytí výplní otvorů a svislých ploch fólií přilepenou lepící páskou</t>
  </si>
  <si>
    <t>189870723</t>
  </si>
  <si>
    <t>https://podminky.urs.cz/item/CS_URS_2022_01/629991011</t>
  </si>
  <si>
    <t>"dveře,atika,obklady"</t>
  </si>
  <si>
    <t>1,4*2,68*2*4</t>
  </si>
  <si>
    <t>1,0*(1,9+1,8+2,46+3,7)*2</t>
  </si>
  <si>
    <t>30</t>
  </si>
  <si>
    <t>631311126</t>
  </si>
  <si>
    <t>Mazanina z betonu prostého bez zvýšených nároků na prostředí tl. přes 80 do 120 mm tř. C 25/30</t>
  </si>
  <si>
    <t>-1358161754</t>
  </si>
  <si>
    <t>https://podminky.urs.cz/item/CS_URS_2022_01/631311126</t>
  </si>
  <si>
    <t>"P1"1,76*1,21*0,1</t>
  </si>
  <si>
    <t>31</t>
  </si>
  <si>
    <t>631319173</t>
  </si>
  <si>
    <t>Příplatek k cenám mazanin za stržení povrchu spodní vrstvy mazaniny latí před vložením výztuže nebo pletiva pro tl. obou vrstev mazaniny přes 80 do 120 mm</t>
  </si>
  <si>
    <t>1180289686</t>
  </si>
  <si>
    <t>https://podminky.urs.cz/item/CS_URS_2022_01/631319173</t>
  </si>
  <si>
    <t>32</t>
  </si>
  <si>
    <t>631319196</t>
  </si>
  <si>
    <t>Příplatek k cenám mazanin za malou plochu do 5 m2 jednotlivě mazanina tl. přes 80 do 120 mm</t>
  </si>
  <si>
    <t>1860052275</t>
  </si>
  <si>
    <t>https://podminky.urs.cz/item/CS_URS_2022_01/631319196</t>
  </si>
  <si>
    <t>33</t>
  </si>
  <si>
    <t>631362021</t>
  </si>
  <si>
    <t>Výztuž mazanin ze svařovaných sítí z drátů typu KARI</t>
  </si>
  <si>
    <t>1415609853</t>
  </si>
  <si>
    <t>https://podminky.urs.cz/item/CS_URS_2022_01/631362021</t>
  </si>
  <si>
    <t>"P1"1,76*1,21*0,003033*1,08</t>
  </si>
  <si>
    <t>34</t>
  </si>
  <si>
    <t>632450134</t>
  </si>
  <si>
    <t>Potěr cementový vyrovnávací ze suchých směsí v ploše o průměrné (střední) tl. přes 40 do 50 mm</t>
  </si>
  <si>
    <t>13286929</t>
  </si>
  <si>
    <t>https://podminky.urs.cz/item/CS_URS_2022_01/632450134</t>
  </si>
  <si>
    <t>"P2"3,58</t>
  </si>
  <si>
    <t>35</t>
  </si>
  <si>
    <t>635211121</t>
  </si>
  <si>
    <t>Násyp lehký pod podlahy s udusáním a urovnáním povrchu z keramzitu-stmelený cement.mlékem</t>
  </si>
  <si>
    <t>1635642670</t>
  </si>
  <si>
    <t>https://podminky.urs.cz/item/CS_URS_2022_01/635211121</t>
  </si>
  <si>
    <t>"P1"1,76*1,21*0,9</t>
  </si>
  <si>
    <t>36</t>
  </si>
  <si>
    <t>642945111</t>
  </si>
  <si>
    <t>Osazování ocelových zárubní protipožárních nebo protiplynových dveří do vynechaného otvoru, s obetonováním, dveří jednokřídlových do 2,5 m2</t>
  </si>
  <si>
    <t>-604744465</t>
  </si>
  <si>
    <t>https://podminky.urs.cz/item/CS_URS_2022_01/642945111</t>
  </si>
  <si>
    <t>37</t>
  </si>
  <si>
    <t>5533156R</t>
  </si>
  <si>
    <t>"Z01"zárubeň jednokřídlá ocelová s protipožární úpravou tl stěny 110-150mm rozměru 800/1970, 2100mm</t>
  </si>
  <si>
    <t>1346136601</t>
  </si>
  <si>
    <t>Ostatní konstrukce a práce, bourání</t>
  </si>
  <si>
    <t>38</t>
  </si>
  <si>
    <t>941111111</t>
  </si>
  <si>
    <t>Montáž lešení řadového trubkového lehkého pracovního s podlahami s provozním zatížením tř. 3 do 200 kg/m2 šířky tř. W06 od 0,6 do 0,9 m, výšky do 10 m</t>
  </si>
  <si>
    <t>-313860664</t>
  </si>
  <si>
    <t>https://podminky.urs.cz/item/CS_URS_2022_01/941111111</t>
  </si>
  <si>
    <t>10,2*3,0+5,74*3,0*2</t>
  </si>
  <si>
    <t>39</t>
  </si>
  <si>
    <t>941111211</t>
  </si>
  <si>
    <t>Montáž lešení řadového trubkového lehkého pracovního s podlahami s provozním zatížením tř. 3 do 200 kg/m2 Příplatek za první a každý další den použití lešení k ceně -1111</t>
  </si>
  <si>
    <t>36417889</t>
  </si>
  <si>
    <t>https://podminky.urs.cz/item/CS_URS_2022_01/941111211</t>
  </si>
  <si>
    <t>65,04*10 'Přepočtené koeficientem množství</t>
  </si>
  <si>
    <t>40</t>
  </si>
  <si>
    <t>941111811</t>
  </si>
  <si>
    <t>Demontáž lešení řadového trubkového lehkého pracovního s podlahami s provozním zatížením tř. 3 do 200 kg/m2 šířky tř. W06 od 0,6 do 0,9 m, výšky do 10 m</t>
  </si>
  <si>
    <t>-849848068</t>
  </si>
  <si>
    <t>https://podminky.urs.cz/item/CS_URS_2022_01/941111811</t>
  </si>
  <si>
    <t>41</t>
  </si>
  <si>
    <t>949101111</t>
  </si>
  <si>
    <t>Lešení pomocné pracovní pro objekty pozemních staveb pro zatížení do 150 kg/m2, o výšce lešeňové podlahy do 1,9 m</t>
  </si>
  <si>
    <t>-1607215589</t>
  </si>
  <si>
    <t>https://podminky.urs.cz/item/CS_URS_2022_01/949101111</t>
  </si>
  <si>
    <t>3,58+5,0+58,19</t>
  </si>
  <si>
    <t>42</t>
  </si>
  <si>
    <t>949111114</t>
  </si>
  <si>
    <t>Montáž lešení lehkého kozového trubkového o výšce lešeňové podlahy přes 2,5 do 3,5 m</t>
  </si>
  <si>
    <t>sada</t>
  </si>
  <si>
    <t>1743457038</t>
  </si>
  <si>
    <t>https://podminky.urs.cz/item/CS_URS_2022_01/949111114</t>
  </si>
  <si>
    <t>43</t>
  </si>
  <si>
    <t>949111214</t>
  </si>
  <si>
    <t>Montáž lešení lehkého kozového trubkového Příplatek za první a každý další den použití lešení k ceně -1114</t>
  </si>
  <si>
    <t>145656711</t>
  </si>
  <si>
    <t>https://podminky.urs.cz/item/CS_URS_2022_01/949111214</t>
  </si>
  <si>
    <t>44</t>
  </si>
  <si>
    <t>949111814</t>
  </si>
  <si>
    <t>Demontáž lešení lehkého kozového trubkového o výšce lešeňové podlahy přes 2,5 do 3,5 m</t>
  </si>
  <si>
    <t>-503421658</t>
  </si>
  <si>
    <t>https://podminky.urs.cz/item/CS_URS_2022_01/949111814</t>
  </si>
  <si>
    <t>45</t>
  </si>
  <si>
    <t>952901111</t>
  </si>
  <si>
    <t>Vyčištění budov nebo objektů před předáním do užívání budov bytové nebo občanské výstavby, světlé výšky podlaží do 4 m</t>
  </si>
  <si>
    <t>142442656</t>
  </si>
  <si>
    <t>https://podminky.urs.cz/item/CS_URS_2022_01/952901111</t>
  </si>
  <si>
    <t>58,19+3,58+5,0</t>
  </si>
  <si>
    <t>46</t>
  </si>
  <si>
    <t>953943211</t>
  </si>
  <si>
    <t>Osazování drobných kovových předmětů kotvených do stěny hasicího přístroje</t>
  </si>
  <si>
    <t>1224668726</t>
  </si>
  <si>
    <t>https://podminky.urs.cz/item/CS_URS_2022_01/953943211</t>
  </si>
  <si>
    <t>47</t>
  </si>
  <si>
    <t>44932114</t>
  </si>
  <si>
    <t>přístroj hasicí ruční práškový P6</t>
  </si>
  <si>
    <t>-41361665</t>
  </si>
  <si>
    <t>48</t>
  </si>
  <si>
    <t>953943212</t>
  </si>
  <si>
    <t>Osazování drobných kovových předmětů kotvených do stěny skříně pro hasicí přístroj</t>
  </si>
  <si>
    <t>2094600823</t>
  </si>
  <si>
    <t>https://podminky.urs.cz/item/CS_URS_2022_01/953943212</t>
  </si>
  <si>
    <t>49</t>
  </si>
  <si>
    <t>4498313R</t>
  </si>
  <si>
    <t>"Z03"Plechová skříňka pro osazení přenosného hasicího přístroje</t>
  </si>
  <si>
    <t>1372061299</t>
  </si>
  <si>
    <t>50</t>
  </si>
  <si>
    <t>963051113</t>
  </si>
  <si>
    <t>Bourání železobetonových stropů deskových, tl. přes 80 mm</t>
  </si>
  <si>
    <t>-578082696</t>
  </si>
  <si>
    <t>https://podminky.urs.cz/item/CS_URS_2022_01/963051113</t>
  </si>
  <si>
    <t>"pozn.01"1,76*0,9*0,27</t>
  </si>
  <si>
    <t>51</t>
  </si>
  <si>
    <t>964072221</t>
  </si>
  <si>
    <t>Vybourání válcovaných nosníků uložených ve zdivu smíšeném nebo kamenném délky do 4 m, hmotnosti do 20 kg/m</t>
  </si>
  <si>
    <t>1096407607</t>
  </si>
  <si>
    <t>https://podminky.urs.cz/item/CS_URS_2022_01/964072221</t>
  </si>
  <si>
    <t>"pozn.02"</t>
  </si>
  <si>
    <t>4*1,3*0,0106</t>
  </si>
  <si>
    <t>52</t>
  </si>
  <si>
    <t>971033441</t>
  </si>
  <si>
    <t>Vybourání otvorů ve zdivu základovém nebo nadzákladovém z cihel, tvárnic, příčkovek z cihel pálených na maltu vápennou nebo vápenocementovou plochy do 0,25 m2, tl. do 300 mm</t>
  </si>
  <si>
    <t>1731307337</t>
  </si>
  <si>
    <t>https://podminky.urs.cz/item/CS_URS_2022_01/971033441</t>
  </si>
  <si>
    <t>"kapsy pro nosníky"4</t>
  </si>
  <si>
    <t>53</t>
  </si>
  <si>
    <t>978013191</t>
  </si>
  <si>
    <t>Otlučení vápenných nebo vápenocementových omítek vnitřních ploch stěn s vyškrabáním spar, s očištěním zdiva, v rozsahu přes 50 do 100 %</t>
  </si>
  <si>
    <t>-1846787235</t>
  </si>
  <si>
    <t>https://podminky.urs.cz/item/CS_URS_2022_01/978013191</t>
  </si>
  <si>
    <t>"pozn.04"</t>
  </si>
  <si>
    <t>1,6*2*3,47+1,76*3,47-1,3*2,08+0,42*2*(1,3+2,0*2)</t>
  </si>
  <si>
    <t>54</t>
  </si>
  <si>
    <t>2087689029</t>
  </si>
  <si>
    <t>"po mozaice"</t>
  </si>
  <si>
    <t>"pozn.03"</t>
  </si>
  <si>
    <t>55</t>
  </si>
  <si>
    <t>978015331</t>
  </si>
  <si>
    <t>Otlučení vápenných nebo vápenocementových omítek vnějších ploch s vyškrabáním spar a s očištěním zdiva stupně členitosti 1 a 2, v rozsahu přes 10 do 20 %</t>
  </si>
  <si>
    <t>1810104469</t>
  </si>
  <si>
    <t>https://podminky.urs.cz/item/CS_URS_2022_01/978015331</t>
  </si>
  <si>
    <t>"pozn.03-vnější pilíře"</t>
  </si>
  <si>
    <t>0,16*3,07*2</t>
  </si>
  <si>
    <t>56</t>
  </si>
  <si>
    <t>978059641</t>
  </si>
  <si>
    <t>Odsekání obkladů stěn včetně otlučení podkladní omítky až na zdivo z obkládaček vnějších, z jakýchkoliv materiálů, plochy přes 1 m2</t>
  </si>
  <si>
    <t>1279030291</t>
  </si>
  <si>
    <t>https://podminky.urs.cz/item/CS_URS_2022_01/978059641</t>
  </si>
  <si>
    <t>"pozn.09"10,5+10,7+6,3</t>
  </si>
  <si>
    <t>57</t>
  </si>
  <si>
    <t>781470001R</t>
  </si>
  <si>
    <t>Očištění bouraných obkladů a mozaiky a uložení k následnému použití</t>
  </si>
  <si>
    <t>-165901394</t>
  </si>
  <si>
    <t>58</t>
  </si>
  <si>
    <t>98000001R</t>
  </si>
  <si>
    <t>DEmontáž stávající plastové tabule ,uložení na investorem určené mísrto a její následná instalace</t>
  </si>
  <si>
    <t>1304765881</t>
  </si>
  <si>
    <t>"pozn.10"1</t>
  </si>
  <si>
    <t>997</t>
  </si>
  <si>
    <t>Přesun sutě</t>
  </si>
  <si>
    <t>59</t>
  </si>
  <si>
    <t>997013211</t>
  </si>
  <si>
    <t>Vnitrostaveništní doprava suti a vybouraných hmot vodorovně do 50 m svisle ručně pro budovy a haly výšky do 6 m</t>
  </si>
  <si>
    <t>-1380090848</t>
  </si>
  <si>
    <t>https://podminky.urs.cz/item/CS_URS_2022_01/997013211</t>
  </si>
  <si>
    <t>60</t>
  </si>
  <si>
    <t>997013501</t>
  </si>
  <si>
    <t>Odvoz suti a vybouraných hmot na skládku nebo meziskládku se složením, na vzdálenost do 1 km</t>
  </si>
  <si>
    <t>-1510862703</t>
  </si>
  <si>
    <t>https://podminky.urs.cz/item/CS_URS_2022_01/997013501</t>
  </si>
  <si>
    <t>61</t>
  </si>
  <si>
    <t>997013509</t>
  </si>
  <si>
    <t>Odvoz suti a vybouraných hmot na skládku nebo meziskládku se složením, na vzdálenost Příplatek k ceně za každý další i započatý 1 km přes 1 km</t>
  </si>
  <si>
    <t>1372619501</t>
  </si>
  <si>
    <t>https://podminky.urs.cz/item/CS_URS_2022_01/997013509</t>
  </si>
  <si>
    <t>8,756*19 'Přepočtené koeficientem množství</t>
  </si>
  <si>
    <t>62</t>
  </si>
  <si>
    <t>997013631</t>
  </si>
  <si>
    <t>Poplatek za uložení stavebního odpadu na skládce (skládkovné) směsného stavebního a demoličního zatříděného do Katalogu odpadů pod kódem 17 09 04</t>
  </si>
  <si>
    <t>1408908022</t>
  </si>
  <si>
    <t>https://podminky.urs.cz/item/CS_URS_2022_01/997013631</t>
  </si>
  <si>
    <t>998</t>
  </si>
  <si>
    <t>Přesun hmot</t>
  </si>
  <si>
    <t>63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</si>
  <si>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</si>
  <si>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</si>
  <si>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1664998938</t>
  </si>
  <si>
    <t>https://podminky.urs.cz/item/CS_URS_2022_01/998011001</t>
  </si>
  <si>
    <t>PSV</t>
  </si>
  <si>
    <t>Práce a dodávky PSV</t>
  </si>
  <si>
    <t>741</t>
  </si>
  <si>
    <t>Elektroinstalace - silnoproud</t>
  </si>
  <si>
    <t>64</t>
  </si>
  <si>
    <t>741110511</t>
  </si>
  <si>
    <t>Montáž lišt a kanálků elektroinstalačních se spojkami, ohyby a rohy a s nasunutím do krabic vkládacích s víčkem, šířky do 60 mm</t>
  </si>
  <si>
    <t>-1247714847</t>
  </si>
  <si>
    <t>https://podminky.urs.cz/item/CS_URS_2022_01/741110511</t>
  </si>
  <si>
    <t>65</t>
  </si>
  <si>
    <t>1132841</t>
  </si>
  <si>
    <t>LISTA HRANATA 2M LHD 40X20HF HD</t>
  </si>
  <si>
    <t>525599001</t>
  </si>
  <si>
    <t>66</t>
  </si>
  <si>
    <t>1226306</t>
  </si>
  <si>
    <t>LISTA HRANATA 2M LHD 20X20HF HD</t>
  </si>
  <si>
    <t>-1503452290</t>
  </si>
  <si>
    <t>67</t>
  </si>
  <si>
    <t>741110512</t>
  </si>
  <si>
    <t>Montáž lišt a kanálků elektroinstalačních se spojkami, ohyby a rohy a s nasunutím do krabic vkládacích s víčkem, šířky do přes 60 do 120 mm</t>
  </si>
  <si>
    <t>-1158572593</t>
  </si>
  <si>
    <t>https://podminky.urs.cz/item/CS_URS_2022_01/741110512</t>
  </si>
  <si>
    <t>68</t>
  </si>
  <si>
    <t>10.827.578</t>
  </si>
  <si>
    <t>Kanál EKD 80X40HF vč.víka bílá ,2m</t>
  </si>
  <si>
    <t>1364567009</t>
  </si>
  <si>
    <t>69</t>
  </si>
  <si>
    <t>741110541</t>
  </si>
  <si>
    <t>Montáž lišt a kanálků elektroinstalačních se spojkami, ohyby a rohy a s nasunutím do krabic doplňkové prvky přepážky podélné oddělovací</t>
  </si>
  <si>
    <t>-376873946</t>
  </si>
  <si>
    <t>https://podminky.urs.cz/item/CS_URS_2022_01/741110541</t>
  </si>
  <si>
    <t>70</t>
  </si>
  <si>
    <t>10.575.802</t>
  </si>
  <si>
    <t>Příčka PEKD 40HF,2m</t>
  </si>
  <si>
    <t>417859574</t>
  </si>
  <si>
    <t>8*1,05 'Přepočtené koeficientem množství</t>
  </si>
  <si>
    <t>71</t>
  </si>
  <si>
    <t>741110555</t>
  </si>
  <si>
    <t>Montáž lišt a kanálků elektroinstalačních se spojkami, ohyby a rohy a s nasunutím do krabic doplňkové prvky protipožární utěsnění, šířky do 180 mm</t>
  </si>
  <si>
    <t>460508221</t>
  </si>
  <si>
    <t>https://podminky.urs.cz/item/CS_URS_2022_01/741110555</t>
  </si>
  <si>
    <t>72</t>
  </si>
  <si>
    <t>23170003</t>
  </si>
  <si>
    <t>pěna montážní PUR protipožární jednosložková</t>
  </si>
  <si>
    <t>litr</t>
  </si>
  <si>
    <t>1819062372</t>
  </si>
  <si>
    <t>1*1,188 'Přepočtené koeficientem množství</t>
  </si>
  <si>
    <t>73</t>
  </si>
  <si>
    <t>741110571</t>
  </si>
  <si>
    <t>Montáž lišt a kanálků elektroinstalačních se spojkami, ohyby a rohy a s nasunutím do krabic doplňkové prvky odkrytí a zakrytí stávajících lišt a kanálů víčkem</t>
  </si>
  <si>
    <t>1156429295</t>
  </si>
  <si>
    <t>https://podminky.urs.cz/item/CS_URS_2022_01/741110571</t>
  </si>
  <si>
    <t>74</t>
  </si>
  <si>
    <t>741112061</t>
  </si>
  <si>
    <t>Montáž krabic elektroinstalačních bez napojení na trubky a lišty, demontáže a montáže víčka a přístroje přístrojových zapuštěných plastových kruhových</t>
  </si>
  <si>
    <t>-1757692585</t>
  </si>
  <si>
    <t>https://podminky.urs.cz/item/CS_URS_2022_01/741112061</t>
  </si>
  <si>
    <t>75</t>
  </si>
  <si>
    <t>34571450</t>
  </si>
  <si>
    <t>krabice pod omítku PVC přístrojová kruhová D 70mm</t>
  </si>
  <si>
    <t>-1154612364</t>
  </si>
  <si>
    <t>76</t>
  </si>
  <si>
    <t>741112101</t>
  </si>
  <si>
    <t>Montáž krabic elektroinstalačních bez napojení na trubky a lišty, demontáže a montáže víčka a přístroje rozvodek se zapojením vodičů na svorkovnici zapuštěných plastových kruhových</t>
  </si>
  <si>
    <t>2020248049</t>
  </si>
  <si>
    <t>https://podminky.urs.cz/item/CS_URS_2022_01/741112101</t>
  </si>
  <si>
    <t>77</t>
  </si>
  <si>
    <t>34571521</t>
  </si>
  <si>
    <t>krabice pod omítku PVC odbočná kruhová D 70mm s víčkem a svorkovnicí</t>
  </si>
  <si>
    <t>174227737</t>
  </si>
  <si>
    <t>78</t>
  </si>
  <si>
    <t>741120101</t>
  </si>
  <si>
    <t>Montáž vodičů izolovaných měděných bez ukončení uložených v trubkách nebo lištách zatažených plných a laněných s PVC pláštěm, bezhalogenových, ohniodolných (např. CY, CHAH-V) průřezu žíly 0,15 až 16 mm2</t>
  </si>
  <si>
    <t>533942498</t>
  </si>
  <si>
    <t>https://podminky.urs.cz/item/CS_URS_2022_01/741120101</t>
  </si>
  <si>
    <t>79</t>
  </si>
  <si>
    <t>1257678</t>
  </si>
  <si>
    <t>Kabel 1-CXKH-R-O B2CAS1D0 2x1,5</t>
  </si>
  <si>
    <t>-12393366</t>
  </si>
  <si>
    <t>10*1,15 'Přepočtené koeficientem množství</t>
  </si>
  <si>
    <t>80</t>
  </si>
  <si>
    <t>1314262</t>
  </si>
  <si>
    <t>Kabel 1-CXKH-R-J B2CAS1D0 3x1,5</t>
  </si>
  <si>
    <t>882995966</t>
  </si>
  <si>
    <t>75*1,15 'Přepočtené koeficientem množství</t>
  </si>
  <si>
    <t>81</t>
  </si>
  <si>
    <t>1257675</t>
  </si>
  <si>
    <t>Kabel 1-CXKH-R-J B2CAS1D0 3x2,5</t>
  </si>
  <si>
    <t>-744381398</t>
  </si>
  <si>
    <t>55*1,15 'Přepočtené koeficientem množství</t>
  </si>
  <si>
    <t>82</t>
  </si>
  <si>
    <t>741310101</t>
  </si>
  <si>
    <t>Montáž spínačů jedno nebo dvoupólových polozapuštěných nebo zapuštěných se zapojením vodičů bezšroubové připojení spínačů, řazení 1-jednopólových</t>
  </si>
  <si>
    <t>822731892</t>
  </si>
  <si>
    <t>https://podminky.urs.cz/item/CS_URS_2022_01/741310101</t>
  </si>
  <si>
    <t>83</t>
  </si>
  <si>
    <t>34539010</t>
  </si>
  <si>
    <t>přístroj spínače jednopólového, řazení 1, 1So bezšroubové svorky</t>
  </si>
  <si>
    <t>-2055032937</t>
  </si>
  <si>
    <t>84</t>
  </si>
  <si>
    <t>34539049</t>
  </si>
  <si>
    <t>kryt spínače jednoduchý</t>
  </si>
  <si>
    <t>552266999</t>
  </si>
  <si>
    <t>85</t>
  </si>
  <si>
    <t>34539059</t>
  </si>
  <si>
    <t>rámeček jednonásobný</t>
  </si>
  <si>
    <t>-2082243385</t>
  </si>
  <si>
    <t>86</t>
  </si>
  <si>
    <t>741313004</t>
  </si>
  <si>
    <t>Montáž zásuvek domovních se zapojením vodičů bezšroubové připojení polozapuštěných nebo zapuštěných 10/16 A, provedení 2x (2P + PE) dvojnásobná šikmá</t>
  </si>
  <si>
    <t>-221361810</t>
  </si>
  <si>
    <t>https://podminky.urs.cz/item/CS_URS_2022_01/741313004</t>
  </si>
  <si>
    <t>87</t>
  </si>
  <si>
    <t>34555242</t>
  </si>
  <si>
    <t>zásuvka zápustná dvojnásobná, šikmá, s clonkami, bezšroubové svorky</t>
  </si>
  <si>
    <t>898659918</t>
  </si>
  <si>
    <t>88</t>
  </si>
  <si>
    <t>741370032</t>
  </si>
  <si>
    <t>Montáž svítidel žárovkových se zapojením vodičů bytových nebo společenských místností nástěnných přisazených 1 zdroj se sklem</t>
  </si>
  <si>
    <t>-1909966150</t>
  </si>
  <si>
    <t>https://podminky.urs.cz/item/CS_URS_2022_01/741370032</t>
  </si>
  <si>
    <t>89</t>
  </si>
  <si>
    <t>B</t>
  </si>
  <si>
    <t xml:space="preserve">Kruhové přisazené LED svítidlo, mikroprizmatický kryt, Ø 550mm, 1 x LED, 40W, 3900lm, Ra80, 4000K_x000d_
</t>
  </si>
  <si>
    <t>-249064947</t>
  </si>
  <si>
    <t>90</t>
  </si>
  <si>
    <t>C</t>
  </si>
  <si>
    <t>Kruhové přisazené LED svítidlo, mikroprizmatický kryt, Ø 370mm, 1 x LED, 28W, 2600lm, Ra80, 4000K</t>
  </si>
  <si>
    <t>36081791</t>
  </si>
  <si>
    <t>91</t>
  </si>
  <si>
    <t>741371002</t>
  </si>
  <si>
    <t>Montáž svítidel zářivkových se zapojením vodičů bytových nebo společenských místností stropních přisazených 1 zdroj s krytem</t>
  </si>
  <si>
    <t>2116951242</t>
  </si>
  <si>
    <t>https://podminky.urs.cz/item/CS_URS_2022_01/741371002</t>
  </si>
  <si>
    <t>92</t>
  </si>
  <si>
    <t>A</t>
  </si>
  <si>
    <t xml:space="preserve">Přisazené/závěsné, LED svítidlo, opálový kryt, 1 x LED, 26W, 3300lm, Ra80, 4000K_x000d_
</t>
  </si>
  <si>
    <t>811189489</t>
  </si>
  <si>
    <t>93</t>
  </si>
  <si>
    <t>741810001</t>
  </si>
  <si>
    <t>Zkoušky a prohlídky elektrických rozvodů a zařízení celková prohlídka a vyhotovení revizní zprávy pro objem montážních prací do 100 tis. Kč</t>
  </si>
  <si>
    <t>40038470</t>
  </si>
  <si>
    <t>https://podminky.urs.cz/item/CS_URS_2022_01/741810001</t>
  </si>
  <si>
    <t>94</t>
  </si>
  <si>
    <t>998741101</t>
  </si>
  <si>
    <t>Přesun hmot pro silnoproud stanovený z hmotnosti přesunovaného materiálu vodorovná dopravní vzdálenost do 50 m v objektech výšky do 6 m</t>
  </si>
  <si>
    <t>-981112693</t>
  </si>
  <si>
    <t>https://podminky.urs.cz/item/CS_URS_2022_01/998741101</t>
  </si>
  <si>
    <t>742</t>
  </si>
  <si>
    <t>Elektroinstalace - slaboproud</t>
  </si>
  <si>
    <t>95</t>
  </si>
  <si>
    <t>M001</t>
  </si>
  <si>
    <t>802373 OT - multisenzorový hlásič série IQ8Quad montáž</t>
  </si>
  <si>
    <t>ks</t>
  </si>
  <si>
    <t>-522519519</t>
  </si>
  <si>
    <t>96</t>
  </si>
  <si>
    <t>M003</t>
  </si>
  <si>
    <t>802373 OT - multisenzorový hlásič série IQ8Quad materiál</t>
  </si>
  <si>
    <t>-1586988303</t>
  </si>
  <si>
    <t>97</t>
  </si>
  <si>
    <t>M002</t>
  </si>
  <si>
    <t>805590 Sokl hlásiče v zákl. verzi pro hlásiče IQ8Quad montáž</t>
  </si>
  <si>
    <t>-875650549</t>
  </si>
  <si>
    <t>98</t>
  </si>
  <si>
    <t>M004</t>
  </si>
  <si>
    <t>805590 Sokl hlásiče v zákl. verzi pro hlásiče IQ8Quad materiál</t>
  </si>
  <si>
    <t>-1961377789</t>
  </si>
  <si>
    <t>99</t>
  </si>
  <si>
    <t>M005</t>
  </si>
  <si>
    <t>Kabel linkový komunikační J-h(St)h 2x2x0,8 montáž</t>
  </si>
  <si>
    <t>1095231821</t>
  </si>
  <si>
    <t>100</t>
  </si>
  <si>
    <t>M006</t>
  </si>
  <si>
    <t>Kabel linkový komunikační J-h(St)h 2x2x0,8 materiál</t>
  </si>
  <si>
    <t>-1366059538</t>
  </si>
  <si>
    <t>101</t>
  </si>
  <si>
    <t>M007</t>
  </si>
  <si>
    <t>Příchytka kovová prokabel 2x(9-11)mm. montáž</t>
  </si>
  <si>
    <t>-957340446</t>
  </si>
  <si>
    <t>102</t>
  </si>
  <si>
    <t>M010</t>
  </si>
  <si>
    <t>Příchytka kovová prokabel 2x(9-11)mm. materiál</t>
  </si>
  <si>
    <t>1451252290</t>
  </si>
  <si>
    <t>103</t>
  </si>
  <si>
    <t>M008</t>
  </si>
  <si>
    <t>Lišta hranatá HF LHD 40X20HF HD bílá 2m montáž</t>
  </si>
  <si>
    <t>1205793333</t>
  </si>
  <si>
    <t>104</t>
  </si>
  <si>
    <t>M011</t>
  </si>
  <si>
    <t>Lišta hranatá HF LHD 40X20HF HD bílá 2m materiál</t>
  </si>
  <si>
    <t>836682199</t>
  </si>
  <si>
    <t>105</t>
  </si>
  <si>
    <t>M009</t>
  </si>
  <si>
    <t>El. instalační krabice kovová EI45, keram. Sv. 4-8 vstupů montáž</t>
  </si>
  <si>
    <t>1912526382</t>
  </si>
  <si>
    <t>106</t>
  </si>
  <si>
    <t>M012</t>
  </si>
  <si>
    <t xml:space="preserve">El. instalační krabice kovová EI45, keram. Sv.  4-8 vstupů materiál</t>
  </si>
  <si>
    <t>-1511895222</t>
  </si>
  <si>
    <t>107</t>
  </si>
  <si>
    <t>M013</t>
  </si>
  <si>
    <t>Dokumentace skutečného stavu</t>
  </si>
  <si>
    <t>kpl</t>
  </si>
  <si>
    <t>1937607667</t>
  </si>
  <si>
    <t>108</t>
  </si>
  <si>
    <t>M014</t>
  </si>
  <si>
    <t>Programování systému EPS</t>
  </si>
  <si>
    <t>h</t>
  </si>
  <si>
    <t>1419354106</t>
  </si>
  <si>
    <t>109</t>
  </si>
  <si>
    <t>M015</t>
  </si>
  <si>
    <t>Funkční zkoušky systému</t>
  </si>
  <si>
    <t>-1754699517</t>
  </si>
  <si>
    <t>110</t>
  </si>
  <si>
    <t>M016</t>
  </si>
  <si>
    <t>Měření kabeláže po úsecích</t>
  </si>
  <si>
    <t>1977089924</t>
  </si>
  <si>
    <t>111</t>
  </si>
  <si>
    <t>M017</t>
  </si>
  <si>
    <t>Drobný a nespecifikovaný materiál</t>
  </si>
  <si>
    <t>-1589829793</t>
  </si>
  <si>
    <t>112</t>
  </si>
  <si>
    <t>M018</t>
  </si>
  <si>
    <t>Výchozí revize a výstupní doklady pro EPS</t>
  </si>
  <si>
    <t>507255937</t>
  </si>
  <si>
    <t>113</t>
  </si>
  <si>
    <t>M019</t>
  </si>
  <si>
    <t>Pomocné stavební práce</t>
  </si>
  <si>
    <t>139104149</t>
  </si>
  <si>
    <t>114</t>
  </si>
  <si>
    <t>M020</t>
  </si>
  <si>
    <t>Kabelový prostupy zdí do 30mm</t>
  </si>
  <si>
    <t>1939230095</t>
  </si>
  <si>
    <t>115</t>
  </si>
  <si>
    <t>M021</t>
  </si>
  <si>
    <t>Kabelové prostupy stropem do 30mm</t>
  </si>
  <si>
    <t>1196681543</t>
  </si>
  <si>
    <t>116</t>
  </si>
  <si>
    <t>M022</t>
  </si>
  <si>
    <t>Začištění prostupů + výmalba</t>
  </si>
  <si>
    <t>-1460352999</t>
  </si>
  <si>
    <t>117</t>
  </si>
  <si>
    <t>M023</t>
  </si>
  <si>
    <t>Požární ucpávky prostupů + označení</t>
  </si>
  <si>
    <t>1440092740</t>
  </si>
  <si>
    <t>118</t>
  </si>
  <si>
    <t>M024</t>
  </si>
  <si>
    <t>Režie a příprava zakázky</t>
  </si>
  <si>
    <t>-251463718</t>
  </si>
  <si>
    <t>119</t>
  </si>
  <si>
    <t>M025</t>
  </si>
  <si>
    <t>Dopravné a skladné</t>
  </si>
  <si>
    <t>375678106</t>
  </si>
  <si>
    <t>120</t>
  </si>
  <si>
    <t>M026</t>
  </si>
  <si>
    <t>Zaškolení obsluhy</t>
  </si>
  <si>
    <t>-1231096296</t>
  </si>
  <si>
    <t>763</t>
  </si>
  <si>
    <t>Konstrukce suché výstavby</t>
  </si>
  <si>
    <t>121</t>
  </si>
  <si>
    <t>763131541</t>
  </si>
  <si>
    <t>Podhled ze sádrokartonových desek jednovrstvá zavěšená spodní konstrukce z ocelových profilů CD, UD dvojitě opláštěná deskami protipožárními DF, tl. 2 x 12,5 mm, bez izolace, EI 45</t>
  </si>
  <si>
    <t>-830699711</t>
  </si>
  <si>
    <t>https://podminky.urs.cz/item/CS_URS_2022_01/763131541</t>
  </si>
  <si>
    <t>"1,03"5,0</t>
  </si>
  <si>
    <t>122</t>
  </si>
  <si>
    <t>763131714</t>
  </si>
  <si>
    <t>Podhled ze sádrokartonových desek ostatní práce a konstrukce na podhledech ze sádrokartonových desek základní penetrační nátěr</t>
  </si>
  <si>
    <t>-1832989964</t>
  </si>
  <si>
    <t>https://podminky.urs.cz/item/CS_URS_2022_01/763131714</t>
  </si>
  <si>
    <t>123</t>
  </si>
  <si>
    <t>998763401</t>
  </si>
  <si>
    <t>Přesun hmot pro konstrukce montované z desek stanovený procentní sazbou (%) z ceny vodorovná dopravní vzdálenost do 50 m v objektech výšky do 6 m</t>
  </si>
  <si>
    <t>%</t>
  </si>
  <si>
    <t>742174391</t>
  </si>
  <si>
    <t>https://podminky.urs.cz/item/CS_URS_2022_01/998763401</t>
  </si>
  <si>
    <t>766</t>
  </si>
  <si>
    <t>Konstrukce truhlářské</t>
  </si>
  <si>
    <t>124</t>
  </si>
  <si>
    <t>76621181R</t>
  </si>
  <si>
    <t>Demontáž dveřního madla</t>
  </si>
  <si>
    <t>707244242</t>
  </si>
  <si>
    <t>125</t>
  </si>
  <si>
    <t>766660021</t>
  </si>
  <si>
    <t>Montáž dveřních křídel dřevěných nebo plastových otevíravých do ocelové zárubně protipožárních jednokřídlových, šířky do 800 mm</t>
  </si>
  <si>
    <t>-1963137061</t>
  </si>
  <si>
    <t>https://podminky.urs.cz/item/CS_URS_2022_01/766660021</t>
  </si>
  <si>
    <t>126</t>
  </si>
  <si>
    <t>6116209R</t>
  </si>
  <si>
    <t>"T01"dveře jednokřídlé protipožární EI (EW) 30 D3 povrch laminátový plné 800x1970-2100mm,povrchová úprava CPL laminát</t>
  </si>
  <si>
    <t>260599109</t>
  </si>
  <si>
    <t>127</t>
  </si>
  <si>
    <t>766660718</t>
  </si>
  <si>
    <t>Montáž dveřních doplňků stavěče křídla</t>
  </si>
  <si>
    <t>-1815601551</t>
  </si>
  <si>
    <t>https://podminky.urs.cz/item/CS_URS_2022_01/766660718</t>
  </si>
  <si>
    <t>128</t>
  </si>
  <si>
    <t>54917265</t>
  </si>
  <si>
    <t>samozavírač dveří hydraulický K214 č.14 zlatá bronz</t>
  </si>
  <si>
    <t>1917711495</t>
  </si>
  <si>
    <t>129</t>
  </si>
  <si>
    <t>766660729</t>
  </si>
  <si>
    <t>Montáž dveřních doplňků dveřního kování interiérového štítku s klikou</t>
  </si>
  <si>
    <t>-1264862170</t>
  </si>
  <si>
    <t>https://podminky.urs.cz/item/CS_URS_2022_01/766660729</t>
  </si>
  <si>
    <t>130</t>
  </si>
  <si>
    <t>54914620</t>
  </si>
  <si>
    <t>kování dveřní vrchní klika včetně rozet a montážního materiálu R PZ nerez PK</t>
  </si>
  <si>
    <t>1649616670</t>
  </si>
  <si>
    <t>131</t>
  </si>
  <si>
    <t>998766201</t>
  </si>
  <si>
    <t>Přesun hmot pro konstrukce truhlářské stanovený procentní sazbou (%) z ceny vodorovná dopravní vzdálenost do 50 m v objektech výšky do 6 m</t>
  </si>
  <si>
    <t>969310366</t>
  </si>
  <si>
    <t>https://podminky.urs.cz/item/CS_URS_2022_01/998766201</t>
  </si>
  <si>
    <t>767</t>
  </si>
  <si>
    <t>Konstrukce zámečnické</t>
  </si>
  <si>
    <t>132</t>
  </si>
  <si>
    <t>767531111</t>
  </si>
  <si>
    <t>Montáž vstupních čistících zón z rohoží kovových nebo plastových</t>
  </si>
  <si>
    <t>1285049184</t>
  </si>
  <si>
    <t>https://podminky.urs.cz/item/CS_URS_2022_01/767531111</t>
  </si>
  <si>
    <t>4*0,9*0,45+3,0*1,5</t>
  </si>
  <si>
    <t>133</t>
  </si>
  <si>
    <t>6975201R</t>
  </si>
  <si>
    <t>"Z04"rohož vstupní provedení hliník super 22 mm</t>
  </si>
  <si>
    <t>974179294</t>
  </si>
  <si>
    <t>0,9*0,45*4</t>
  </si>
  <si>
    <t>134</t>
  </si>
  <si>
    <t>6975200R</t>
  </si>
  <si>
    <t>"Z05"ohož vstupní provedení hliník super 27 mm</t>
  </si>
  <si>
    <t>-197652463</t>
  </si>
  <si>
    <t>3,0*1,5</t>
  </si>
  <si>
    <t>135</t>
  </si>
  <si>
    <t>767531811</t>
  </si>
  <si>
    <t>Demontáž vstupních čisticích zón rohoží kovových nebo plastových</t>
  </si>
  <si>
    <t>138063371</t>
  </si>
  <si>
    <t>https://podminky.urs.cz/item/CS_URS_2022_01/767531811</t>
  </si>
  <si>
    <t>"pozn.06"3,0*1,5</t>
  </si>
  <si>
    <t>"pozn.07"0,9*0,45*4</t>
  </si>
  <si>
    <t>136</t>
  </si>
  <si>
    <t>767649194</t>
  </si>
  <si>
    <t>Montáž dveří ocelových nebo hliníkových doplňků dveří madel</t>
  </si>
  <si>
    <t>658022852</t>
  </si>
  <si>
    <t>https://podminky.urs.cz/item/CS_URS_2022_01/767649194</t>
  </si>
  <si>
    <t>137</t>
  </si>
  <si>
    <t>5491411R</t>
  </si>
  <si>
    <t>"Z02"Dveřní madlo trubkové oboustranné se štíty pro vložku mat.nerez</t>
  </si>
  <si>
    <t>-40950201</t>
  </si>
  <si>
    <t>138</t>
  </si>
  <si>
    <t>998767201</t>
  </si>
  <si>
    <t>Přesun hmot pro zámečnické konstrukce stanovený procentní sazbou (%) z ceny vodorovná dopravní vzdálenost do 50 m v objektech výšky do 6 m</t>
  </si>
  <si>
    <t>-1088798831</t>
  </si>
  <si>
    <t>https://podminky.urs.cz/item/CS_URS_2022_01/998767201</t>
  </si>
  <si>
    <t>772</t>
  </si>
  <si>
    <t>Podlahy z kamene</t>
  </si>
  <si>
    <t>139</t>
  </si>
  <si>
    <t>772423811</t>
  </si>
  <si>
    <t>Demontáž obkladu soklů z kamenných desek k dalšímu použití kladených do malty rovných</t>
  </si>
  <si>
    <t>-766436477</t>
  </si>
  <si>
    <t>https://podminky.urs.cz/item/CS_URS_2022_01/772423811</t>
  </si>
  <si>
    <t>(1,45*2+0,23*2+0,42*2)</t>
  </si>
  <si>
    <t>(0,65*2+0,25*2+0,42*2)</t>
  </si>
  <si>
    <t>140</t>
  </si>
  <si>
    <t>77259191R</t>
  </si>
  <si>
    <t>Dlažby z kamene oprava - očištění dlažby z kamene (metoda oklepávání pneumatickou pistolí bez použití abraziva nebo pomocí kotoučových strojů+impregnace</t>
  </si>
  <si>
    <t>582666872</t>
  </si>
  <si>
    <t>https://podminky.urs.cz/item/CS_URS_2022_01/77259191R</t>
  </si>
  <si>
    <t>141</t>
  </si>
  <si>
    <t>998772201</t>
  </si>
  <si>
    <t>Přesun hmot pro kamenné dlažby, obklady schodišťových stupňů a soklů stanovený procentní sazbou (%) z ceny vodorovná dopravní vzdálenost do 50 m v objektech výšky do 6 m</t>
  </si>
  <si>
    <t>-1631771586</t>
  </si>
  <si>
    <t>https://podminky.urs.cz/item/CS_URS_2022_01/998772201</t>
  </si>
  <si>
    <t>776</t>
  </si>
  <si>
    <t>Podlahy povlakové</t>
  </si>
  <si>
    <t>142</t>
  </si>
  <si>
    <t>776111311</t>
  </si>
  <si>
    <t>Příprava podkladu vysátí podlah</t>
  </si>
  <si>
    <t>2016280343</t>
  </si>
  <si>
    <t>https://podminky.urs.cz/item/CS_URS_2022_01/776111311</t>
  </si>
  <si>
    <t>3,58+5,0</t>
  </si>
  <si>
    <t>143</t>
  </si>
  <si>
    <t>776121321</t>
  </si>
  <si>
    <t>Příprava podkladu penetrace neředěná podlah</t>
  </si>
  <si>
    <t>-640679478</t>
  </si>
  <si>
    <t>https://podminky.urs.cz/item/CS_URS_2022_01/776121321</t>
  </si>
  <si>
    <t>"P2+P3"</t>
  </si>
  <si>
    <t>144</t>
  </si>
  <si>
    <t>776141121</t>
  </si>
  <si>
    <t>Příprava podkladu vyrovnání samonivelační stěrkou podlah min.pevnosti 30 MPa, tloušťky do 3 mm</t>
  </si>
  <si>
    <t>1941455033</t>
  </si>
  <si>
    <t>https://podminky.urs.cz/item/CS_URS_2022_01/776141121</t>
  </si>
  <si>
    <t>"P3"1,325*1,76+0,42*1,3</t>
  </si>
  <si>
    <t>145</t>
  </si>
  <si>
    <t>776141122</t>
  </si>
  <si>
    <t>Příprava podkladu vyrovnání samonivelační stěrkou podlah min.pevnosti 30 MPa, tloušťky přes 3 do 5 mm</t>
  </si>
  <si>
    <t>-2084315276</t>
  </si>
  <si>
    <t>https://podminky.urs.cz/item/CS_URS_2022_01/776141122</t>
  </si>
  <si>
    <t>146</t>
  </si>
  <si>
    <t>776141123</t>
  </si>
  <si>
    <t>Příprava podkladu vyrovnání samonivelační stěrkou podlah min.pevnosti 30 MPa, tloušťky přes 5 do 8 mm</t>
  </si>
  <si>
    <t>-624771486</t>
  </si>
  <si>
    <t>https://podminky.urs.cz/item/CS_URS_2022_01/776141123</t>
  </si>
  <si>
    <t>"P1"1,21*1,76</t>
  </si>
  <si>
    <t>147</t>
  </si>
  <si>
    <t>776221111</t>
  </si>
  <si>
    <t>Montáž podlahovin z PVC lepením standardním lepidlem z pásů standardních</t>
  </si>
  <si>
    <t>2142625917</t>
  </si>
  <si>
    <t>https://podminky.urs.cz/item/CS_URS_2022_01/776221111</t>
  </si>
  <si>
    <t>"P2+P3"3,58+5,0</t>
  </si>
  <si>
    <t>148</t>
  </si>
  <si>
    <t>28411151</t>
  </si>
  <si>
    <t xml:space="preserve">PVC vinyl heterogenní zátěžová tl 2.00mm nášlapná vrstva 0.70mm, hořlavost Bfl-s1, třída zátěže 34/43, útlum 4dB, bodová zátěž  ≤ 0.10mm, protiskluznost R10</t>
  </si>
  <si>
    <t>-1792521869</t>
  </si>
  <si>
    <t>8,58*1,1 'Přepočtené koeficientem množství</t>
  </si>
  <si>
    <t>149</t>
  </si>
  <si>
    <t>776421111</t>
  </si>
  <si>
    <t>Montáž lišt obvodových lepených</t>
  </si>
  <si>
    <t>1783573013</t>
  </si>
  <si>
    <t>https://podminky.urs.cz/item/CS_URS_2022_01/776421111</t>
  </si>
  <si>
    <t>0,525*2+1,76*4-0,8-1,26*2+0,42*2+1,21*2</t>
  </si>
  <si>
    <t>1,21*2+0,42*2+1,325*2+1,76*4-1,3*2-0,8</t>
  </si>
  <si>
    <t>150</t>
  </si>
  <si>
    <t>28411008</t>
  </si>
  <si>
    <t>lišta soklová PVC 16x60mm</t>
  </si>
  <si>
    <t>1005988542</t>
  </si>
  <si>
    <t>17,58*1,02 'Přepočtené koeficientem množství</t>
  </si>
  <si>
    <t>151</t>
  </si>
  <si>
    <t>776421312</t>
  </si>
  <si>
    <t>Montáž lišt přechodových šroubovaných</t>
  </si>
  <si>
    <t>1773170870</t>
  </si>
  <si>
    <t>https://podminky.urs.cz/item/CS_URS_2022_01/776421312</t>
  </si>
  <si>
    <t>152</t>
  </si>
  <si>
    <t>5905410R</t>
  </si>
  <si>
    <t>"O07"profil přechodový tvaru T nerez</t>
  </si>
  <si>
    <t>1020892967</t>
  </si>
  <si>
    <t>2*1,02 'Přepočtené koeficientem množství</t>
  </si>
  <si>
    <t>153</t>
  </si>
  <si>
    <t>776991121</t>
  </si>
  <si>
    <t>Ostatní práce údržba nových podlahovin po pokládce čištění základní</t>
  </si>
  <si>
    <t>1007915433</t>
  </si>
  <si>
    <t>https://podminky.urs.cz/item/CS_URS_2022_01/776991121</t>
  </si>
  <si>
    <t>154</t>
  </si>
  <si>
    <t>776991141</t>
  </si>
  <si>
    <t>Ostatní práce údržba nových podlahovin po pokládce pastování a leštění ručně</t>
  </si>
  <si>
    <t>-1797996880</t>
  </si>
  <si>
    <t>https://podminky.urs.cz/item/CS_URS_2022_01/776991141</t>
  </si>
  <si>
    <t>155</t>
  </si>
  <si>
    <t>998776201</t>
  </si>
  <si>
    <t>Přesun hmot pro podlahy povlakové stanovený procentní sazbou (%) z ceny vodorovná dopravní vzdálenost do 50 m v objektech výšky do 6 m</t>
  </si>
  <si>
    <t>-216835145</t>
  </si>
  <si>
    <t>https://podminky.urs.cz/item/CS_URS_2022_01/998776201</t>
  </si>
  <si>
    <t>781</t>
  </si>
  <si>
    <t>Dokončovací práce - obklady</t>
  </si>
  <si>
    <t>156</t>
  </si>
  <si>
    <t>781121011</t>
  </si>
  <si>
    <t>Příprava podkladu před provedením obkladu nátěr penetrační na stěnu</t>
  </si>
  <si>
    <t>-688401729</t>
  </si>
  <si>
    <t>https://podminky.urs.cz/item/CS_URS_2022_01/781121011</t>
  </si>
  <si>
    <t>"pilíře"2,0</t>
  </si>
  <si>
    <t>157</t>
  </si>
  <si>
    <t>781473927</t>
  </si>
  <si>
    <t>Výměna keramické obkladačky lepené, velikosti přes 50 do 85 ks/m2</t>
  </si>
  <si>
    <t>1717177479</t>
  </si>
  <si>
    <t>https://podminky.urs.cz/item/CS_URS_2022_01/781473927</t>
  </si>
  <si>
    <t>"ze stávajícího očištěného obkladu"</t>
  </si>
  <si>
    <t>"5% plochy (0,6+1,3)/2*5,14+0,6*1,3tj . 5,66*0,05/0,25/0,06"</t>
  </si>
  <si>
    <t>"20% plochy 2,5 tj.2,5*0,2/0,25/0,06"</t>
  </si>
  <si>
    <t>33+19</t>
  </si>
  <si>
    <t>158</t>
  </si>
  <si>
    <t>78148001R</t>
  </si>
  <si>
    <t>Vyspravení a doplnění poškozených míst mozaiky-pozn.02+03</t>
  </si>
  <si>
    <t>1153764327</t>
  </si>
  <si>
    <t>159</t>
  </si>
  <si>
    <t>781481810</t>
  </si>
  <si>
    <t>Demontáž obkladů z mozaikových lepenců keramických nebo skleněných kladených do malty</t>
  </si>
  <si>
    <t>163320813</t>
  </si>
  <si>
    <t>https://podminky.urs.cz/item/CS_URS_2022_01/781481810</t>
  </si>
  <si>
    <t>160</t>
  </si>
  <si>
    <t>781774120</t>
  </si>
  <si>
    <t>Montáž obkladů vnějších stěn z dlaždic keramických lepených flexibilním lepidlem maloformátových hladkých přes 50 do 85 ks/m2</t>
  </si>
  <si>
    <t>-71014714</t>
  </si>
  <si>
    <t>https://podminky.urs.cz/item/CS_URS_2022_01/781774120</t>
  </si>
  <si>
    <t>"ze stávajících obkladů-pilíře"2,0</t>
  </si>
  <si>
    <t>161</t>
  </si>
  <si>
    <t>998781201</t>
  </si>
  <si>
    <t>Přesun hmot pro obklady keramické stanovený procentní sazbou (%) z ceny vodorovná dopravní vzdálenost do 50 m v objektech výšky do 6 m</t>
  </si>
  <si>
    <t>-461778263</t>
  </si>
  <si>
    <t>https://podminky.urs.cz/item/CS_URS_2022_01/998781201</t>
  </si>
  <si>
    <t>783</t>
  </si>
  <si>
    <t>Dokončovací práce - nátěry</t>
  </si>
  <si>
    <t>162</t>
  </si>
  <si>
    <t>783801201</t>
  </si>
  <si>
    <t>Příprava podkladu omítek před provedením nátěru obroušení</t>
  </si>
  <si>
    <t>-1050130012</t>
  </si>
  <si>
    <t>https://podminky.urs.cz/item/CS_URS_2022_01/783801201</t>
  </si>
  <si>
    <t>27,5+20</t>
  </si>
  <si>
    <t>163</t>
  </si>
  <si>
    <t>783813131</t>
  </si>
  <si>
    <t>Penetrační nátěr omítek hladkých omítek hladkých, zrnitých tenkovrstvých nebo štukových stupně členitosti 1 a 2 syntetický</t>
  </si>
  <si>
    <t>1996612627</t>
  </si>
  <si>
    <t>https://podminky.urs.cz/item/CS_URS_2022_01/783813131</t>
  </si>
  <si>
    <t>164</t>
  </si>
  <si>
    <t>783817421</t>
  </si>
  <si>
    <t>Krycí (ochranný ) nátěr omítek dvojnásobný hladkých omítek hladkých, zrnitých tenkovrstvých nebo štukových stupně členitosti 1 a 2 syntetický</t>
  </si>
  <si>
    <t>2084118964</t>
  </si>
  <si>
    <t>https://podminky.urs.cz/item/CS_URS_2022_01/783817421</t>
  </si>
  <si>
    <t>784</t>
  </si>
  <si>
    <t>Dokončovací práce - malby a tapety</t>
  </si>
  <si>
    <t>165</t>
  </si>
  <si>
    <t>784111001</t>
  </si>
  <si>
    <t>Oprášení (ometení) podkladu v místnostech výšky do 3,80 m</t>
  </si>
  <si>
    <t>67020094</t>
  </si>
  <si>
    <t>https://podminky.urs.cz/item/CS_URS_2022_01/784111001</t>
  </si>
  <si>
    <t>54,346+3,58+5,0</t>
  </si>
  <si>
    <t>58,19+20</t>
  </si>
  <si>
    <t>166</t>
  </si>
  <si>
    <t>784121001</t>
  </si>
  <si>
    <t>Oškrabání malby v místnostech výšky do 3,80 m</t>
  </si>
  <si>
    <t>1179243196</t>
  </si>
  <si>
    <t>https://podminky.urs.cz/item/CS_URS_2022_01/784121001</t>
  </si>
  <si>
    <t>"pozn.08"</t>
  </si>
  <si>
    <t>3,07*(0,13*2+0,16)*2</t>
  </si>
  <si>
    <t>167</t>
  </si>
  <si>
    <t>784121011</t>
  </si>
  <si>
    <t>Rozmývání podkladu po oškrabání malby v místnostech výšky do 3,80 m</t>
  </si>
  <si>
    <t>734360990</t>
  </si>
  <si>
    <t>https://podminky.urs.cz/item/CS_URS_2022_01/784121011</t>
  </si>
  <si>
    <t>168</t>
  </si>
  <si>
    <t>784171101</t>
  </si>
  <si>
    <t>Zakrytí nemalovaných ploch (materiál ve specifikaci) včetně pozdějšího odkrytí podlah</t>
  </si>
  <si>
    <t>-46894496</t>
  </si>
  <si>
    <t>https://podminky.urs.cz/item/CS_URS_2022_01/784171101</t>
  </si>
  <si>
    <t>"stávající žulová podlaha"</t>
  </si>
  <si>
    <t>3,34*4,45*2+10,2*(1,45+2,25)</t>
  </si>
  <si>
    <t>169</t>
  </si>
  <si>
    <t>7092121R</t>
  </si>
  <si>
    <t>zakrývací desky</t>
  </si>
  <si>
    <t>1471942748</t>
  </si>
  <si>
    <t>10*1,05 'Přepočtené koeficientem množství</t>
  </si>
  <si>
    <t>170</t>
  </si>
  <si>
    <t>28323151</t>
  </si>
  <si>
    <t>papír separační potažený PE fólií</t>
  </si>
  <si>
    <t>1942680764</t>
  </si>
  <si>
    <t>60*1,05 'Přepočtené koeficientem množství</t>
  </si>
  <si>
    <t>171</t>
  </si>
  <si>
    <t>784181111</t>
  </si>
  <si>
    <t>Penetrace podkladu jednonásobná základní silikátová bezbarvá v místnostech výšky do 3,80 m</t>
  </si>
  <si>
    <t>896780415</t>
  </si>
  <si>
    <t>https://podminky.urs.cz/item/CS_URS_2022_01/784181111</t>
  </si>
  <si>
    <t>172</t>
  </si>
  <si>
    <t>784181117</t>
  </si>
  <si>
    <t>Penetrace podkladu jednonásobná základní silikátová bezbarvá na schodišti o výšce podlaží do 3,80 m</t>
  </si>
  <si>
    <t>649637890</t>
  </si>
  <si>
    <t>https://podminky.urs.cz/item/CS_URS_2022_01/784181117</t>
  </si>
  <si>
    <t>173</t>
  </si>
  <si>
    <t>784211101</t>
  </si>
  <si>
    <t>Malby z malířských směsí oděruvzdorných za mokra dvojnásobné, bílé za mokra oděruvzdorné výborně v místnostech výšky do 3,80 m</t>
  </si>
  <si>
    <t>1993919511</t>
  </si>
  <si>
    <t>https://podminky.urs.cz/item/CS_URS_2022_01/784211101</t>
  </si>
  <si>
    <t>141,116-78,19</t>
  </si>
  <si>
    <t>174</t>
  </si>
  <si>
    <t>784211107</t>
  </si>
  <si>
    <t>Malby z malířských směsí oděruvzdorných za mokra dvojnásobné, bílé za mokra oděruvzdorné výborně na schodišti o výšce podlaží do 3,80 m</t>
  </si>
  <si>
    <t>1136219113</t>
  </si>
  <si>
    <t>https://podminky.urs.cz/item/CS_URS_2022_01/784211107</t>
  </si>
  <si>
    <t>175</t>
  </si>
  <si>
    <t>784681007</t>
  </si>
  <si>
    <t>Montáž ozdobných prvků (materiál ve specifikaci ) plošných, tvaru pravidelného, průměru nebo výšky (šířky) lepené plochy přes 500 do 800 mm</t>
  </si>
  <si>
    <t>-1275588069</t>
  </si>
  <si>
    <t>https://podminky.urs.cz/item/CS_URS_2022_01/784681007</t>
  </si>
  <si>
    <t>176</t>
  </si>
  <si>
    <t>78451001R</t>
  </si>
  <si>
    <t xml:space="preserve">"O06"Ochranný nárazový pás ACROVYN  </t>
  </si>
  <si>
    <t>-520064633</t>
  </si>
  <si>
    <t>0,8*2</t>
  </si>
  <si>
    <t>1,6*1,05 'Přepočtené koeficientem množství</t>
  </si>
  <si>
    <t>HZS</t>
  </si>
  <si>
    <t>Hodinové zúčtovací sazby</t>
  </si>
  <si>
    <t>177</t>
  </si>
  <si>
    <t>HZS2231</t>
  </si>
  <si>
    <t>Hodinové zúčtovací sazby profesí PSV provádění stavebních instalací elektrikář (demontáž)</t>
  </si>
  <si>
    <t>hod</t>
  </si>
  <si>
    <t>512</t>
  </si>
  <si>
    <t>1790068312</t>
  </si>
  <si>
    <t>https://podminky.urs.cz/item/CS_URS_2022_01/HZS2231</t>
  </si>
  <si>
    <t>178</t>
  </si>
  <si>
    <t>HZS2232</t>
  </si>
  <si>
    <t>Hodinové zúčtovací sazby profesí PSV provádění stavebních instalací elektrikář odborný</t>
  </si>
  <si>
    <t>1777922803</t>
  </si>
  <si>
    <t>https://podminky.urs.cz/item/CS_URS_2022_01/HZS2232</t>
  </si>
  <si>
    <t>O01</t>
  </si>
  <si>
    <t>Ostatní</t>
  </si>
  <si>
    <t>179</t>
  </si>
  <si>
    <t>HZS212R</t>
  </si>
  <si>
    <t xml:space="preserve">Doprava,montáž a usazení vybavení interiéru </t>
  </si>
  <si>
    <t>181866586</t>
  </si>
  <si>
    <t>180</t>
  </si>
  <si>
    <t>76666015R</t>
  </si>
  <si>
    <t>"O01"Policový regál 40x130x250</t>
  </si>
  <si>
    <t>1237760434</t>
  </si>
  <si>
    <t>181</t>
  </si>
  <si>
    <t>76666017R</t>
  </si>
  <si>
    <t>"O02"Policový regál 40x90x180</t>
  </si>
  <si>
    <t>-592604257</t>
  </si>
  <si>
    <t>182</t>
  </si>
  <si>
    <t>76666016R</t>
  </si>
  <si>
    <t>"O03"Policový regál 40x80x180</t>
  </si>
  <si>
    <t>-1675202345</t>
  </si>
  <si>
    <t>183</t>
  </si>
  <si>
    <t>76666004R</t>
  </si>
  <si>
    <t>"O04"Skříň kovová 50x95x195</t>
  </si>
  <si>
    <t>-1779740846</t>
  </si>
  <si>
    <t>184</t>
  </si>
  <si>
    <t>76666020R</t>
  </si>
  <si>
    <t>"O05"Upřesňující piktogramy na dveře</t>
  </si>
  <si>
    <t>68946020</t>
  </si>
  <si>
    <t>02 - Ostatní a vedlejší náklady</t>
  </si>
  <si>
    <t>VRN - Vedlejší rozpočtové náklady</t>
  </si>
  <si>
    <t>VRN</t>
  </si>
  <si>
    <t>Vedlejší rozpočtové náklady</t>
  </si>
  <si>
    <t>013254000</t>
  </si>
  <si>
    <t>Dokumentace skutečného provedení stavby</t>
  </si>
  <si>
    <t>Kč</t>
  </si>
  <si>
    <t>1024</t>
  </si>
  <si>
    <t>-1754470331</t>
  </si>
  <si>
    <t>https://podminky.urs.cz/item/CS_URS_2022_01/013254000</t>
  </si>
  <si>
    <t>033103000</t>
  </si>
  <si>
    <t>Připojení energií</t>
  </si>
  <si>
    <t>-1487186584</t>
  </si>
  <si>
    <t>https://podminky.urs.cz/item/CS_URS_2022_01/033103000</t>
  </si>
  <si>
    <t>033203000</t>
  </si>
  <si>
    <t>Energie pro zařízení staveniště</t>
  </si>
  <si>
    <t>-352310302</t>
  </si>
  <si>
    <t>https://podminky.urs.cz/item/CS_URS_2022_01/033203000</t>
  </si>
  <si>
    <t>071103000</t>
  </si>
  <si>
    <t>Provoz investora</t>
  </si>
  <si>
    <t>115152341</t>
  </si>
  <si>
    <t>https://podminky.urs.cz/item/CS_URS_2022_01/071103000</t>
  </si>
  <si>
    <t>094104000</t>
  </si>
  <si>
    <t>Náklady na opatření BOZP</t>
  </si>
  <si>
    <t>-1674986453</t>
  </si>
  <si>
    <t>https://podminky.urs.cz/item/CS_URS_2022_01/094104000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</si>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</sst>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6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37" fillId="2" borderId="20" xfId="0" applyFont="1" applyFill="1" applyBorder="1" applyAlignment="1" applyProtection="1">
      <alignment horizontal="left" vertical="center"/>
      <protection locked="0"/>
    </xf>
    <xf numFmtId="0" fontId="37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411321414" TargetMode="External" /><Relationship Id="rId2" Type="http://schemas.openxmlformats.org/officeDocument/2006/relationships/hyperlink" Target="https://podminky.urs.cz/item/CS_URS_2022_01/411351011" TargetMode="External" /><Relationship Id="rId3" Type="http://schemas.openxmlformats.org/officeDocument/2006/relationships/hyperlink" Target="https://podminky.urs.cz/item/CS_URS_2022_01/411351012" TargetMode="External" /><Relationship Id="rId4" Type="http://schemas.openxmlformats.org/officeDocument/2006/relationships/hyperlink" Target="https://podminky.urs.cz/item/CS_URS_2022_01/411354311" TargetMode="External" /><Relationship Id="rId5" Type="http://schemas.openxmlformats.org/officeDocument/2006/relationships/hyperlink" Target="https://podminky.urs.cz/item/CS_URS_2022_01/411354312" TargetMode="External" /><Relationship Id="rId6" Type="http://schemas.openxmlformats.org/officeDocument/2006/relationships/hyperlink" Target="https://podminky.urs.cz/item/CS_URS_2022_01/411361821" TargetMode="External" /><Relationship Id="rId7" Type="http://schemas.openxmlformats.org/officeDocument/2006/relationships/hyperlink" Target="https://podminky.urs.cz/item/CS_URS_2022_01/413941121" TargetMode="External" /><Relationship Id="rId8" Type="http://schemas.openxmlformats.org/officeDocument/2006/relationships/hyperlink" Target="https://podminky.urs.cz/item/CS_URS_2022_01/430321414" TargetMode="External" /><Relationship Id="rId9" Type="http://schemas.openxmlformats.org/officeDocument/2006/relationships/hyperlink" Target="https://podminky.urs.cz/item/CS_URS_2022_01/430361821" TargetMode="External" /><Relationship Id="rId10" Type="http://schemas.openxmlformats.org/officeDocument/2006/relationships/hyperlink" Target="https://podminky.urs.cz/item/CS_URS_2022_01/431351121" TargetMode="External" /><Relationship Id="rId11" Type="http://schemas.openxmlformats.org/officeDocument/2006/relationships/hyperlink" Target="https://podminky.urs.cz/item/CS_URS_2022_01/431351122" TargetMode="External" /><Relationship Id="rId12" Type="http://schemas.openxmlformats.org/officeDocument/2006/relationships/hyperlink" Target="https://podminky.urs.cz/item/CS_URS_2022_01/612131101" TargetMode="External" /><Relationship Id="rId13" Type="http://schemas.openxmlformats.org/officeDocument/2006/relationships/hyperlink" Target="https://podminky.urs.cz/item/CS_URS_2022_01/612131121" TargetMode="External" /><Relationship Id="rId14" Type="http://schemas.openxmlformats.org/officeDocument/2006/relationships/hyperlink" Target="https://podminky.urs.cz/item/CS_URS_2022_01/612142001" TargetMode="External" /><Relationship Id="rId15" Type="http://schemas.openxmlformats.org/officeDocument/2006/relationships/hyperlink" Target="https://podminky.urs.cz/item/CS_URS_2022_01/612321141" TargetMode="External" /><Relationship Id="rId16" Type="http://schemas.openxmlformats.org/officeDocument/2006/relationships/hyperlink" Target="https://podminky.urs.cz/item/CS_URS_2022_01/622131101" TargetMode="External" /><Relationship Id="rId17" Type="http://schemas.openxmlformats.org/officeDocument/2006/relationships/hyperlink" Target="https://podminky.urs.cz/item/CS_URS_2022_01/622131111" TargetMode="External" /><Relationship Id="rId18" Type="http://schemas.openxmlformats.org/officeDocument/2006/relationships/hyperlink" Target="https://podminky.urs.cz/item/CS_URS_2022_01/622142001" TargetMode="External" /><Relationship Id="rId19" Type="http://schemas.openxmlformats.org/officeDocument/2006/relationships/hyperlink" Target="https://podminky.urs.cz/item/CS_URS_2022_01/622143003" TargetMode="External" /><Relationship Id="rId20" Type="http://schemas.openxmlformats.org/officeDocument/2006/relationships/hyperlink" Target="https://podminky.urs.cz/item/CS_URS_2022_01/622321141" TargetMode="External" /><Relationship Id="rId21" Type="http://schemas.openxmlformats.org/officeDocument/2006/relationships/hyperlink" Target="https://podminky.urs.cz/item/CS_URS_2022_01/622325102" TargetMode="External" /><Relationship Id="rId22" Type="http://schemas.openxmlformats.org/officeDocument/2006/relationships/hyperlink" Target="https://podminky.urs.cz/item/CS_URS_2022_01/622381032" TargetMode="External" /><Relationship Id="rId23" Type="http://schemas.openxmlformats.org/officeDocument/2006/relationships/hyperlink" Target="https://podminky.urs.cz/item/CS_URS_2022_01/629991011" TargetMode="External" /><Relationship Id="rId24" Type="http://schemas.openxmlformats.org/officeDocument/2006/relationships/hyperlink" Target="https://podminky.urs.cz/item/CS_URS_2022_01/631311126" TargetMode="External" /><Relationship Id="rId25" Type="http://schemas.openxmlformats.org/officeDocument/2006/relationships/hyperlink" Target="https://podminky.urs.cz/item/CS_URS_2022_01/631319173" TargetMode="External" /><Relationship Id="rId26" Type="http://schemas.openxmlformats.org/officeDocument/2006/relationships/hyperlink" Target="https://podminky.urs.cz/item/CS_URS_2022_01/631319196" TargetMode="External" /><Relationship Id="rId27" Type="http://schemas.openxmlformats.org/officeDocument/2006/relationships/hyperlink" Target="https://podminky.urs.cz/item/CS_URS_2022_01/631362021" TargetMode="External" /><Relationship Id="rId28" Type="http://schemas.openxmlformats.org/officeDocument/2006/relationships/hyperlink" Target="https://podminky.urs.cz/item/CS_URS_2022_01/632450134" TargetMode="External" /><Relationship Id="rId29" Type="http://schemas.openxmlformats.org/officeDocument/2006/relationships/hyperlink" Target="https://podminky.urs.cz/item/CS_URS_2022_01/635211121" TargetMode="External" /><Relationship Id="rId30" Type="http://schemas.openxmlformats.org/officeDocument/2006/relationships/hyperlink" Target="https://podminky.urs.cz/item/CS_URS_2022_01/642945111" TargetMode="External" /><Relationship Id="rId31" Type="http://schemas.openxmlformats.org/officeDocument/2006/relationships/hyperlink" Target="https://podminky.urs.cz/item/CS_URS_2022_01/941111111" TargetMode="External" /><Relationship Id="rId32" Type="http://schemas.openxmlformats.org/officeDocument/2006/relationships/hyperlink" Target="https://podminky.urs.cz/item/CS_URS_2022_01/941111211" TargetMode="External" /><Relationship Id="rId33" Type="http://schemas.openxmlformats.org/officeDocument/2006/relationships/hyperlink" Target="https://podminky.urs.cz/item/CS_URS_2022_01/941111811" TargetMode="External" /><Relationship Id="rId34" Type="http://schemas.openxmlformats.org/officeDocument/2006/relationships/hyperlink" Target="https://podminky.urs.cz/item/CS_URS_2022_01/949101111" TargetMode="External" /><Relationship Id="rId35" Type="http://schemas.openxmlformats.org/officeDocument/2006/relationships/hyperlink" Target="https://podminky.urs.cz/item/CS_URS_2022_01/949111114" TargetMode="External" /><Relationship Id="rId36" Type="http://schemas.openxmlformats.org/officeDocument/2006/relationships/hyperlink" Target="https://podminky.urs.cz/item/CS_URS_2022_01/949111214" TargetMode="External" /><Relationship Id="rId37" Type="http://schemas.openxmlformats.org/officeDocument/2006/relationships/hyperlink" Target="https://podminky.urs.cz/item/CS_URS_2022_01/949111814" TargetMode="External" /><Relationship Id="rId38" Type="http://schemas.openxmlformats.org/officeDocument/2006/relationships/hyperlink" Target="https://podminky.urs.cz/item/CS_URS_2022_01/952901111" TargetMode="External" /><Relationship Id="rId39" Type="http://schemas.openxmlformats.org/officeDocument/2006/relationships/hyperlink" Target="https://podminky.urs.cz/item/CS_URS_2022_01/953943211" TargetMode="External" /><Relationship Id="rId40" Type="http://schemas.openxmlformats.org/officeDocument/2006/relationships/hyperlink" Target="https://podminky.urs.cz/item/CS_URS_2022_01/953943212" TargetMode="External" /><Relationship Id="rId41" Type="http://schemas.openxmlformats.org/officeDocument/2006/relationships/hyperlink" Target="https://podminky.urs.cz/item/CS_URS_2022_01/963051113" TargetMode="External" /><Relationship Id="rId42" Type="http://schemas.openxmlformats.org/officeDocument/2006/relationships/hyperlink" Target="https://podminky.urs.cz/item/CS_URS_2022_01/964072221" TargetMode="External" /><Relationship Id="rId43" Type="http://schemas.openxmlformats.org/officeDocument/2006/relationships/hyperlink" Target="https://podminky.urs.cz/item/CS_URS_2022_01/971033441" TargetMode="External" /><Relationship Id="rId44" Type="http://schemas.openxmlformats.org/officeDocument/2006/relationships/hyperlink" Target="https://podminky.urs.cz/item/CS_URS_2022_01/978013191" TargetMode="External" /><Relationship Id="rId45" Type="http://schemas.openxmlformats.org/officeDocument/2006/relationships/hyperlink" Target="https://podminky.urs.cz/item/CS_URS_2022_01/978013191" TargetMode="External" /><Relationship Id="rId46" Type="http://schemas.openxmlformats.org/officeDocument/2006/relationships/hyperlink" Target="https://podminky.urs.cz/item/CS_URS_2022_01/978015331" TargetMode="External" /><Relationship Id="rId47" Type="http://schemas.openxmlformats.org/officeDocument/2006/relationships/hyperlink" Target="https://podminky.urs.cz/item/CS_URS_2022_01/978059641" TargetMode="External" /><Relationship Id="rId48" Type="http://schemas.openxmlformats.org/officeDocument/2006/relationships/hyperlink" Target="https://podminky.urs.cz/item/CS_URS_2022_01/997013211" TargetMode="External" /><Relationship Id="rId49" Type="http://schemas.openxmlformats.org/officeDocument/2006/relationships/hyperlink" Target="https://podminky.urs.cz/item/CS_URS_2022_01/997013501" TargetMode="External" /><Relationship Id="rId50" Type="http://schemas.openxmlformats.org/officeDocument/2006/relationships/hyperlink" Target="https://podminky.urs.cz/item/CS_URS_2022_01/997013509" TargetMode="External" /><Relationship Id="rId51" Type="http://schemas.openxmlformats.org/officeDocument/2006/relationships/hyperlink" Target="https://podminky.urs.cz/item/CS_URS_2022_01/997013631" TargetMode="External" /><Relationship Id="rId52" Type="http://schemas.openxmlformats.org/officeDocument/2006/relationships/hyperlink" Target="https://podminky.urs.cz/item/CS_URS_2022_01/998011001" TargetMode="External" /><Relationship Id="rId53" Type="http://schemas.openxmlformats.org/officeDocument/2006/relationships/hyperlink" Target="https://podminky.urs.cz/item/CS_URS_2022_01/741110511" TargetMode="External" /><Relationship Id="rId54" Type="http://schemas.openxmlformats.org/officeDocument/2006/relationships/hyperlink" Target="https://podminky.urs.cz/item/CS_URS_2022_01/741110512" TargetMode="External" /><Relationship Id="rId55" Type="http://schemas.openxmlformats.org/officeDocument/2006/relationships/hyperlink" Target="https://podminky.urs.cz/item/CS_URS_2022_01/741110541" TargetMode="External" /><Relationship Id="rId56" Type="http://schemas.openxmlformats.org/officeDocument/2006/relationships/hyperlink" Target="https://podminky.urs.cz/item/CS_URS_2022_01/741110555" TargetMode="External" /><Relationship Id="rId57" Type="http://schemas.openxmlformats.org/officeDocument/2006/relationships/hyperlink" Target="https://podminky.urs.cz/item/CS_URS_2022_01/741110571" TargetMode="External" /><Relationship Id="rId58" Type="http://schemas.openxmlformats.org/officeDocument/2006/relationships/hyperlink" Target="https://podminky.urs.cz/item/CS_URS_2022_01/741112061" TargetMode="External" /><Relationship Id="rId59" Type="http://schemas.openxmlformats.org/officeDocument/2006/relationships/hyperlink" Target="https://podminky.urs.cz/item/CS_URS_2022_01/741112101" TargetMode="External" /><Relationship Id="rId60" Type="http://schemas.openxmlformats.org/officeDocument/2006/relationships/hyperlink" Target="https://podminky.urs.cz/item/CS_URS_2022_01/741120101" TargetMode="External" /><Relationship Id="rId61" Type="http://schemas.openxmlformats.org/officeDocument/2006/relationships/hyperlink" Target="https://podminky.urs.cz/item/CS_URS_2022_01/741310101" TargetMode="External" /><Relationship Id="rId62" Type="http://schemas.openxmlformats.org/officeDocument/2006/relationships/hyperlink" Target="https://podminky.urs.cz/item/CS_URS_2022_01/741313004" TargetMode="External" /><Relationship Id="rId63" Type="http://schemas.openxmlformats.org/officeDocument/2006/relationships/hyperlink" Target="https://podminky.urs.cz/item/CS_URS_2022_01/741370032" TargetMode="External" /><Relationship Id="rId64" Type="http://schemas.openxmlformats.org/officeDocument/2006/relationships/hyperlink" Target="https://podminky.urs.cz/item/CS_URS_2022_01/741371002" TargetMode="External" /><Relationship Id="rId65" Type="http://schemas.openxmlformats.org/officeDocument/2006/relationships/hyperlink" Target="https://podminky.urs.cz/item/CS_URS_2022_01/741810001" TargetMode="External" /><Relationship Id="rId66" Type="http://schemas.openxmlformats.org/officeDocument/2006/relationships/hyperlink" Target="https://podminky.urs.cz/item/CS_URS_2022_01/998741101" TargetMode="External" /><Relationship Id="rId67" Type="http://schemas.openxmlformats.org/officeDocument/2006/relationships/hyperlink" Target="https://podminky.urs.cz/item/CS_URS_2022_01/763131541" TargetMode="External" /><Relationship Id="rId68" Type="http://schemas.openxmlformats.org/officeDocument/2006/relationships/hyperlink" Target="https://podminky.urs.cz/item/CS_URS_2022_01/763131714" TargetMode="External" /><Relationship Id="rId69" Type="http://schemas.openxmlformats.org/officeDocument/2006/relationships/hyperlink" Target="https://podminky.urs.cz/item/CS_URS_2022_01/998763401" TargetMode="External" /><Relationship Id="rId70" Type="http://schemas.openxmlformats.org/officeDocument/2006/relationships/hyperlink" Target="https://podminky.urs.cz/item/CS_URS_2022_01/766660021" TargetMode="External" /><Relationship Id="rId71" Type="http://schemas.openxmlformats.org/officeDocument/2006/relationships/hyperlink" Target="https://podminky.urs.cz/item/CS_URS_2022_01/766660718" TargetMode="External" /><Relationship Id="rId72" Type="http://schemas.openxmlformats.org/officeDocument/2006/relationships/hyperlink" Target="https://podminky.urs.cz/item/CS_URS_2022_01/766660729" TargetMode="External" /><Relationship Id="rId73" Type="http://schemas.openxmlformats.org/officeDocument/2006/relationships/hyperlink" Target="https://podminky.urs.cz/item/CS_URS_2022_01/998766201" TargetMode="External" /><Relationship Id="rId74" Type="http://schemas.openxmlformats.org/officeDocument/2006/relationships/hyperlink" Target="https://podminky.urs.cz/item/CS_URS_2022_01/767531111" TargetMode="External" /><Relationship Id="rId75" Type="http://schemas.openxmlformats.org/officeDocument/2006/relationships/hyperlink" Target="https://podminky.urs.cz/item/CS_URS_2022_01/767531811" TargetMode="External" /><Relationship Id="rId76" Type="http://schemas.openxmlformats.org/officeDocument/2006/relationships/hyperlink" Target="https://podminky.urs.cz/item/CS_URS_2022_01/767649194" TargetMode="External" /><Relationship Id="rId77" Type="http://schemas.openxmlformats.org/officeDocument/2006/relationships/hyperlink" Target="https://podminky.urs.cz/item/CS_URS_2022_01/998767201" TargetMode="External" /><Relationship Id="rId78" Type="http://schemas.openxmlformats.org/officeDocument/2006/relationships/hyperlink" Target="https://podminky.urs.cz/item/CS_URS_2022_01/772423811" TargetMode="External" /><Relationship Id="rId79" Type="http://schemas.openxmlformats.org/officeDocument/2006/relationships/hyperlink" Target="https://podminky.urs.cz/item/CS_URS_2022_01/77259191R" TargetMode="External" /><Relationship Id="rId80" Type="http://schemas.openxmlformats.org/officeDocument/2006/relationships/hyperlink" Target="https://podminky.urs.cz/item/CS_URS_2022_01/998772201" TargetMode="External" /><Relationship Id="rId81" Type="http://schemas.openxmlformats.org/officeDocument/2006/relationships/hyperlink" Target="https://podminky.urs.cz/item/CS_URS_2022_01/776111311" TargetMode="External" /><Relationship Id="rId82" Type="http://schemas.openxmlformats.org/officeDocument/2006/relationships/hyperlink" Target="https://podminky.urs.cz/item/CS_URS_2022_01/776121321" TargetMode="External" /><Relationship Id="rId83" Type="http://schemas.openxmlformats.org/officeDocument/2006/relationships/hyperlink" Target="https://podminky.urs.cz/item/CS_URS_2022_01/776141121" TargetMode="External" /><Relationship Id="rId84" Type="http://schemas.openxmlformats.org/officeDocument/2006/relationships/hyperlink" Target="https://podminky.urs.cz/item/CS_URS_2022_01/776141122" TargetMode="External" /><Relationship Id="rId85" Type="http://schemas.openxmlformats.org/officeDocument/2006/relationships/hyperlink" Target="https://podminky.urs.cz/item/CS_URS_2022_01/776141123" TargetMode="External" /><Relationship Id="rId86" Type="http://schemas.openxmlformats.org/officeDocument/2006/relationships/hyperlink" Target="https://podminky.urs.cz/item/CS_URS_2022_01/776221111" TargetMode="External" /><Relationship Id="rId87" Type="http://schemas.openxmlformats.org/officeDocument/2006/relationships/hyperlink" Target="https://podminky.urs.cz/item/CS_URS_2022_01/776421111" TargetMode="External" /><Relationship Id="rId88" Type="http://schemas.openxmlformats.org/officeDocument/2006/relationships/hyperlink" Target="https://podminky.urs.cz/item/CS_URS_2022_01/776421312" TargetMode="External" /><Relationship Id="rId89" Type="http://schemas.openxmlformats.org/officeDocument/2006/relationships/hyperlink" Target="https://podminky.urs.cz/item/CS_URS_2022_01/776991121" TargetMode="External" /><Relationship Id="rId90" Type="http://schemas.openxmlformats.org/officeDocument/2006/relationships/hyperlink" Target="https://podminky.urs.cz/item/CS_URS_2022_01/776991141" TargetMode="External" /><Relationship Id="rId91" Type="http://schemas.openxmlformats.org/officeDocument/2006/relationships/hyperlink" Target="https://podminky.urs.cz/item/CS_URS_2022_01/998776201" TargetMode="External" /><Relationship Id="rId92" Type="http://schemas.openxmlformats.org/officeDocument/2006/relationships/hyperlink" Target="https://podminky.urs.cz/item/CS_URS_2022_01/781121011" TargetMode="External" /><Relationship Id="rId93" Type="http://schemas.openxmlformats.org/officeDocument/2006/relationships/hyperlink" Target="https://podminky.urs.cz/item/CS_URS_2022_01/781473927" TargetMode="External" /><Relationship Id="rId94" Type="http://schemas.openxmlformats.org/officeDocument/2006/relationships/hyperlink" Target="https://podminky.urs.cz/item/CS_URS_2022_01/781481810" TargetMode="External" /><Relationship Id="rId95" Type="http://schemas.openxmlformats.org/officeDocument/2006/relationships/hyperlink" Target="https://podminky.urs.cz/item/CS_URS_2022_01/781774120" TargetMode="External" /><Relationship Id="rId96" Type="http://schemas.openxmlformats.org/officeDocument/2006/relationships/hyperlink" Target="https://podminky.urs.cz/item/CS_URS_2022_01/998781201" TargetMode="External" /><Relationship Id="rId97" Type="http://schemas.openxmlformats.org/officeDocument/2006/relationships/hyperlink" Target="https://podminky.urs.cz/item/CS_URS_2022_01/783801201" TargetMode="External" /><Relationship Id="rId98" Type="http://schemas.openxmlformats.org/officeDocument/2006/relationships/hyperlink" Target="https://podminky.urs.cz/item/CS_URS_2022_01/783813131" TargetMode="External" /><Relationship Id="rId99" Type="http://schemas.openxmlformats.org/officeDocument/2006/relationships/hyperlink" Target="https://podminky.urs.cz/item/CS_URS_2022_01/783817421" TargetMode="External" /><Relationship Id="rId100" Type="http://schemas.openxmlformats.org/officeDocument/2006/relationships/hyperlink" Target="https://podminky.urs.cz/item/CS_URS_2022_01/784111001" TargetMode="External" /><Relationship Id="rId101" Type="http://schemas.openxmlformats.org/officeDocument/2006/relationships/hyperlink" Target="https://podminky.urs.cz/item/CS_URS_2022_01/784121001" TargetMode="External" /><Relationship Id="rId102" Type="http://schemas.openxmlformats.org/officeDocument/2006/relationships/hyperlink" Target="https://podminky.urs.cz/item/CS_URS_2022_01/784121011" TargetMode="External" /><Relationship Id="rId103" Type="http://schemas.openxmlformats.org/officeDocument/2006/relationships/hyperlink" Target="https://podminky.urs.cz/item/CS_URS_2022_01/784171101" TargetMode="External" /><Relationship Id="rId104" Type="http://schemas.openxmlformats.org/officeDocument/2006/relationships/hyperlink" Target="https://podminky.urs.cz/item/CS_URS_2022_01/784181111" TargetMode="External" /><Relationship Id="rId105" Type="http://schemas.openxmlformats.org/officeDocument/2006/relationships/hyperlink" Target="https://podminky.urs.cz/item/CS_URS_2022_01/784181117" TargetMode="External" /><Relationship Id="rId106" Type="http://schemas.openxmlformats.org/officeDocument/2006/relationships/hyperlink" Target="https://podminky.urs.cz/item/CS_URS_2022_01/784211101" TargetMode="External" /><Relationship Id="rId107" Type="http://schemas.openxmlformats.org/officeDocument/2006/relationships/hyperlink" Target="https://podminky.urs.cz/item/CS_URS_2022_01/784211107" TargetMode="External" /><Relationship Id="rId108" Type="http://schemas.openxmlformats.org/officeDocument/2006/relationships/hyperlink" Target="https://podminky.urs.cz/item/CS_URS_2022_01/784681007" TargetMode="External" /><Relationship Id="rId109" Type="http://schemas.openxmlformats.org/officeDocument/2006/relationships/hyperlink" Target="https://podminky.urs.cz/item/CS_URS_2022_01/HZS2231" TargetMode="External" /><Relationship Id="rId110" Type="http://schemas.openxmlformats.org/officeDocument/2006/relationships/hyperlink" Target="https://podminky.urs.cz/item/CS_URS_2022_01/HZS2232" TargetMode="External" /><Relationship Id="rId11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013254000" TargetMode="External" /><Relationship Id="rId2" Type="http://schemas.openxmlformats.org/officeDocument/2006/relationships/hyperlink" Target="https://podminky.urs.cz/item/CS_URS_2022_01/033103000" TargetMode="External" /><Relationship Id="rId3" Type="http://schemas.openxmlformats.org/officeDocument/2006/relationships/hyperlink" Target="https://podminky.urs.cz/item/CS_URS_2022_01/033203000" TargetMode="External" /><Relationship Id="rId4" Type="http://schemas.openxmlformats.org/officeDocument/2006/relationships/hyperlink" Target="https://podminky.urs.cz/item/CS_URS_2022_01/071103000" TargetMode="External" /><Relationship Id="rId5" Type="http://schemas.openxmlformats.org/officeDocument/2006/relationships/hyperlink" Target="https://podminky.urs.cz/item/CS_URS_2022_01/094104000" TargetMode="External" /><Relationship Id="rId6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32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34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36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38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40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41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42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43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44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45</v>
      </c>
      <c r="E29" s="48"/>
      <c r="F29" s="33" t="s">
        <v>46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47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48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49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50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51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52</v>
      </c>
      <c r="U35" s="55"/>
      <c r="V35" s="55"/>
      <c r="W35" s="55"/>
      <c r="X35" s="57" t="s">
        <v>53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54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220126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KKN a.s.-Pavilon B,stavební úpravy v prostoru vstupního schodiště a vnějšího parteru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Karlovy Vary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31. 1. 2022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KKN a.s.,nem.Karlovy Vary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Jan Sobotka</v>
      </c>
      <c r="AN49" s="65"/>
      <c r="AO49" s="65"/>
      <c r="AP49" s="65"/>
      <c r="AQ49" s="41"/>
      <c r="AR49" s="45"/>
      <c r="AS49" s="75" t="s">
        <v>55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40.0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35</v>
      </c>
      <c r="AJ50" s="41"/>
      <c r="AK50" s="41"/>
      <c r="AL50" s="41"/>
      <c r="AM50" s="74" t="str">
        <f>IF(E20="","",E20)</f>
        <v>Ing.Jana Handšuhová Smutná,Miroslava Klimešová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56</v>
      </c>
      <c r="D52" s="88"/>
      <c r="E52" s="88"/>
      <c r="F52" s="88"/>
      <c r="G52" s="88"/>
      <c r="H52" s="89"/>
      <c r="I52" s="90" t="s">
        <v>57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58</v>
      </c>
      <c r="AH52" s="88"/>
      <c r="AI52" s="88"/>
      <c r="AJ52" s="88"/>
      <c r="AK52" s="88"/>
      <c r="AL52" s="88"/>
      <c r="AM52" s="88"/>
      <c r="AN52" s="90" t="s">
        <v>59</v>
      </c>
      <c r="AO52" s="88"/>
      <c r="AP52" s="88"/>
      <c r="AQ52" s="92" t="s">
        <v>60</v>
      </c>
      <c r="AR52" s="45"/>
      <c r="AS52" s="93" t="s">
        <v>61</v>
      </c>
      <c r="AT52" s="94" t="s">
        <v>62</v>
      </c>
      <c r="AU52" s="94" t="s">
        <v>63</v>
      </c>
      <c r="AV52" s="94" t="s">
        <v>64</v>
      </c>
      <c r="AW52" s="94" t="s">
        <v>65</v>
      </c>
      <c r="AX52" s="94" t="s">
        <v>66</v>
      </c>
      <c r="AY52" s="94" t="s">
        <v>67</v>
      </c>
      <c r="AZ52" s="94" t="s">
        <v>68</v>
      </c>
      <c r="BA52" s="94" t="s">
        <v>69</v>
      </c>
      <c r="BB52" s="94" t="s">
        <v>70</v>
      </c>
      <c r="BC52" s="94" t="s">
        <v>71</v>
      </c>
      <c r="BD52" s="95" t="s">
        <v>72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73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ROUND(SUM(AG55:AG56),2)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ROUND(SUM(AS55:AS56),2)</f>
        <v>0</v>
      </c>
      <c r="AT54" s="107">
        <f>ROUND(SUM(AV54:AW54),2)</f>
        <v>0</v>
      </c>
      <c r="AU54" s="108">
        <f>ROUND(SUM(AU55:AU56),5)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ROUND(SUM(AZ55:AZ56),2)</f>
        <v>0</v>
      </c>
      <c r="BA54" s="107">
        <f>ROUND(SUM(BA55:BA56),2)</f>
        <v>0</v>
      </c>
      <c r="BB54" s="107">
        <f>ROUND(SUM(BB55:BB56),2)</f>
        <v>0</v>
      </c>
      <c r="BC54" s="107">
        <f>ROUND(SUM(BC55:BC56),2)</f>
        <v>0</v>
      </c>
      <c r="BD54" s="109">
        <f>ROUND(SUM(BD55:BD56),2)</f>
        <v>0</v>
      </c>
      <c r="BE54" s="6"/>
      <c r="BS54" s="110" t="s">
        <v>74</v>
      </c>
      <c r="BT54" s="110" t="s">
        <v>75</v>
      </c>
      <c r="BU54" s="111" t="s">
        <v>76</v>
      </c>
      <c r="BV54" s="110" t="s">
        <v>77</v>
      </c>
      <c r="BW54" s="110" t="s">
        <v>5</v>
      </c>
      <c r="BX54" s="110" t="s">
        <v>78</v>
      </c>
      <c r="CL54" s="110" t="s">
        <v>19</v>
      </c>
    </row>
    <row r="55" s="7" customFormat="1" ht="16.5" customHeight="1">
      <c r="A55" s="112" t="s">
        <v>79</v>
      </c>
      <c r="B55" s="113"/>
      <c r="C55" s="114"/>
      <c r="D55" s="115" t="s">
        <v>80</v>
      </c>
      <c r="E55" s="115"/>
      <c r="F55" s="115"/>
      <c r="G55" s="115"/>
      <c r="H55" s="115"/>
      <c r="I55" s="116"/>
      <c r="J55" s="115" t="s">
        <v>81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'01 - Stavební úpravy'!J30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82</v>
      </c>
      <c r="AR55" s="119"/>
      <c r="AS55" s="120">
        <v>0</v>
      </c>
      <c r="AT55" s="121">
        <f>ROUND(SUM(AV55:AW55),2)</f>
        <v>0</v>
      </c>
      <c r="AU55" s="122">
        <f>'01 - Stavební úpravy'!P99</f>
        <v>0</v>
      </c>
      <c r="AV55" s="121">
        <f>'01 - Stavební úpravy'!J33</f>
        <v>0</v>
      </c>
      <c r="AW55" s="121">
        <f>'01 - Stavební úpravy'!J34</f>
        <v>0</v>
      </c>
      <c r="AX55" s="121">
        <f>'01 - Stavební úpravy'!J35</f>
        <v>0</v>
      </c>
      <c r="AY55" s="121">
        <f>'01 - Stavební úpravy'!J36</f>
        <v>0</v>
      </c>
      <c r="AZ55" s="121">
        <f>'01 - Stavební úpravy'!F33</f>
        <v>0</v>
      </c>
      <c r="BA55" s="121">
        <f>'01 - Stavební úpravy'!F34</f>
        <v>0</v>
      </c>
      <c r="BB55" s="121">
        <f>'01 - Stavební úpravy'!F35</f>
        <v>0</v>
      </c>
      <c r="BC55" s="121">
        <f>'01 - Stavební úpravy'!F36</f>
        <v>0</v>
      </c>
      <c r="BD55" s="123">
        <f>'01 - Stavební úpravy'!F37</f>
        <v>0</v>
      </c>
      <c r="BE55" s="7"/>
      <c r="BT55" s="124" t="s">
        <v>83</v>
      </c>
      <c r="BV55" s="124" t="s">
        <v>77</v>
      </c>
      <c r="BW55" s="124" t="s">
        <v>84</v>
      </c>
      <c r="BX55" s="124" t="s">
        <v>5</v>
      </c>
      <c r="CL55" s="124" t="s">
        <v>19</v>
      </c>
      <c r="CM55" s="124" t="s">
        <v>85</v>
      </c>
    </row>
    <row r="56" s="7" customFormat="1" ht="16.5" customHeight="1">
      <c r="A56" s="112" t="s">
        <v>79</v>
      </c>
      <c r="B56" s="113"/>
      <c r="C56" s="114"/>
      <c r="D56" s="115" t="s">
        <v>86</v>
      </c>
      <c r="E56" s="115"/>
      <c r="F56" s="115"/>
      <c r="G56" s="115"/>
      <c r="H56" s="115"/>
      <c r="I56" s="116"/>
      <c r="J56" s="115" t="s">
        <v>87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'02 - Ostatní a vedlejší n...'!J30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88</v>
      </c>
      <c r="AR56" s="119"/>
      <c r="AS56" s="125">
        <v>0</v>
      </c>
      <c r="AT56" s="126">
        <f>ROUND(SUM(AV56:AW56),2)</f>
        <v>0</v>
      </c>
      <c r="AU56" s="127">
        <f>'02 - Ostatní a vedlejší n...'!P80</f>
        <v>0</v>
      </c>
      <c r="AV56" s="126">
        <f>'02 - Ostatní a vedlejší n...'!J33</f>
        <v>0</v>
      </c>
      <c r="AW56" s="126">
        <f>'02 - Ostatní a vedlejší n...'!J34</f>
        <v>0</v>
      </c>
      <c r="AX56" s="126">
        <f>'02 - Ostatní a vedlejší n...'!J35</f>
        <v>0</v>
      </c>
      <c r="AY56" s="126">
        <f>'02 - Ostatní a vedlejší n...'!J36</f>
        <v>0</v>
      </c>
      <c r="AZ56" s="126">
        <f>'02 - Ostatní a vedlejší n...'!F33</f>
        <v>0</v>
      </c>
      <c r="BA56" s="126">
        <f>'02 - Ostatní a vedlejší n...'!F34</f>
        <v>0</v>
      </c>
      <c r="BB56" s="126">
        <f>'02 - Ostatní a vedlejší n...'!F35</f>
        <v>0</v>
      </c>
      <c r="BC56" s="126">
        <f>'02 - Ostatní a vedlejší n...'!F36</f>
        <v>0</v>
      </c>
      <c r="BD56" s="128">
        <f>'02 - Ostatní a vedlejší n...'!F37</f>
        <v>0</v>
      </c>
      <c r="BE56" s="7"/>
      <c r="BT56" s="124" t="s">
        <v>83</v>
      </c>
      <c r="BV56" s="124" t="s">
        <v>77</v>
      </c>
      <c r="BW56" s="124" t="s">
        <v>89</v>
      </c>
      <c r="BX56" s="124" t="s">
        <v>5</v>
      </c>
      <c r="CL56" s="124" t="s">
        <v>19</v>
      </c>
      <c r="CM56" s="124" t="s">
        <v>85</v>
      </c>
    </row>
    <row r="57" s="2" customFormat="1" ht="30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  <row r="58" s="2" customFormat="1" ht="6.96" customHeight="1">
      <c r="A58" s="39"/>
      <c r="B58" s="60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</sheetData>
  <sheetProtection sheet="1" formatColumns="0" formatRows="0" objects="1" scenarios="1" spinCount="100000" saltValue="KD36gZZ+fwScM2J3aiWhPN9TzXoPEWFL4l7iwSBg6B4CnE4IKdzxKN0OB0SKDSeXyLYnL0PdUNmeW2A+9KcmSA==" hashValue="m1etSgS64dczYj1AaQ9oeETMdFYyp7lTknAmSpNeLuo6GyxgJt9pruuc/H8vXEwxAUxwBXzWNxLe4yPS8pSVvA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01 - Stavební úpravy'!C2" display="/"/>
    <hyperlink ref="A56" location="'02 - Ostatní a vedlejší n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84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85</v>
      </c>
    </row>
    <row r="4" s="1" customFormat="1" ht="24.96" customHeight="1">
      <c r="B4" s="21"/>
      <c r="D4" s="131" t="s">
        <v>90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KKN a.s.-Pavilon B,stavební úpravy v prostoru vstupního schodiště a vnějšího parteru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91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92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31. 1. 2022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32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33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35</v>
      </c>
      <c r="E23" s="39"/>
      <c r="F23" s="39"/>
      <c r="G23" s="39"/>
      <c r="H23" s="39"/>
      <c r="I23" s="133" t="s">
        <v>26</v>
      </c>
      <c r="J23" s="137" t="s">
        <v>36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37</v>
      </c>
      <c r="F24" s="39"/>
      <c r="G24" s="39"/>
      <c r="H24" s="39"/>
      <c r="I24" s="133" t="s">
        <v>28</v>
      </c>
      <c r="J24" s="137" t="s">
        <v>38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39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41</v>
      </c>
      <c r="E30" s="39"/>
      <c r="F30" s="39"/>
      <c r="G30" s="39"/>
      <c r="H30" s="39"/>
      <c r="I30" s="39"/>
      <c r="J30" s="145">
        <f>ROUND(J99,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43</v>
      </c>
      <c r="G32" s="39"/>
      <c r="H32" s="39"/>
      <c r="I32" s="146" t="s">
        <v>42</v>
      </c>
      <c r="J32" s="146" t="s">
        <v>44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45</v>
      </c>
      <c r="E33" s="133" t="s">
        <v>46</v>
      </c>
      <c r="F33" s="148">
        <f>ROUND((SUM(BE99:BE530)),  2)</f>
        <v>0</v>
      </c>
      <c r="G33" s="39"/>
      <c r="H33" s="39"/>
      <c r="I33" s="149">
        <v>0.20999999999999999</v>
      </c>
      <c r="J33" s="148">
        <f>ROUND(((SUM(BE99:BE530))*I33),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47</v>
      </c>
      <c r="F34" s="148">
        <f>ROUND((SUM(BF99:BF530)),  2)</f>
        <v>0</v>
      </c>
      <c r="G34" s="39"/>
      <c r="H34" s="39"/>
      <c r="I34" s="149">
        <v>0.14999999999999999</v>
      </c>
      <c r="J34" s="148">
        <f>ROUND(((SUM(BF99:BF530))*I34),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48</v>
      </c>
      <c r="F35" s="148">
        <f>ROUND((SUM(BG99:BG530)),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49</v>
      </c>
      <c r="F36" s="148">
        <f>ROUND((SUM(BH99:BH530)),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50</v>
      </c>
      <c r="F37" s="148">
        <f>ROUND((SUM(BI99:BI530)),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51</v>
      </c>
      <c r="E39" s="152"/>
      <c r="F39" s="152"/>
      <c r="G39" s="153" t="s">
        <v>52</v>
      </c>
      <c r="H39" s="154" t="s">
        <v>53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93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KKN a.s.-Pavilon B,stavební úpravy v prostoru vstupního schodiště a vnějšího parteru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91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01 - Stavební úpravy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Karlovy Vary</v>
      </c>
      <c r="G52" s="41"/>
      <c r="H52" s="41"/>
      <c r="I52" s="33" t="s">
        <v>23</v>
      </c>
      <c r="J52" s="73" t="str">
        <f>IF(J12="","",J12)</f>
        <v>31. 1. 2022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KKN a.s.,nem.Karlovy Vary</v>
      </c>
      <c r="G54" s="41"/>
      <c r="H54" s="41"/>
      <c r="I54" s="33" t="s">
        <v>31</v>
      </c>
      <c r="J54" s="37" t="str">
        <f>E21</f>
        <v>Jan Sobotka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40.0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>Ing.Jana Handšuhová Smutná,Miroslava Klimešová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94</v>
      </c>
      <c r="D57" s="163"/>
      <c r="E57" s="163"/>
      <c r="F57" s="163"/>
      <c r="G57" s="163"/>
      <c r="H57" s="163"/>
      <c r="I57" s="163"/>
      <c r="J57" s="164" t="s">
        <v>95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73</v>
      </c>
      <c r="D59" s="41"/>
      <c r="E59" s="41"/>
      <c r="F59" s="41"/>
      <c r="G59" s="41"/>
      <c r="H59" s="41"/>
      <c r="I59" s="41"/>
      <c r="J59" s="103">
        <f>J99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96</v>
      </c>
    </row>
    <row r="60" s="9" customFormat="1" ht="24.96" customHeight="1">
      <c r="A60" s="9"/>
      <c r="B60" s="166"/>
      <c r="C60" s="167"/>
      <c r="D60" s="168" t="s">
        <v>97</v>
      </c>
      <c r="E60" s="169"/>
      <c r="F60" s="169"/>
      <c r="G60" s="169"/>
      <c r="H60" s="169"/>
      <c r="I60" s="169"/>
      <c r="J60" s="170">
        <f>J100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98</v>
      </c>
      <c r="E61" s="175"/>
      <c r="F61" s="175"/>
      <c r="G61" s="175"/>
      <c r="H61" s="175"/>
      <c r="I61" s="175"/>
      <c r="J61" s="176">
        <f>J101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99</v>
      </c>
      <c r="E62" s="175"/>
      <c r="F62" s="175"/>
      <c r="G62" s="175"/>
      <c r="H62" s="175"/>
      <c r="I62" s="175"/>
      <c r="J62" s="176">
        <f>J108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100</v>
      </c>
      <c r="E63" s="175"/>
      <c r="F63" s="175"/>
      <c r="G63" s="175"/>
      <c r="H63" s="175"/>
      <c r="I63" s="175"/>
      <c r="J63" s="176">
        <f>J139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101</v>
      </c>
      <c r="E64" s="175"/>
      <c r="F64" s="175"/>
      <c r="G64" s="175"/>
      <c r="H64" s="175"/>
      <c r="I64" s="175"/>
      <c r="J64" s="176">
        <f>J211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102</v>
      </c>
      <c r="E65" s="175"/>
      <c r="F65" s="175"/>
      <c r="G65" s="175"/>
      <c r="H65" s="175"/>
      <c r="I65" s="175"/>
      <c r="J65" s="176">
        <f>J274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103</v>
      </c>
      <c r="E66" s="175"/>
      <c r="F66" s="175"/>
      <c r="G66" s="175"/>
      <c r="H66" s="175"/>
      <c r="I66" s="175"/>
      <c r="J66" s="176">
        <f>J284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6"/>
      <c r="C67" s="167"/>
      <c r="D67" s="168" t="s">
        <v>104</v>
      </c>
      <c r="E67" s="169"/>
      <c r="F67" s="169"/>
      <c r="G67" s="169"/>
      <c r="H67" s="169"/>
      <c r="I67" s="169"/>
      <c r="J67" s="170">
        <f>J287</f>
        <v>0</v>
      </c>
      <c r="K67" s="167"/>
      <c r="L67" s="17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2"/>
      <c r="C68" s="173"/>
      <c r="D68" s="174" t="s">
        <v>105</v>
      </c>
      <c r="E68" s="175"/>
      <c r="F68" s="175"/>
      <c r="G68" s="175"/>
      <c r="H68" s="175"/>
      <c r="I68" s="175"/>
      <c r="J68" s="176">
        <f>J288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2"/>
      <c r="C69" s="173"/>
      <c r="D69" s="174" t="s">
        <v>106</v>
      </c>
      <c r="E69" s="175"/>
      <c r="F69" s="175"/>
      <c r="G69" s="175"/>
      <c r="H69" s="175"/>
      <c r="I69" s="175"/>
      <c r="J69" s="176">
        <f>J339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2"/>
      <c r="C70" s="173"/>
      <c r="D70" s="174" t="s">
        <v>107</v>
      </c>
      <c r="E70" s="175"/>
      <c r="F70" s="175"/>
      <c r="G70" s="175"/>
      <c r="H70" s="175"/>
      <c r="I70" s="175"/>
      <c r="J70" s="176">
        <f>J366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2"/>
      <c r="C71" s="173"/>
      <c r="D71" s="174" t="s">
        <v>108</v>
      </c>
      <c r="E71" s="175"/>
      <c r="F71" s="175"/>
      <c r="G71" s="175"/>
      <c r="H71" s="175"/>
      <c r="I71" s="175"/>
      <c r="J71" s="176">
        <f>J374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2"/>
      <c r="C72" s="173"/>
      <c r="D72" s="174" t="s">
        <v>109</v>
      </c>
      <c r="E72" s="175"/>
      <c r="F72" s="175"/>
      <c r="G72" s="175"/>
      <c r="H72" s="175"/>
      <c r="I72" s="175"/>
      <c r="J72" s="176">
        <f>J387</f>
        <v>0</v>
      </c>
      <c r="K72" s="173"/>
      <c r="L72" s="17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2"/>
      <c r="C73" s="173"/>
      <c r="D73" s="174" t="s">
        <v>110</v>
      </c>
      <c r="E73" s="175"/>
      <c r="F73" s="175"/>
      <c r="G73" s="175"/>
      <c r="H73" s="175"/>
      <c r="I73" s="175"/>
      <c r="J73" s="176">
        <f>J405</f>
        <v>0</v>
      </c>
      <c r="K73" s="173"/>
      <c r="L73" s="17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2"/>
      <c r="C74" s="173"/>
      <c r="D74" s="174" t="s">
        <v>111</v>
      </c>
      <c r="E74" s="175"/>
      <c r="F74" s="175"/>
      <c r="G74" s="175"/>
      <c r="H74" s="175"/>
      <c r="I74" s="175"/>
      <c r="J74" s="176">
        <f>J416</f>
        <v>0</v>
      </c>
      <c r="K74" s="173"/>
      <c r="L74" s="17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2"/>
      <c r="C75" s="173"/>
      <c r="D75" s="174" t="s">
        <v>112</v>
      </c>
      <c r="E75" s="175"/>
      <c r="F75" s="175"/>
      <c r="G75" s="175"/>
      <c r="H75" s="175"/>
      <c r="I75" s="175"/>
      <c r="J75" s="176">
        <f>J455</f>
        <v>0</v>
      </c>
      <c r="K75" s="173"/>
      <c r="L75" s="17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2"/>
      <c r="C76" s="173"/>
      <c r="D76" s="174" t="s">
        <v>113</v>
      </c>
      <c r="E76" s="175"/>
      <c r="F76" s="175"/>
      <c r="G76" s="175"/>
      <c r="H76" s="175"/>
      <c r="I76" s="175"/>
      <c r="J76" s="176">
        <f>J477</f>
        <v>0</v>
      </c>
      <c r="K76" s="173"/>
      <c r="L76" s="17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2"/>
      <c r="C77" s="173"/>
      <c r="D77" s="174" t="s">
        <v>114</v>
      </c>
      <c r="E77" s="175"/>
      <c r="F77" s="175"/>
      <c r="G77" s="175"/>
      <c r="H77" s="175"/>
      <c r="I77" s="175"/>
      <c r="J77" s="176">
        <f>J485</f>
        <v>0</v>
      </c>
      <c r="K77" s="173"/>
      <c r="L77" s="17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66"/>
      <c r="C78" s="167"/>
      <c r="D78" s="168" t="s">
        <v>115</v>
      </c>
      <c r="E78" s="169"/>
      <c r="F78" s="169"/>
      <c r="G78" s="169"/>
      <c r="H78" s="169"/>
      <c r="I78" s="169"/>
      <c r="J78" s="170">
        <f>J519</f>
        <v>0</v>
      </c>
      <c r="K78" s="167"/>
      <c r="L78" s="171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9" customFormat="1" ht="24.96" customHeight="1">
      <c r="A79" s="9"/>
      <c r="B79" s="166"/>
      <c r="C79" s="167"/>
      <c r="D79" s="168" t="s">
        <v>116</v>
      </c>
      <c r="E79" s="169"/>
      <c r="F79" s="169"/>
      <c r="G79" s="169"/>
      <c r="H79" s="169"/>
      <c r="I79" s="169"/>
      <c r="J79" s="170">
        <f>J524</f>
        <v>0</v>
      </c>
      <c r="K79" s="167"/>
      <c r="L79" s="171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2" customFormat="1" ht="21.84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5" s="2" customFormat="1" ht="6.96" customHeight="1">
      <c r="A85" s="39"/>
      <c r="B85" s="62"/>
      <c r="C85" s="63"/>
      <c r="D85" s="63"/>
      <c r="E85" s="63"/>
      <c r="F85" s="63"/>
      <c r="G85" s="63"/>
      <c r="H85" s="63"/>
      <c r="I85" s="63"/>
      <c r="J85" s="63"/>
      <c r="K85" s="63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24.96" customHeight="1">
      <c r="A86" s="39"/>
      <c r="B86" s="40"/>
      <c r="C86" s="24" t="s">
        <v>117</v>
      </c>
      <c r="D86" s="41"/>
      <c r="E86" s="41"/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16</v>
      </c>
      <c r="D88" s="41"/>
      <c r="E88" s="41"/>
      <c r="F88" s="41"/>
      <c r="G88" s="41"/>
      <c r="H88" s="41"/>
      <c r="I88" s="41"/>
      <c r="J88" s="41"/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161" t="str">
        <f>E7</f>
        <v>KKN a.s.-Pavilon B,stavební úpravy v prostoru vstupního schodiště a vnějšího parteru</v>
      </c>
      <c r="F89" s="33"/>
      <c r="G89" s="33"/>
      <c r="H89" s="33"/>
      <c r="I89" s="41"/>
      <c r="J89" s="41"/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91</v>
      </c>
      <c r="D90" s="41"/>
      <c r="E90" s="41"/>
      <c r="F90" s="41"/>
      <c r="G90" s="41"/>
      <c r="H90" s="41"/>
      <c r="I90" s="41"/>
      <c r="J90" s="41"/>
      <c r="K90" s="41"/>
      <c r="L90" s="13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0" t="str">
        <f>E9</f>
        <v>01 - Stavební úpravy</v>
      </c>
      <c r="F91" s="41"/>
      <c r="G91" s="41"/>
      <c r="H91" s="41"/>
      <c r="I91" s="41"/>
      <c r="J91" s="41"/>
      <c r="K91" s="41"/>
      <c r="L91" s="13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3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21</v>
      </c>
      <c r="D93" s="41"/>
      <c r="E93" s="41"/>
      <c r="F93" s="28" t="str">
        <f>F12</f>
        <v>Karlovy Vary</v>
      </c>
      <c r="G93" s="41"/>
      <c r="H93" s="41"/>
      <c r="I93" s="33" t="s">
        <v>23</v>
      </c>
      <c r="J93" s="73" t="str">
        <f>IF(J12="","",J12)</f>
        <v>31. 1. 2022</v>
      </c>
      <c r="K93" s="41"/>
      <c r="L93" s="13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3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25</v>
      </c>
      <c r="D95" s="41"/>
      <c r="E95" s="41"/>
      <c r="F95" s="28" t="str">
        <f>E15</f>
        <v>KKN a.s.,nem.Karlovy Vary</v>
      </c>
      <c r="G95" s="41"/>
      <c r="H95" s="41"/>
      <c r="I95" s="33" t="s">
        <v>31</v>
      </c>
      <c r="J95" s="37" t="str">
        <f>E21</f>
        <v>Jan Sobotka</v>
      </c>
      <c r="K95" s="41"/>
      <c r="L95" s="13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40.05" customHeight="1">
      <c r="A96" s="39"/>
      <c r="B96" s="40"/>
      <c r="C96" s="33" t="s">
        <v>29</v>
      </c>
      <c r="D96" s="41"/>
      <c r="E96" s="41"/>
      <c r="F96" s="28" t="str">
        <f>IF(E18="","",E18)</f>
        <v>Vyplň údaj</v>
      </c>
      <c r="G96" s="41"/>
      <c r="H96" s="41"/>
      <c r="I96" s="33" t="s">
        <v>35</v>
      </c>
      <c r="J96" s="37" t="str">
        <f>E24</f>
        <v>Ing.Jana Handšuhová Smutná,Miroslava Klimešová</v>
      </c>
      <c r="K96" s="41"/>
      <c r="L96" s="13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13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11" customFormat="1" ht="29.28" customHeight="1">
      <c r="A98" s="178"/>
      <c r="B98" s="179"/>
      <c r="C98" s="180" t="s">
        <v>118</v>
      </c>
      <c r="D98" s="181" t="s">
        <v>60</v>
      </c>
      <c r="E98" s="181" t="s">
        <v>56</v>
      </c>
      <c r="F98" s="181" t="s">
        <v>57</v>
      </c>
      <c r="G98" s="181" t="s">
        <v>119</v>
      </c>
      <c r="H98" s="181" t="s">
        <v>120</v>
      </c>
      <c r="I98" s="181" t="s">
        <v>121</v>
      </c>
      <c r="J98" s="181" t="s">
        <v>95</v>
      </c>
      <c r="K98" s="182" t="s">
        <v>122</v>
      </c>
      <c r="L98" s="183"/>
      <c r="M98" s="93" t="s">
        <v>19</v>
      </c>
      <c r="N98" s="94" t="s">
        <v>45</v>
      </c>
      <c r="O98" s="94" t="s">
        <v>123</v>
      </c>
      <c r="P98" s="94" t="s">
        <v>124</v>
      </c>
      <c r="Q98" s="94" t="s">
        <v>125</v>
      </c>
      <c r="R98" s="94" t="s">
        <v>126</v>
      </c>
      <c r="S98" s="94" t="s">
        <v>127</v>
      </c>
      <c r="T98" s="95" t="s">
        <v>128</v>
      </c>
      <c r="U98" s="178"/>
      <c r="V98" s="178"/>
      <c r="W98" s="178"/>
      <c r="X98" s="178"/>
      <c r="Y98" s="178"/>
      <c r="Z98" s="178"/>
      <c r="AA98" s="178"/>
      <c r="AB98" s="178"/>
      <c r="AC98" s="178"/>
      <c r="AD98" s="178"/>
      <c r="AE98" s="178"/>
    </row>
    <row r="99" s="2" customFormat="1" ht="22.8" customHeight="1">
      <c r="A99" s="39"/>
      <c r="B99" s="40"/>
      <c r="C99" s="100" t="s">
        <v>129</v>
      </c>
      <c r="D99" s="41"/>
      <c r="E99" s="41"/>
      <c r="F99" s="41"/>
      <c r="G99" s="41"/>
      <c r="H99" s="41"/>
      <c r="I99" s="41"/>
      <c r="J99" s="184">
        <f>BK99</f>
        <v>0</v>
      </c>
      <c r="K99" s="41"/>
      <c r="L99" s="45"/>
      <c r="M99" s="96"/>
      <c r="N99" s="185"/>
      <c r="O99" s="97"/>
      <c r="P99" s="186">
        <f>P100+P287+P519+P524</f>
        <v>0</v>
      </c>
      <c r="Q99" s="97"/>
      <c r="R99" s="186">
        <f>R100+R287+R519+R524</f>
        <v>7.391504610000001</v>
      </c>
      <c r="S99" s="97"/>
      <c r="T99" s="187">
        <f>T100+T287+T519+T524</f>
        <v>8.7558290899999989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74</v>
      </c>
      <c r="AU99" s="18" t="s">
        <v>96</v>
      </c>
      <c r="BK99" s="188">
        <f>BK100+BK287+BK519+BK524</f>
        <v>0</v>
      </c>
    </row>
    <row r="100" s="12" customFormat="1" ht="25.92" customHeight="1">
      <c r="A100" s="12"/>
      <c r="B100" s="189"/>
      <c r="C100" s="190"/>
      <c r="D100" s="191" t="s">
        <v>74</v>
      </c>
      <c r="E100" s="192" t="s">
        <v>130</v>
      </c>
      <c r="F100" s="192" t="s">
        <v>131</v>
      </c>
      <c r="G100" s="190"/>
      <c r="H100" s="190"/>
      <c r="I100" s="193"/>
      <c r="J100" s="194">
        <f>BK100</f>
        <v>0</v>
      </c>
      <c r="K100" s="190"/>
      <c r="L100" s="195"/>
      <c r="M100" s="196"/>
      <c r="N100" s="197"/>
      <c r="O100" s="197"/>
      <c r="P100" s="198">
        <f>P101+P108+P139+P211+P274+P284</f>
        <v>0</v>
      </c>
      <c r="Q100" s="197"/>
      <c r="R100" s="198">
        <f>R101+R108+R139+R211+R274+R284</f>
        <v>6.8523569300000009</v>
      </c>
      <c r="S100" s="197"/>
      <c r="T100" s="199">
        <f>T101+T108+T139+T211+T274+T284</f>
        <v>6.8908719999999999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0" t="s">
        <v>83</v>
      </c>
      <c r="AT100" s="201" t="s">
        <v>74</v>
      </c>
      <c r="AU100" s="201" t="s">
        <v>75</v>
      </c>
      <c r="AY100" s="200" t="s">
        <v>132</v>
      </c>
      <c r="BK100" s="202">
        <f>BK101+BK108+BK139+BK211+BK274+BK284</f>
        <v>0</v>
      </c>
    </row>
    <row r="101" s="12" customFormat="1" ht="22.8" customHeight="1">
      <c r="A101" s="12"/>
      <c r="B101" s="189"/>
      <c r="C101" s="190"/>
      <c r="D101" s="191" t="s">
        <v>74</v>
      </c>
      <c r="E101" s="203" t="s">
        <v>133</v>
      </c>
      <c r="F101" s="203" t="s">
        <v>134</v>
      </c>
      <c r="G101" s="190"/>
      <c r="H101" s="190"/>
      <c r="I101" s="193"/>
      <c r="J101" s="204">
        <f>BK101</f>
        <v>0</v>
      </c>
      <c r="K101" s="190"/>
      <c r="L101" s="195"/>
      <c r="M101" s="196"/>
      <c r="N101" s="197"/>
      <c r="O101" s="197"/>
      <c r="P101" s="198">
        <f>SUM(P102:P107)</f>
        <v>0</v>
      </c>
      <c r="Q101" s="197"/>
      <c r="R101" s="198">
        <f>SUM(R102:R107)</f>
        <v>0.61200094999999999</v>
      </c>
      <c r="S101" s="197"/>
      <c r="T101" s="199">
        <f>SUM(T102:T107)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0" t="s">
        <v>83</v>
      </c>
      <c r="AT101" s="201" t="s">
        <v>74</v>
      </c>
      <c r="AU101" s="201" t="s">
        <v>83</v>
      </c>
      <c r="AY101" s="200" t="s">
        <v>132</v>
      </c>
      <c r="BK101" s="202">
        <f>SUM(BK102:BK107)</f>
        <v>0</v>
      </c>
    </row>
    <row r="102" s="2" customFormat="1" ht="16.5" customHeight="1">
      <c r="A102" s="39"/>
      <c r="B102" s="40"/>
      <c r="C102" s="205" t="s">
        <v>83</v>
      </c>
      <c r="D102" s="205" t="s">
        <v>135</v>
      </c>
      <c r="E102" s="206" t="s">
        <v>136</v>
      </c>
      <c r="F102" s="207" t="s">
        <v>137</v>
      </c>
      <c r="G102" s="208" t="s">
        <v>138</v>
      </c>
      <c r="H102" s="209">
        <v>2</v>
      </c>
      <c r="I102" s="210"/>
      <c r="J102" s="211">
        <f>ROUND(I102*H102,2)</f>
        <v>0</v>
      </c>
      <c r="K102" s="207" t="s">
        <v>19</v>
      </c>
      <c r="L102" s="45"/>
      <c r="M102" s="212" t="s">
        <v>19</v>
      </c>
      <c r="N102" s="213" t="s">
        <v>46</v>
      </c>
      <c r="O102" s="85"/>
      <c r="P102" s="214">
        <f>O102*H102</f>
        <v>0</v>
      </c>
      <c r="Q102" s="214">
        <v>0.032349999999999997</v>
      </c>
      <c r="R102" s="214">
        <f>Q102*H102</f>
        <v>0.064699999999999994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139</v>
      </c>
      <c r="AT102" s="216" t="s">
        <v>135</v>
      </c>
      <c r="AU102" s="216" t="s">
        <v>85</v>
      </c>
      <c r="AY102" s="18" t="s">
        <v>132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83</v>
      </c>
      <c r="BK102" s="217">
        <f>ROUND(I102*H102,2)</f>
        <v>0</v>
      </c>
      <c r="BL102" s="18" t="s">
        <v>139</v>
      </c>
      <c r="BM102" s="216" t="s">
        <v>140</v>
      </c>
    </row>
    <row r="103" s="2" customFormat="1" ht="16.5" customHeight="1">
      <c r="A103" s="39"/>
      <c r="B103" s="40"/>
      <c r="C103" s="205" t="s">
        <v>85</v>
      </c>
      <c r="D103" s="205" t="s">
        <v>135</v>
      </c>
      <c r="E103" s="206" t="s">
        <v>141</v>
      </c>
      <c r="F103" s="207" t="s">
        <v>142</v>
      </c>
      <c r="G103" s="208" t="s">
        <v>143</v>
      </c>
      <c r="H103" s="209">
        <v>8.1869999999999994</v>
      </c>
      <c r="I103" s="210"/>
      <c r="J103" s="211">
        <f>ROUND(I103*H103,2)</f>
        <v>0</v>
      </c>
      <c r="K103" s="207" t="s">
        <v>19</v>
      </c>
      <c r="L103" s="45"/>
      <c r="M103" s="212" t="s">
        <v>19</v>
      </c>
      <c r="N103" s="213" t="s">
        <v>46</v>
      </c>
      <c r="O103" s="85"/>
      <c r="P103" s="214">
        <f>O103*H103</f>
        <v>0</v>
      </c>
      <c r="Q103" s="214">
        <v>0.066850000000000007</v>
      </c>
      <c r="R103" s="214">
        <f>Q103*H103</f>
        <v>0.54730095000000001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139</v>
      </c>
      <c r="AT103" s="216" t="s">
        <v>135</v>
      </c>
      <c r="AU103" s="216" t="s">
        <v>85</v>
      </c>
      <c r="AY103" s="18" t="s">
        <v>132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83</v>
      </c>
      <c r="BK103" s="217">
        <f>ROUND(I103*H103,2)</f>
        <v>0</v>
      </c>
      <c r="BL103" s="18" t="s">
        <v>139</v>
      </c>
      <c r="BM103" s="216" t="s">
        <v>144</v>
      </c>
    </row>
    <row r="104" s="13" customFormat="1">
      <c r="A104" s="13"/>
      <c r="B104" s="218"/>
      <c r="C104" s="219"/>
      <c r="D104" s="220" t="s">
        <v>145</v>
      </c>
      <c r="E104" s="221" t="s">
        <v>19</v>
      </c>
      <c r="F104" s="222" t="s">
        <v>146</v>
      </c>
      <c r="G104" s="219"/>
      <c r="H104" s="221" t="s">
        <v>19</v>
      </c>
      <c r="I104" s="223"/>
      <c r="J104" s="219"/>
      <c r="K104" s="219"/>
      <c r="L104" s="224"/>
      <c r="M104" s="225"/>
      <c r="N104" s="226"/>
      <c r="O104" s="226"/>
      <c r="P104" s="226"/>
      <c r="Q104" s="226"/>
      <c r="R104" s="226"/>
      <c r="S104" s="226"/>
      <c r="T104" s="227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28" t="s">
        <v>145</v>
      </c>
      <c r="AU104" s="228" t="s">
        <v>85</v>
      </c>
      <c r="AV104" s="13" t="s">
        <v>83</v>
      </c>
      <c r="AW104" s="13" t="s">
        <v>34</v>
      </c>
      <c r="AX104" s="13" t="s">
        <v>75</v>
      </c>
      <c r="AY104" s="228" t="s">
        <v>132</v>
      </c>
    </row>
    <row r="105" s="14" customFormat="1">
      <c r="A105" s="14"/>
      <c r="B105" s="229"/>
      <c r="C105" s="230"/>
      <c r="D105" s="220" t="s">
        <v>145</v>
      </c>
      <c r="E105" s="231" t="s">
        <v>19</v>
      </c>
      <c r="F105" s="232" t="s">
        <v>147</v>
      </c>
      <c r="G105" s="230"/>
      <c r="H105" s="233">
        <v>3.6800000000000002</v>
      </c>
      <c r="I105" s="234"/>
      <c r="J105" s="230"/>
      <c r="K105" s="230"/>
      <c r="L105" s="235"/>
      <c r="M105" s="236"/>
      <c r="N105" s="237"/>
      <c r="O105" s="237"/>
      <c r="P105" s="237"/>
      <c r="Q105" s="237"/>
      <c r="R105" s="237"/>
      <c r="S105" s="237"/>
      <c r="T105" s="238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39" t="s">
        <v>145</v>
      </c>
      <c r="AU105" s="239" t="s">
        <v>85</v>
      </c>
      <c r="AV105" s="14" t="s">
        <v>85</v>
      </c>
      <c r="AW105" s="14" t="s">
        <v>34</v>
      </c>
      <c r="AX105" s="14" t="s">
        <v>75</v>
      </c>
      <c r="AY105" s="239" t="s">
        <v>132</v>
      </c>
    </row>
    <row r="106" s="14" customFormat="1">
      <c r="A106" s="14"/>
      <c r="B106" s="229"/>
      <c r="C106" s="230"/>
      <c r="D106" s="220" t="s">
        <v>145</v>
      </c>
      <c r="E106" s="231" t="s">
        <v>19</v>
      </c>
      <c r="F106" s="232" t="s">
        <v>148</v>
      </c>
      <c r="G106" s="230"/>
      <c r="H106" s="233">
        <v>4.5069999999999997</v>
      </c>
      <c r="I106" s="234"/>
      <c r="J106" s="230"/>
      <c r="K106" s="230"/>
      <c r="L106" s="235"/>
      <c r="M106" s="236"/>
      <c r="N106" s="237"/>
      <c r="O106" s="237"/>
      <c r="P106" s="237"/>
      <c r="Q106" s="237"/>
      <c r="R106" s="237"/>
      <c r="S106" s="237"/>
      <c r="T106" s="238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39" t="s">
        <v>145</v>
      </c>
      <c r="AU106" s="239" t="s">
        <v>85</v>
      </c>
      <c r="AV106" s="14" t="s">
        <v>85</v>
      </c>
      <c r="AW106" s="14" t="s">
        <v>34</v>
      </c>
      <c r="AX106" s="14" t="s">
        <v>75</v>
      </c>
      <c r="AY106" s="239" t="s">
        <v>132</v>
      </c>
    </row>
    <row r="107" s="15" customFormat="1">
      <c r="A107" s="15"/>
      <c r="B107" s="240"/>
      <c r="C107" s="241"/>
      <c r="D107" s="220" t="s">
        <v>145</v>
      </c>
      <c r="E107" s="242" t="s">
        <v>19</v>
      </c>
      <c r="F107" s="243" t="s">
        <v>149</v>
      </c>
      <c r="G107" s="241"/>
      <c r="H107" s="244">
        <v>8.1869999999999994</v>
      </c>
      <c r="I107" s="245"/>
      <c r="J107" s="241"/>
      <c r="K107" s="241"/>
      <c r="L107" s="246"/>
      <c r="M107" s="247"/>
      <c r="N107" s="248"/>
      <c r="O107" s="248"/>
      <c r="P107" s="248"/>
      <c r="Q107" s="248"/>
      <c r="R107" s="248"/>
      <c r="S107" s="248"/>
      <c r="T107" s="249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50" t="s">
        <v>145</v>
      </c>
      <c r="AU107" s="250" t="s">
        <v>85</v>
      </c>
      <c r="AV107" s="15" t="s">
        <v>139</v>
      </c>
      <c r="AW107" s="15" t="s">
        <v>34</v>
      </c>
      <c r="AX107" s="15" t="s">
        <v>83</v>
      </c>
      <c r="AY107" s="250" t="s">
        <v>132</v>
      </c>
    </row>
    <row r="108" s="12" customFormat="1" ht="22.8" customHeight="1">
      <c r="A108" s="12"/>
      <c r="B108" s="189"/>
      <c r="C108" s="190"/>
      <c r="D108" s="191" t="s">
        <v>74</v>
      </c>
      <c r="E108" s="203" t="s">
        <v>139</v>
      </c>
      <c r="F108" s="203" t="s">
        <v>150</v>
      </c>
      <c r="G108" s="190"/>
      <c r="H108" s="190"/>
      <c r="I108" s="193"/>
      <c r="J108" s="204">
        <f>BK108</f>
        <v>0</v>
      </c>
      <c r="K108" s="190"/>
      <c r="L108" s="195"/>
      <c r="M108" s="196"/>
      <c r="N108" s="197"/>
      <c r="O108" s="197"/>
      <c r="P108" s="198">
        <f>SUM(P109:P138)</f>
        <v>0</v>
      </c>
      <c r="Q108" s="197"/>
      <c r="R108" s="198">
        <f>SUM(R109:R138)</f>
        <v>0.96566465999999984</v>
      </c>
      <c r="S108" s="197"/>
      <c r="T108" s="199">
        <f>SUM(T109:T138)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0" t="s">
        <v>83</v>
      </c>
      <c r="AT108" s="201" t="s">
        <v>74</v>
      </c>
      <c r="AU108" s="201" t="s">
        <v>83</v>
      </c>
      <c r="AY108" s="200" t="s">
        <v>132</v>
      </c>
      <c r="BK108" s="202">
        <f>SUM(BK109:BK138)</f>
        <v>0</v>
      </c>
    </row>
    <row r="109" s="2" customFormat="1" ht="24.15" customHeight="1">
      <c r="A109" s="39"/>
      <c r="B109" s="40"/>
      <c r="C109" s="205" t="s">
        <v>133</v>
      </c>
      <c r="D109" s="205" t="s">
        <v>135</v>
      </c>
      <c r="E109" s="206" t="s">
        <v>151</v>
      </c>
      <c r="F109" s="207" t="s">
        <v>152</v>
      </c>
      <c r="G109" s="208" t="s">
        <v>153</v>
      </c>
      <c r="H109" s="209">
        <v>0.254</v>
      </c>
      <c r="I109" s="210"/>
      <c r="J109" s="211">
        <f>ROUND(I109*H109,2)</f>
        <v>0</v>
      </c>
      <c r="K109" s="207" t="s">
        <v>154</v>
      </c>
      <c r="L109" s="45"/>
      <c r="M109" s="212" t="s">
        <v>19</v>
      </c>
      <c r="N109" s="213" t="s">
        <v>46</v>
      </c>
      <c r="O109" s="85"/>
      <c r="P109" s="214">
        <f>O109*H109</f>
        <v>0</v>
      </c>
      <c r="Q109" s="214">
        <v>2.5020099999999998</v>
      </c>
      <c r="R109" s="214">
        <f>Q109*H109</f>
        <v>0.63551053999999996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139</v>
      </c>
      <c r="AT109" s="216" t="s">
        <v>135</v>
      </c>
      <c r="AU109" s="216" t="s">
        <v>85</v>
      </c>
      <c r="AY109" s="18" t="s">
        <v>132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83</v>
      </c>
      <c r="BK109" s="217">
        <f>ROUND(I109*H109,2)</f>
        <v>0</v>
      </c>
      <c r="BL109" s="18" t="s">
        <v>139</v>
      </c>
      <c r="BM109" s="216" t="s">
        <v>155</v>
      </c>
    </row>
    <row r="110" s="2" customFormat="1">
      <c r="A110" s="39"/>
      <c r="B110" s="40"/>
      <c r="C110" s="41"/>
      <c r="D110" s="251" t="s">
        <v>156</v>
      </c>
      <c r="E110" s="41"/>
      <c r="F110" s="252" t="s">
        <v>157</v>
      </c>
      <c r="G110" s="41"/>
      <c r="H110" s="41"/>
      <c r="I110" s="253"/>
      <c r="J110" s="41"/>
      <c r="K110" s="41"/>
      <c r="L110" s="45"/>
      <c r="M110" s="254"/>
      <c r="N110" s="255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156</v>
      </c>
      <c r="AU110" s="18" t="s">
        <v>85</v>
      </c>
    </row>
    <row r="111" s="14" customFormat="1">
      <c r="A111" s="14"/>
      <c r="B111" s="229"/>
      <c r="C111" s="230"/>
      <c r="D111" s="220" t="s">
        <v>145</v>
      </c>
      <c r="E111" s="231" t="s">
        <v>19</v>
      </c>
      <c r="F111" s="232" t="s">
        <v>158</v>
      </c>
      <c r="G111" s="230"/>
      <c r="H111" s="233">
        <v>0.254</v>
      </c>
      <c r="I111" s="234"/>
      <c r="J111" s="230"/>
      <c r="K111" s="230"/>
      <c r="L111" s="235"/>
      <c r="M111" s="236"/>
      <c r="N111" s="237"/>
      <c r="O111" s="237"/>
      <c r="P111" s="237"/>
      <c r="Q111" s="237"/>
      <c r="R111" s="237"/>
      <c r="S111" s="237"/>
      <c r="T111" s="238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39" t="s">
        <v>145</v>
      </c>
      <c r="AU111" s="239" t="s">
        <v>85</v>
      </c>
      <c r="AV111" s="14" t="s">
        <v>85</v>
      </c>
      <c r="AW111" s="14" t="s">
        <v>34</v>
      </c>
      <c r="AX111" s="14" t="s">
        <v>83</v>
      </c>
      <c r="AY111" s="239" t="s">
        <v>132</v>
      </c>
    </row>
    <row r="112" s="2" customFormat="1" ht="21.75" customHeight="1">
      <c r="A112" s="39"/>
      <c r="B112" s="40"/>
      <c r="C112" s="205" t="s">
        <v>139</v>
      </c>
      <c r="D112" s="205" t="s">
        <v>135</v>
      </c>
      <c r="E112" s="206" t="s">
        <v>159</v>
      </c>
      <c r="F112" s="207" t="s">
        <v>160</v>
      </c>
      <c r="G112" s="208" t="s">
        <v>143</v>
      </c>
      <c r="H112" s="209">
        <v>2.306</v>
      </c>
      <c r="I112" s="210"/>
      <c r="J112" s="211">
        <f>ROUND(I112*H112,2)</f>
        <v>0</v>
      </c>
      <c r="K112" s="207" t="s">
        <v>154</v>
      </c>
      <c r="L112" s="45"/>
      <c r="M112" s="212" t="s">
        <v>19</v>
      </c>
      <c r="N112" s="213" t="s">
        <v>46</v>
      </c>
      <c r="O112" s="85"/>
      <c r="P112" s="214">
        <f>O112*H112</f>
        <v>0</v>
      </c>
      <c r="Q112" s="214">
        <v>0.0053299999999999997</v>
      </c>
      <c r="R112" s="214">
        <f>Q112*H112</f>
        <v>0.01229098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139</v>
      </c>
      <c r="AT112" s="216" t="s">
        <v>135</v>
      </c>
      <c r="AU112" s="216" t="s">
        <v>85</v>
      </c>
      <c r="AY112" s="18" t="s">
        <v>132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83</v>
      </c>
      <c r="BK112" s="217">
        <f>ROUND(I112*H112,2)</f>
        <v>0</v>
      </c>
      <c r="BL112" s="18" t="s">
        <v>139</v>
      </c>
      <c r="BM112" s="216" t="s">
        <v>161</v>
      </c>
    </row>
    <row r="113" s="2" customFormat="1">
      <c r="A113" s="39"/>
      <c r="B113" s="40"/>
      <c r="C113" s="41"/>
      <c r="D113" s="251" t="s">
        <v>156</v>
      </c>
      <c r="E113" s="41"/>
      <c r="F113" s="252" t="s">
        <v>162</v>
      </c>
      <c r="G113" s="41"/>
      <c r="H113" s="41"/>
      <c r="I113" s="253"/>
      <c r="J113" s="41"/>
      <c r="K113" s="41"/>
      <c r="L113" s="45"/>
      <c r="M113" s="254"/>
      <c r="N113" s="255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156</v>
      </c>
      <c r="AU113" s="18" t="s">
        <v>85</v>
      </c>
    </row>
    <row r="114" s="14" customFormat="1">
      <c r="A114" s="14"/>
      <c r="B114" s="229"/>
      <c r="C114" s="230"/>
      <c r="D114" s="220" t="s">
        <v>145</v>
      </c>
      <c r="E114" s="231" t="s">
        <v>19</v>
      </c>
      <c r="F114" s="232" t="s">
        <v>163</v>
      </c>
      <c r="G114" s="230"/>
      <c r="H114" s="233">
        <v>2.306</v>
      </c>
      <c r="I114" s="234"/>
      <c r="J114" s="230"/>
      <c r="K114" s="230"/>
      <c r="L114" s="235"/>
      <c r="M114" s="236"/>
      <c r="N114" s="237"/>
      <c r="O114" s="237"/>
      <c r="P114" s="237"/>
      <c r="Q114" s="237"/>
      <c r="R114" s="237"/>
      <c r="S114" s="237"/>
      <c r="T114" s="238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39" t="s">
        <v>145</v>
      </c>
      <c r="AU114" s="239" t="s">
        <v>85</v>
      </c>
      <c r="AV114" s="14" t="s">
        <v>85</v>
      </c>
      <c r="AW114" s="14" t="s">
        <v>34</v>
      </c>
      <c r="AX114" s="14" t="s">
        <v>83</v>
      </c>
      <c r="AY114" s="239" t="s">
        <v>132</v>
      </c>
    </row>
    <row r="115" s="2" customFormat="1" ht="24.15" customHeight="1">
      <c r="A115" s="39"/>
      <c r="B115" s="40"/>
      <c r="C115" s="205" t="s">
        <v>164</v>
      </c>
      <c r="D115" s="205" t="s">
        <v>135</v>
      </c>
      <c r="E115" s="206" t="s">
        <v>165</v>
      </c>
      <c r="F115" s="207" t="s">
        <v>166</v>
      </c>
      <c r="G115" s="208" t="s">
        <v>143</v>
      </c>
      <c r="H115" s="209">
        <v>2.306</v>
      </c>
      <c r="I115" s="210"/>
      <c r="J115" s="211">
        <f>ROUND(I115*H115,2)</f>
        <v>0</v>
      </c>
      <c r="K115" s="207" t="s">
        <v>154</v>
      </c>
      <c r="L115" s="45"/>
      <c r="M115" s="212" t="s">
        <v>19</v>
      </c>
      <c r="N115" s="213" t="s">
        <v>46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139</v>
      </c>
      <c r="AT115" s="216" t="s">
        <v>135</v>
      </c>
      <c r="AU115" s="216" t="s">
        <v>85</v>
      </c>
      <c r="AY115" s="18" t="s">
        <v>132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83</v>
      </c>
      <c r="BK115" s="217">
        <f>ROUND(I115*H115,2)</f>
        <v>0</v>
      </c>
      <c r="BL115" s="18" t="s">
        <v>139</v>
      </c>
      <c r="BM115" s="216" t="s">
        <v>167</v>
      </c>
    </row>
    <row r="116" s="2" customFormat="1">
      <c r="A116" s="39"/>
      <c r="B116" s="40"/>
      <c r="C116" s="41"/>
      <c r="D116" s="251" t="s">
        <v>156</v>
      </c>
      <c r="E116" s="41"/>
      <c r="F116" s="252" t="s">
        <v>168</v>
      </c>
      <c r="G116" s="41"/>
      <c r="H116" s="41"/>
      <c r="I116" s="253"/>
      <c r="J116" s="41"/>
      <c r="K116" s="41"/>
      <c r="L116" s="45"/>
      <c r="M116" s="254"/>
      <c r="N116" s="255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156</v>
      </c>
      <c r="AU116" s="18" t="s">
        <v>85</v>
      </c>
    </row>
    <row r="117" s="2" customFormat="1" ht="24.15" customHeight="1">
      <c r="A117" s="39"/>
      <c r="B117" s="40"/>
      <c r="C117" s="205" t="s">
        <v>169</v>
      </c>
      <c r="D117" s="205" t="s">
        <v>135</v>
      </c>
      <c r="E117" s="206" t="s">
        <v>170</v>
      </c>
      <c r="F117" s="207" t="s">
        <v>171</v>
      </c>
      <c r="G117" s="208" t="s">
        <v>143</v>
      </c>
      <c r="H117" s="209">
        <v>2.306</v>
      </c>
      <c r="I117" s="210"/>
      <c r="J117" s="211">
        <f>ROUND(I117*H117,2)</f>
        <v>0</v>
      </c>
      <c r="K117" s="207" t="s">
        <v>154</v>
      </c>
      <c r="L117" s="45"/>
      <c r="M117" s="212" t="s">
        <v>19</v>
      </c>
      <c r="N117" s="213" t="s">
        <v>46</v>
      </c>
      <c r="O117" s="85"/>
      <c r="P117" s="214">
        <f>O117*H117</f>
        <v>0</v>
      </c>
      <c r="Q117" s="214">
        <v>0.00080999999999999996</v>
      </c>
      <c r="R117" s="214">
        <f>Q117*H117</f>
        <v>0.0018678599999999998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139</v>
      </c>
      <c r="AT117" s="216" t="s">
        <v>135</v>
      </c>
      <c r="AU117" s="216" t="s">
        <v>85</v>
      </c>
      <c r="AY117" s="18" t="s">
        <v>132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83</v>
      </c>
      <c r="BK117" s="217">
        <f>ROUND(I117*H117,2)</f>
        <v>0</v>
      </c>
      <c r="BL117" s="18" t="s">
        <v>139</v>
      </c>
      <c r="BM117" s="216" t="s">
        <v>172</v>
      </c>
    </row>
    <row r="118" s="2" customFormat="1">
      <c r="A118" s="39"/>
      <c r="B118" s="40"/>
      <c r="C118" s="41"/>
      <c r="D118" s="251" t="s">
        <v>156</v>
      </c>
      <c r="E118" s="41"/>
      <c r="F118" s="252" t="s">
        <v>173</v>
      </c>
      <c r="G118" s="41"/>
      <c r="H118" s="41"/>
      <c r="I118" s="253"/>
      <c r="J118" s="41"/>
      <c r="K118" s="41"/>
      <c r="L118" s="45"/>
      <c r="M118" s="254"/>
      <c r="N118" s="255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156</v>
      </c>
      <c r="AU118" s="18" t="s">
        <v>85</v>
      </c>
    </row>
    <row r="119" s="2" customFormat="1" ht="24.15" customHeight="1">
      <c r="A119" s="39"/>
      <c r="B119" s="40"/>
      <c r="C119" s="205" t="s">
        <v>174</v>
      </c>
      <c r="D119" s="205" t="s">
        <v>135</v>
      </c>
      <c r="E119" s="206" t="s">
        <v>175</v>
      </c>
      <c r="F119" s="207" t="s">
        <v>176</v>
      </c>
      <c r="G119" s="208" t="s">
        <v>143</v>
      </c>
      <c r="H119" s="209">
        <v>2.306</v>
      </c>
      <c r="I119" s="210"/>
      <c r="J119" s="211">
        <f>ROUND(I119*H119,2)</f>
        <v>0</v>
      </c>
      <c r="K119" s="207" t="s">
        <v>154</v>
      </c>
      <c r="L119" s="45"/>
      <c r="M119" s="212" t="s">
        <v>19</v>
      </c>
      <c r="N119" s="213" t="s">
        <v>46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139</v>
      </c>
      <c r="AT119" s="216" t="s">
        <v>135</v>
      </c>
      <c r="AU119" s="216" t="s">
        <v>85</v>
      </c>
      <c r="AY119" s="18" t="s">
        <v>132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83</v>
      </c>
      <c r="BK119" s="217">
        <f>ROUND(I119*H119,2)</f>
        <v>0</v>
      </c>
      <c r="BL119" s="18" t="s">
        <v>139</v>
      </c>
      <c r="BM119" s="216" t="s">
        <v>177</v>
      </c>
    </row>
    <row r="120" s="2" customFormat="1">
      <c r="A120" s="39"/>
      <c r="B120" s="40"/>
      <c r="C120" s="41"/>
      <c r="D120" s="251" t="s">
        <v>156</v>
      </c>
      <c r="E120" s="41"/>
      <c r="F120" s="252" t="s">
        <v>178</v>
      </c>
      <c r="G120" s="41"/>
      <c r="H120" s="41"/>
      <c r="I120" s="253"/>
      <c r="J120" s="41"/>
      <c r="K120" s="41"/>
      <c r="L120" s="45"/>
      <c r="M120" s="254"/>
      <c r="N120" s="255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156</v>
      </c>
      <c r="AU120" s="18" t="s">
        <v>85</v>
      </c>
    </row>
    <row r="121" s="2" customFormat="1" ht="44.25" customHeight="1">
      <c r="A121" s="39"/>
      <c r="B121" s="40"/>
      <c r="C121" s="205" t="s">
        <v>179</v>
      </c>
      <c r="D121" s="205" t="s">
        <v>135</v>
      </c>
      <c r="E121" s="206" t="s">
        <v>180</v>
      </c>
      <c r="F121" s="207" t="s">
        <v>181</v>
      </c>
      <c r="G121" s="208" t="s">
        <v>182</v>
      </c>
      <c r="H121" s="209">
        <v>0.029000000000000001</v>
      </c>
      <c r="I121" s="210"/>
      <c r="J121" s="211">
        <f>ROUND(I121*H121,2)</f>
        <v>0</v>
      </c>
      <c r="K121" s="207" t="s">
        <v>154</v>
      </c>
      <c r="L121" s="45"/>
      <c r="M121" s="212" t="s">
        <v>19</v>
      </c>
      <c r="N121" s="213" t="s">
        <v>46</v>
      </c>
      <c r="O121" s="85"/>
      <c r="P121" s="214">
        <f>O121*H121</f>
        <v>0</v>
      </c>
      <c r="Q121" s="214">
        <v>1.05555</v>
      </c>
      <c r="R121" s="214">
        <f>Q121*H121</f>
        <v>0.030610950000000001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139</v>
      </c>
      <c r="AT121" s="216" t="s">
        <v>135</v>
      </c>
      <c r="AU121" s="216" t="s">
        <v>85</v>
      </c>
      <c r="AY121" s="18" t="s">
        <v>132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83</v>
      </c>
      <c r="BK121" s="217">
        <f>ROUND(I121*H121,2)</f>
        <v>0</v>
      </c>
      <c r="BL121" s="18" t="s">
        <v>139</v>
      </c>
      <c r="BM121" s="216" t="s">
        <v>183</v>
      </c>
    </row>
    <row r="122" s="2" customFormat="1">
      <c r="A122" s="39"/>
      <c r="B122" s="40"/>
      <c r="C122" s="41"/>
      <c r="D122" s="251" t="s">
        <v>156</v>
      </c>
      <c r="E122" s="41"/>
      <c r="F122" s="252" t="s">
        <v>184</v>
      </c>
      <c r="G122" s="41"/>
      <c r="H122" s="41"/>
      <c r="I122" s="253"/>
      <c r="J122" s="41"/>
      <c r="K122" s="41"/>
      <c r="L122" s="45"/>
      <c r="M122" s="254"/>
      <c r="N122" s="255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156</v>
      </c>
      <c r="AU122" s="18" t="s">
        <v>85</v>
      </c>
    </row>
    <row r="123" s="14" customFormat="1">
      <c r="A123" s="14"/>
      <c r="B123" s="229"/>
      <c r="C123" s="230"/>
      <c r="D123" s="220" t="s">
        <v>145</v>
      </c>
      <c r="E123" s="230"/>
      <c r="F123" s="232" t="s">
        <v>185</v>
      </c>
      <c r="G123" s="230"/>
      <c r="H123" s="233">
        <v>0.029000000000000001</v>
      </c>
      <c r="I123" s="234"/>
      <c r="J123" s="230"/>
      <c r="K123" s="230"/>
      <c r="L123" s="235"/>
      <c r="M123" s="236"/>
      <c r="N123" s="237"/>
      <c r="O123" s="237"/>
      <c r="P123" s="237"/>
      <c r="Q123" s="237"/>
      <c r="R123" s="237"/>
      <c r="S123" s="237"/>
      <c r="T123" s="238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39" t="s">
        <v>145</v>
      </c>
      <c r="AU123" s="239" t="s">
        <v>85</v>
      </c>
      <c r="AV123" s="14" t="s">
        <v>85</v>
      </c>
      <c r="AW123" s="14" t="s">
        <v>4</v>
      </c>
      <c r="AX123" s="14" t="s">
        <v>83</v>
      </c>
      <c r="AY123" s="239" t="s">
        <v>132</v>
      </c>
    </row>
    <row r="124" s="2" customFormat="1" ht="24.15" customHeight="1">
      <c r="A124" s="39"/>
      <c r="B124" s="40"/>
      <c r="C124" s="205" t="s">
        <v>186</v>
      </c>
      <c r="D124" s="205" t="s">
        <v>135</v>
      </c>
      <c r="E124" s="206" t="s">
        <v>187</v>
      </c>
      <c r="F124" s="207" t="s">
        <v>188</v>
      </c>
      <c r="G124" s="208" t="s">
        <v>182</v>
      </c>
      <c r="H124" s="209">
        <v>0.035000000000000003</v>
      </c>
      <c r="I124" s="210"/>
      <c r="J124" s="211">
        <f>ROUND(I124*H124,2)</f>
        <v>0</v>
      </c>
      <c r="K124" s="207" t="s">
        <v>154</v>
      </c>
      <c r="L124" s="45"/>
      <c r="M124" s="212" t="s">
        <v>19</v>
      </c>
      <c r="N124" s="213" t="s">
        <v>46</v>
      </c>
      <c r="O124" s="85"/>
      <c r="P124" s="214">
        <f>O124*H124</f>
        <v>0</v>
      </c>
      <c r="Q124" s="214">
        <v>0.019539999999999998</v>
      </c>
      <c r="R124" s="214">
        <f>Q124*H124</f>
        <v>0.00068389999999999998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139</v>
      </c>
      <c r="AT124" s="216" t="s">
        <v>135</v>
      </c>
      <c r="AU124" s="216" t="s">
        <v>85</v>
      </c>
      <c r="AY124" s="18" t="s">
        <v>132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83</v>
      </c>
      <c r="BK124" s="217">
        <f>ROUND(I124*H124,2)</f>
        <v>0</v>
      </c>
      <c r="BL124" s="18" t="s">
        <v>139</v>
      </c>
      <c r="BM124" s="216" t="s">
        <v>189</v>
      </c>
    </row>
    <row r="125" s="2" customFormat="1">
      <c r="A125" s="39"/>
      <c r="B125" s="40"/>
      <c r="C125" s="41"/>
      <c r="D125" s="251" t="s">
        <v>156</v>
      </c>
      <c r="E125" s="41"/>
      <c r="F125" s="252" t="s">
        <v>190</v>
      </c>
      <c r="G125" s="41"/>
      <c r="H125" s="41"/>
      <c r="I125" s="253"/>
      <c r="J125" s="41"/>
      <c r="K125" s="41"/>
      <c r="L125" s="45"/>
      <c r="M125" s="254"/>
      <c r="N125" s="255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156</v>
      </c>
      <c r="AU125" s="18" t="s">
        <v>85</v>
      </c>
    </row>
    <row r="126" s="2" customFormat="1" ht="16.5" customHeight="1">
      <c r="A126" s="39"/>
      <c r="B126" s="40"/>
      <c r="C126" s="256" t="s">
        <v>191</v>
      </c>
      <c r="D126" s="256" t="s">
        <v>192</v>
      </c>
      <c r="E126" s="257" t="s">
        <v>193</v>
      </c>
      <c r="F126" s="258" t="s">
        <v>194</v>
      </c>
      <c r="G126" s="259" t="s">
        <v>182</v>
      </c>
      <c r="H126" s="260">
        <v>0.039</v>
      </c>
      <c r="I126" s="261"/>
      <c r="J126" s="262">
        <f>ROUND(I126*H126,2)</f>
        <v>0</v>
      </c>
      <c r="K126" s="258" t="s">
        <v>154</v>
      </c>
      <c r="L126" s="263"/>
      <c r="M126" s="264" t="s">
        <v>19</v>
      </c>
      <c r="N126" s="265" t="s">
        <v>46</v>
      </c>
      <c r="O126" s="85"/>
      <c r="P126" s="214">
        <f>O126*H126</f>
        <v>0</v>
      </c>
      <c r="Q126" s="214">
        <v>1</v>
      </c>
      <c r="R126" s="214">
        <f>Q126*H126</f>
        <v>0.039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179</v>
      </c>
      <c r="AT126" s="216" t="s">
        <v>192</v>
      </c>
      <c r="AU126" s="216" t="s">
        <v>85</v>
      </c>
      <c r="AY126" s="18" t="s">
        <v>132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83</v>
      </c>
      <c r="BK126" s="217">
        <f>ROUND(I126*H126,2)</f>
        <v>0</v>
      </c>
      <c r="BL126" s="18" t="s">
        <v>139</v>
      </c>
      <c r="BM126" s="216" t="s">
        <v>195</v>
      </c>
    </row>
    <row r="127" s="14" customFormat="1">
      <c r="A127" s="14"/>
      <c r="B127" s="229"/>
      <c r="C127" s="230"/>
      <c r="D127" s="220" t="s">
        <v>145</v>
      </c>
      <c r="E127" s="230"/>
      <c r="F127" s="232" t="s">
        <v>196</v>
      </c>
      <c r="G127" s="230"/>
      <c r="H127" s="233">
        <v>0.039</v>
      </c>
      <c r="I127" s="234"/>
      <c r="J127" s="230"/>
      <c r="K127" s="230"/>
      <c r="L127" s="235"/>
      <c r="M127" s="236"/>
      <c r="N127" s="237"/>
      <c r="O127" s="237"/>
      <c r="P127" s="237"/>
      <c r="Q127" s="237"/>
      <c r="R127" s="237"/>
      <c r="S127" s="237"/>
      <c r="T127" s="238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39" t="s">
        <v>145</v>
      </c>
      <c r="AU127" s="239" t="s">
        <v>85</v>
      </c>
      <c r="AV127" s="14" t="s">
        <v>85</v>
      </c>
      <c r="AW127" s="14" t="s">
        <v>4</v>
      </c>
      <c r="AX127" s="14" t="s">
        <v>83</v>
      </c>
      <c r="AY127" s="239" t="s">
        <v>132</v>
      </c>
    </row>
    <row r="128" s="2" customFormat="1" ht="24.15" customHeight="1">
      <c r="A128" s="39"/>
      <c r="B128" s="40"/>
      <c r="C128" s="205" t="s">
        <v>197</v>
      </c>
      <c r="D128" s="205" t="s">
        <v>135</v>
      </c>
      <c r="E128" s="206" t="s">
        <v>198</v>
      </c>
      <c r="F128" s="207" t="s">
        <v>199</v>
      </c>
      <c r="G128" s="208" t="s">
        <v>153</v>
      </c>
      <c r="H128" s="209">
        <v>0.090999999999999998</v>
      </c>
      <c r="I128" s="210"/>
      <c r="J128" s="211">
        <f>ROUND(I128*H128,2)</f>
        <v>0</v>
      </c>
      <c r="K128" s="207" t="s">
        <v>154</v>
      </c>
      <c r="L128" s="45"/>
      <c r="M128" s="212" t="s">
        <v>19</v>
      </c>
      <c r="N128" s="213" t="s">
        <v>46</v>
      </c>
      <c r="O128" s="85"/>
      <c r="P128" s="214">
        <f>O128*H128</f>
        <v>0</v>
      </c>
      <c r="Q128" s="214">
        <v>2.5019499999999999</v>
      </c>
      <c r="R128" s="214">
        <f>Q128*H128</f>
        <v>0.22767744999999998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139</v>
      </c>
      <c r="AT128" s="216" t="s">
        <v>135</v>
      </c>
      <c r="AU128" s="216" t="s">
        <v>85</v>
      </c>
      <c r="AY128" s="18" t="s">
        <v>132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83</v>
      </c>
      <c r="BK128" s="217">
        <f>ROUND(I128*H128,2)</f>
        <v>0</v>
      </c>
      <c r="BL128" s="18" t="s">
        <v>139</v>
      </c>
      <c r="BM128" s="216" t="s">
        <v>200</v>
      </c>
    </row>
    <row r="129" s="2" customFormat="1">
      <c r="A129" s="39"/>
      <c r="B129" s="40"/>
      <c r="C129" s="41"/>
      <c r="D129" s="251" t="s">
        <v>156</v>
      </c>
      <c r="E129" s="41"/>
      <c r="F129" s="252" t="s">
        <v>201</v>
      </c>
      <c r="G129" s="41"/>
      <c r="H129" s="41"/>
      <c r="I129" s="253"/>
      <c r="J129" s="41"/>
      <c r="K129" s="41"/>
      <c r="L129" s="45"/>
      <c r="M129" s="254"/>
      <c r="N129" s="255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156</v>
      </c>
      <c r="AU129" s="18" t="s">
        <v>85</v>
      </c>
    </row>
    <row r="130" s="14" customFormat="1">
      <c r="A130" s="14"/>
      <c r="B130" s="229"/>
      <c r="C130" s="230"/>
      <c r="D130" s="220" t="s">
        <v>145</v>
      </c>
      <c r="E130" s="231" t="s">
        <v>19</v>
      </c>
      <c r="F130" s="232" t="s">
        <v>202</v>
      </c>
      <c r="G130" s="230"/>
      <c r="H130" s="233">
        <v>0.090999999999999998</v>
      </c>
      <c r="I130" s="234"/>
      <c r="J130" s="230"/>
      <c r="K130" s="230"/>
      <c r="L130" s="235"/>
      <c r="M130" s="236"/>
      <c r="N130" s="237"/>
      <c r="O130" s="237"/>
      <c r="P130" s="237"/>
      <c r="Q130" s="237"/>
      <c r="R130" s="237"/>
      <c r="S130" s="237"/>
      <c r="T130" s="238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39" t="s">
        <v>145</v>
      </c>
      <c r="AU130" s="239" t="s">
        <v>85</v>
      </c>
      <c r="AV130" s="14" t="s">
        <v>85</v>
      </c>
      <c r="AW130" s="14" t="s">
        <v>34</v>
      </c>
      <c r="AX130" s="14" t="s">
        <v>83</v>
      </c>
      <c r="AY130" s="239" t="s">
        <v>132</v>
      </c>
    </row>
    <row r="131" s="2" customFormat="1" ht="24.15" customHeight="1">
      <c r="A131" s="39"/>
      <c r="B131" s="40"/>
      <c r="C131" s="205" t="s">
        <v>203</v>
      </c>
      <c r="D131" s="205" t="s">
        <v>135</v>
      </c>
      <c r="E131" s="206" t="s">
        <v>204</v>
      </c>
      <c r="F131" s="207" t="s">
        <v>205</v>
      </c>
      <c r="G131" s="208" t="s">
        <v>182</v>
      </c>
      <c r="H131" s="209">
        <v>0.014</v>
      </c>
      <c r="I131" s="210"/>
      <c r="J131" s="211">
        <f>ROUND(I131*H131,2)</f>
        <v>0</v>
      </c>
      <c r="K131" s="207" t="s">
        <v>154</v>
      </c>
      <c r="L131" s="45"/>
      <c r="M131" s="212" t="s">
        <v>19</v>
      </c>
      <c r="N131" s="213" t="s">
        <v>46</v>
      </c>
      <c r="O131" s="85"/>
      <c r="P131" s="214">
        <f>O131*H131</f>
        <v>0</v>
      </c>
      <c r="Q131" s="214">
        <v>1.0492699999999999</v>
      </c>
      <c r="R131" s="214">
        <f>Q131*H131</f>
        <v>0.01468978</v>
      </c>
      <c r="S131" s="214">
        <v>0</v>
      </c>
      <c r="T131" s="21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6" t="s">
        <v>139</v>
      </c>
      <c r="AT131" s="216" t="s">
        <v>135</v>
      </c>
      <c r="AU131" s="216" t="s">
        <v>85</v>
      </c>
      <c r="AY131" s="18" t="s">
        <v>132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8" t="s">
        <v>83</v>
      </c>
      <c r="BK131" s="217">
        <f>ROUND(I131*H131,2)</f>
        <v>0</v>
      </c>
      <c r="BL131" s="18" t="s">
        <v>139</v>
      </c>
      <c r="BM131" s="216" t="s">
        <v>206</v>
      </c>
    </row>
    <row r="132" s="2" customFormat="1">
      <c r="A132" s="39"/>
      <c r="B132" s="40"/>
      <c r="C132" s="41"/>
      <c r="D132" s="251" t="s">
        <v>156</v>
      </c>
      <c r="E132" s="41"/>
      <c r="F132" s="252" t="s">
        <v>207</v>
      </c>
      <c r="G132" s="41"/>
      <c r="H132" s="41"/>
      <c r="I132" s="253"/>
      <c r="J132" s="41"/>
      <c r="K132" s="41"/>
      <c r="L132" s="45"/>
      <c r="M132" s="254"/>
      <c r="N132" s="255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156</v>
      </c>
      <c r="AU132" s="18" t="s">
        <v>85</v>
      </c>
    </row>
    <row r="133" s="14" customFormat="1">
      <c r="A133" s="14"/>
      <c r="B133" s="229"/>
      <c r="C133" s="230"/>
      <c r="D133" s="220" t="s">
        <v>145</v>
      </c>
      <c r="E133" s="231" t="s">
        <v>19</v>
      </c>
      <c r="F133" s="232" t="s">
        <v>208</v>
      </c>
      <c r="G133" s="230"/>
      <c r="H133" s="233">
        <v>0.014</v>
      </c>
      <c r="I133" s="234"/>
      <c r="J133" s="230"/>
      <c r="K133" s="230"/>
      <c r="L133" s="235"/>
      <c r="M133" s="236"/>
      <c r="N133" s="237"/>
      <c r="O133" s="237"/>
      <c r="P133" s="237"/>
      <c r="Q133" s="237"/>
      <c r="R133" s="237"/>
      <c r="S133" s="237"/>
      <c r="T133" s="238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39" t="s">
        <v>145</v>
      </c>
      <c r="AU133" s="239" t="s">
        <v>85</v>
      </c>
      <c r="AV133" s="14" t="s">
        <v>85</v>
      </c>
      <c r="AW133" s="14" t="s">
        <v>34</v>
      </c>
      <c r="AX133" s="14" t="s">
        <v>83</v>
      </c>
      <c r="AY133" s="239" t="s">
        <v>132</v>
      </c>
    </row>
    <row r="134" s="2" customFormat="1" ht="24.15" customHeight="1">
      <c r="A134" s="39"/>
      <c r="B134" s="40"/>
      <c r="C134" s="205" t="s">
        <v>209</v>
      </c>
      <c r="D134" s="205" t="s">
        <v>135</v>
      </c>
      <c r="E134" s="206" t="s">
        <v>210</v>
      </c>
      <c r="F134" s="207" t="s">
        <v>211</v>
      </c>
      <c r="G134" s="208" t="s">
        <v>143</v>
      </c>
      <c r="H134" s="209">
        <v>0.26000000000000001</v>
      </c>
      <c r="I134" s="210"/>
      <c r="J134" s="211">
        <f>ROUND(I134*H134,2)</f>
        <v>0</v>
      </c>
      <c r="K134" s="207" t="s">
        <v>154</v>
      </c>
      <c r="L134" s="45"/>
      <c r="M134" s="212" t="s">
        <v>19</v>
      </c>
      <c r="N134" s="213" t="s">
        <v>46</v>
      </c>
      <c r="O134" s="85"/>
      <c r="P134" s="214">
        <f>O134*H134</f>
        <v>0</v>
      </c>
      <c r="Q134" s="214">
        <v>0.01282</v>
      </c>
      <c r="R134" s="214">
        <f>Q134*H134</f>
        <v>0.0033332000000000001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139</v>
      </c>
      <c r="AT134" s="216" t="s">
        <v>135</v>
      </c>
      <c r="AU134" s="216" t="s">
        <v>85</v>
      </c>
      <c r="AY134" s="18" t="s">
        <v>132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83</v>
      </c>
      <c r="BK134" s="217">
        <f>ROUND(I134*H134,2)</f>
        <v>0</v>
      </c>
      <c r="BL134" s="18" t="s">
        <v>139</v>
      </c>
      <c r="BM134" s="216" t="s">
        <v>212</v>
      </c>
    </row>
    <row r="135" s="2" customFormat="1">
      <c r="A135" s="39"/>
      <c r="B135" s="40"/>
      <c r="C135" s="41"/>
      <c r="D135" s="251" t="s">
        <v>156</v>
      </c>
      <c r="E135" s="41"/>
      <c r="F135" s="252" t="s">
        <v>213</v>
      </c>
      <c r="G135" s="41"/>
      <c r="H135" s="41"/>
      <c r="I135" s="253"/>
      <c r="J135" s="41"/>
      <c r="K135" s="41"/>
      <c r="L135" s="45"/>
      <c r="M135" s="254"/>
      <c r="N135" s="255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156</v>
      </c>
      <c r="AU135" s="18" t="s">
        <v>85</v>
      </c>
    </row>
    <row r="136" s="14" customFormat="1">
      <c r="A136" s="14"/>
      <c r="B136" s="229"/>
      <c r="C136" s="230"/>
      <c r="D136" s="220" t="s">
        <v>145</v>
      </c>
      <c r="E136" s="231" t="s">
        <v>19</v>
      </c>
      <c r="F136" s="232" t="s">
        <v>214</v>
      </c>
      <c r="G136" s="230"/>
      <c r="H136" s="233">
        <v>0.26000000000000001</v>
      </c>
      <c r="I136" s="234"/>
      <c r="J136" s="230"/>
      <c r="K136" s="230"/>
      <c r="L136" s="235"/>
      <c r="M136" s="236"/>
      <c r="N136" s="237"/>
      <c r="O136" s="237"/>
      <c r="P136" s="237"/>
      <c r="Q136" s="237"/>
      <c r="R136" s="237"/>
      <c r="S136" s="237"/>
      <c r="T136" s="238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39" t="s">
        <v>145</v>
      </c>
      <c r="AU136" s="239" t="s">
        <v>85</v>
      </c>
      <c r="AV136" s="14" t="s">
        <v>85</v>
      </c>
      <c r="AW136" s="14" t="s">
        <v>34</v>
      </c>
      <c r="AX136" s="14" t="s">
        <v>83</v>
      </c>
      <c r="AY136" s="239" t="s">
        <v>132</v>
      </c>
    </row>
    <row r="137" s="2" customFormat="1" ht="24.15" customHeight="1">
      <c r="A137" s="39"/>
      <c r="B137" s="40"/>
      <c r="C137" s="205" t="s">
        <v>215</v>
      </c>
      <c r="D137" s="205" t="s">
        <v>135</v>
      </c>
      <c r="E137" s="206" t="s">
        <v>216</v>
      </c>
      <c r="F137" s="207" t="s">
        <v>217</v>
      </c>
      <c r="G137" s="208" t="s">
        <v>143</v>
      </c>
      <c r="H137" s="209">
        <v>0.26000000000000001</v>
      </c>
      <c r="I137" s="210"/>
      <c r="J137" s="211">
        <f>ROUND(I137*H137,2)</f>
        <v>0</v>
      </c>
      <c r="K137" s="207" t="s">
        <v>154</v>
      </c>
      <c r="L137" s="45"/>
      <c r="M137" s="212" t="s">
        <v>19</v>
      </c>
      <c r="N137" s="213" t="s">
        <v>46</v>
      </c>
      <c r="O137" s="85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139</v>
      </c>
      <c r="AT137" s="216" t="s">
        <v>135</v>
      </c>
      <c r="AU137" s="216" t="s">
        <v>85</v>
      </c>
      <c r="AY137" s="18" t="s">
        <v>132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83</v>
      </c>
      <c r="BK137" s="217">
        <f>ROUND(I137*H137,2)</f>
        <v>0</v>
      </c>
      <c r="BL137" s="18" t="s">
        <v>139</v>
      </c>
      <c r="BM137" s="216" t="s">
        <v>218</v>
      </c>
    </row>
    <row r="138" s="2" customFormat="1">
      <c r="A138" s="39"/>
      <c r="B138" s="40"/>
      <c r="C138" s="41"/>
      <c r="D138" s="251" t="s">
        <v>156</v>
      </c>
      <c r="E138" s="41"/>
      <c r="F138" s="252" t="s">
        <v>219</v>
      </c>
      <c r="G138" s="41"/>
      <c r="H138" s="41"/>
      <c r="I138" s="253"/>
      <c r="J138" s="41"/>
      <c r="K138" s="41"/>
      <c r="L138" s="45"/>
      <c r="M138" s="254"/>
      <c r="N138" s="255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156</v>
      </c>
      <c r="AU138" s="18" t="s">
        <v>85</v>
      </c>
    </row>
    <row r="139" s="12" customFormat="1" ht="22.8" customHeight="1">
      <c r="A139" s="12"/>
      <c r="B139" s="189"/>
      <c r="C139" s="190"/>
      <c r="D139" s="191" t="s">
        <v>74</v>
      </c>
      <c r="E139" s="203" t="s">
        <v>169</v>
      </c>
      <c r="F139" s="203" t="s">
        <v>220</v>
      </c>
      <c r="G139" s="190"/>
      <c r="H139" s="190"/>
      <c r="I139" s="193"/>
      <c r="J139" s="204">
        <f>BK139</f>
        <v>0</v>
      </c>
      <c r="K139" s="190"/>
      <c r="L139" s="195"/>
      <c r="M139" s="196"/>
      <c r="N139" s="197"/>
      <c r="O139" s="197"/>
      <c r="P139" s="198">
        <f>SUM(P140:P210)</f>
        <v>0</v>
      </c>
      <c r="Q139" s="197"/>
      <c r="R139" s="198">
        <f>SUM(R140:R210)</f>
        <v>5.2286204200000004</v>
      </c>
      <c r="S139" s="197"/>
      <c r="T139" s="199">
        <f>SUM(T140:T210)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0" t="s">
        <v>83</v>
      </c>
      <c r="AT139" s="201" t="s">
        <v>74</v>
      </c>
      <c r="AU139" s="201" t="s">
        <v>83</v>
      </c>
      <c r="AY139" s="200" t="s">
        <v>132</v>
      </c>
      <c r="BK139" s="202">
        <f>SUM(BK140:BK210)</f>
        <v>0</v>
      </c>
    </row>
    <row r="140" s="2" customFormat="1" ht="21.75" customHeight="1">
      <c r="A140" s="39"/>
      <c r="B140" s="40"/>
      <c r="C140" s="205" t="s">
        <v>8</v>
      </c>
      <c r="D140" s="205" t="s">
        <v>135</v>
      </c>
      <c r="E140" s="206" t="s">
        <v>221</v>
      </c>
      <c r="F140" s="207" t="s">
        <v>222</v>
      </c>
      <c r="G140" s="208" t="s">
        <v>143</v>
      </c>
      <c r="H140" s="209">
        <v>54.345999999999997</v>
      </c>
      <c r="I140" s="210"/>
      <c r="J140" s="211">
        <f>ROUND(I140*H140,2)</f>
        <v>0</v>
      </c>
      <c r="K140" s="207" t="s">
        <v>154</v>
      </c>
      <c r="L140" s="45"/>
      <c r="M140" s="212" t="s">
        <v>19</v>
      </c>
      <c r="N140" s="213" t="s">
        <v>46</v>
      </c>
      <c r="O140" s="85"/>
      <c r="P140" s="214">
        <f>O140*H140</f>
        <v>0</v>
      </c>
      <c r="Q140" s="214">
        <v>0.0073499999999999998</v>
      </c>
      <c r="R140" s="214">
        <f>Q140*H140</f>
        <v>0.39944309999999994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139</v>
      </c>
      <c r="AT140" s="216" t="s">
        <v>135</v>
      </c>
      <c r="AU140" s="216" t="s">
        <v>85</v>
      </c>
      <c r="AY140" s="18" t="s">
        <v>132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83</v>
      </c>
      <c r="BK140" s="217">
        <f>ROUND(I140*H140,2)</f>
        <v>0</v>
      </c>
      <c r="BL140" s="18" t="s">
        <v>139</v>
      </c>
      <c r="BM140" s="216" t="s">
        <v>223</v>
      </c>
    </row>
    <row r="141" s="2" customFormat="1">
      <c r="A141" s="39"/>
      <c r="B141" s="40"/>
      <c r="C141" s="41"/>
      <c r="D141" s="251" t="s">
        <v>156</v>
      </c>
      <c r="E141" s="41"/>
      <c r="F141" s="252" t="s">
        <v>224</v>
      </c>
      <c r="G141" s="41"/>
      <c r="H141" s="41"/>
      <c r="I141" s="253"/>
      <c r="J141" s="41"/>
      <c r="K141" s="41"/>
      <c r="L141" s="45"/>
      <c r="M141" s="254"/>
      <c r="N141" s="255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156</v>
      </c>
      <c r="AU141" s="18" t="s">
        <v>85</v>
      </c>
    </row>
    <row r="142" s="2" customFormat="1" ht="16.5" customHeight="1">
      <c r="A142" s="39"/>
      <c r="B142" s="40"/>
      <c r="C142" s="205" t="s">
        <v>225</v>
      </c>
      <c r="D142" s="205" t="s">
        <v>135</v>
      </c>
      <c r="E142" s="206" t="s">
        <v>226</v>
      </c>
      <c r="F142" s="207" t="s">
        <v>227</v>
      </c>
      <c r="G142" s="208" t="s">
        <v>143</v>
      </c>
      <c r="H142" s="209">
        <v>54.345999999999997</v>
      </c>
      <c r="I142" s="210"/>
      <c r="J142" s="211">
        <f>ROUND(I142*H142,2)</f>
        <v>0</v>
      </c>
      <c r="K142" s="207" t="s">
        <v>154</v>
      </c>
      <c r="L142" s="45"/>
      <c r="M142" s="212" t="s">
        <v>19</v>
      </c>
      <c r="N142" s="213" t="s">
        <v>46</v>
      </c>
      <c r="O142" s="85"/>
      <c r="P142" s="214">
        <f>O142*H142</f>
        <v>0</v>
      </c>
      <c r="Q142" s="214">
        <v>0.00025999999999999998</v>
      </c>
      <c r="R142" s="214">
        <f>Q142*H142</f>
        <v>0.014129959999999999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139</v>
      </c>
      <c r="AT142" s="216" t="s">
        <v>135</v>
      </c>
      <c r="AU142" s="216" t="s">
        <v>85</v>
      </c>
      <c r="AY142" s="18" t="s">
        <v>132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83</v>
      </c>
      <c r="BK142" s="217">
        <f>ROUND(I142*H142,2)</f>
        <v>0</v>
      </c>
      <c r="BL142" s="18" t="s">
        <v>139</v>
      </c>
      <c r="BM142" s="216" t="s">
        <v>228</v>
      </c>
    </row>
    <row r="143" s="2" customFormat="1">
      <c r="A143" s="39"/>
      <c r="B143" s="40"/>
      <c r="C143" s="41"/>
      <c r="D143" s="251" t="s">
        <v>156</v>
      </c>
      <c r="E143" s="41"/>
      <c r="F143" s="252" t="s">
        <v>229</v>
      </c>
      <c r="G143" s="41"/>
      <c r="H143" s="41"/>
      <c r="I143" s="253"/>
      <c r="J143" s="41"/>
      <c r="K143" s="41"/>
      <c r="L143" s="45"/>
      <c r="M143" s="254"/>
      <c r="N143" s="255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156</v>
      </c>
      <c r="AU143" s="18" t="s">
        <v>85</v>
      </c>
    </row>
    <row r="144" s="2" customFormat="1" ht="24.15" customHeight="1">
      <c r="A144" s="39"/>
      <c r="B144" s="40"/>
      <c r="C144" s="205" t="s">
        <v>230</v>
      </c>
      <c r="D144" s="205" t="s">
        <v>135</v>
      </c>
      <c r="E144" s="206" t="s">
        <v>231</v>
      </c>
      <c r="F144" s="207" t="s">
        <v>232</v>
      </c>
      <c r="G144" s="208" t="s">
        <v>143</v>
      </c>
      <c r="H144" s="209">
        <v>22.190000000000001</v>
      </c>
      <c r="I144" s="210"/>
      <c r="J144" s="211">
        <f>ROUND(I144*H144,2)</f>
        <v>0</v>
      </c>
      <c r="K144" s="207" t="s">
        <v>154</v>
      </c>
      <c r="L144" s="45"/>
      <c r="M144" s="212" t="s">
        <v>19</v>
      </c>
      <c r="N144" s="213" t="s">
        <v>46</v>
      </c>
      <c r="O144" s="85"/>
      <c r="P144" s="214">
        <f>O144*H144</f>
        <v>0</v>
      </c>
      <c r="Q144" s="214">
        <v>0.0043800000000000002</v>
      </c>
      <c r="R144" s="214">
        <f>Q144*H144</f>
        <v>0.097192200000000006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139</v>
      </c>
      <c r="AT144" s="216" t="s">
        <v>135</v>
      </c>
      <c r="AU144" s="216" t="s">
        <v>85</v>
      </c>
      <c r="AY144" s="18" t="s">
        <v>132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83</v>
      </c>
      <c r="BK144" s="217">
        <f>ROUND(I144*H144,2)</f>
        <v>0</v>
      </c>
      <c r="BL144" s="18" t="s">
        <v>139</v>
      </c>
      <c r="BM144" s="216" t="s">
        <v>233</v>
      </c>
    </row>
    <row r="145" s="2" customFormat="1">
      <c r="A145" s="39"/>
      <c r="B145" s="40"/>
      <c r="C145" s="41"/>
      <c r="D145" s="251" t="s">
        <v>156</v>
      </c>
      <c r="E145" s="41"/>
      <c r="F145" s="252" t="s">
        <v>234</v>
      </c>
      <c r="G145" s="41"/>
      <c r="H145" s="41"/>
      <c r="I145" s="253"/>
      <c r="J145" s="41"/>
      <c r="K145" s="41"/>
      <c r="L145" s="45"/>
      <c r="M145" s="254"/>
      <c r="N145" s="255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156</v>
      </c>
      <c r="AU145" s="18" t="s">
        <v>85</v>
      </c>
    </row>
    <row r="146" s="13" customFormat="1">
      <c r="A146" s="13"/>
      <c r="B146" s="218"/>
      <c r="C146" s="219"/>
      <c r="D146" s="220" t="s">
        <v>145</v>
      </c>
      <c r="E146" s="221" t="s">
        <v>19</v>
      </c>
      <c r="F146" s="222" t="s">
        <v>235</v>
      </c>
      <c r="G146" s="219"/>
      <c r="H146" s="221" t="s">
        <v>19</v>
      </c>
      <c r="I146" s="223"/>
      <c r="J146" s="219"/>
      <c r="K146" s="219"/>
      <c r="L146" s="224"/>
      <c r="M146" s="225"/>
      <c r="N146" s="226"/>
      <c r="O146" s="226"/>
      <c r="P146" s="226"/>
      <c r="Q146" s="226"/>
      <c r="R146" s="226"/>
      <c r="S146" s="226"/>
      <c r="T146" s="22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28" t="s">
        <v>145</v>
      </c>
      <c r="AU146" s="228" t="s">
        <v>85</v>
      </c>
      <c r="AV146" s="13" t="s">
        <v>83</v>
      </c>
      <c r="AW146" s="13" t="s">
        <v>34</v>
      </c>
      <c r="AX146" s="13" t="s">
        <v>75</v>
      </c>
      <c r="AY146" s="228" t="s">
        <v>132</v>
      </c>
    </row>
    <row r="147" s="14" customFormat="1">
      <c r="A147" s="14"/>
      <c r="B147" s="229"/>
      <c r="C147" s="230"/>
      <c r="D147" s="220" t="s">
        <v>145</v>
      </c>
      <c r="E147" s="231" t="s">
        <v>19</v>
      </c>
      <c r="F147" s="232" t="s">
        <v>236</v>
      </c>
      <c r="G147" s="230"/>
      <c r="H147" s="233">
        <v>14.574</v>
      </c>
      <c r="I147" s="234"/>
      <c r="J147" s="230"/>
      <c r="K147" s="230"/>
      <c r="L147" s="235"/>
      <c r="M147" s="236"/>
      <c r="N147" s="237"/>
      <c r="O147" s="237"/>
      <c r="P147" s="237"/>
      <c r="Q147" s="237"/>
      <c r="R147" s="237"/>
      <c r="S147" s="237"/>
      <c r="T147" s="23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39" t="s">
        <v>145</v>
      </c>
      <c r="AU147" s="239" t="s">
        <v>85</v>
      </c>
      <c r="AV147" s="14" t="s">
        <v>85</v>
      </c>
      <c r="AW147" s="14" t="s">
        <v>34</v>
      </c>
      <c r="AX147" s="14" t="s">
        <v>75</v>
      </c>
      <c r="AY147" s="239" t="s">
        <v>132</v>
      </c>
    </row>
    <row r="148" s="14" customFormat="1">
      <c r="A148" s="14"/>
      <c r="B148" s="229"/>
      <c r="C148" s="230"/>
      <c r="D148" s="220" t="s">
        <v>145</v>
      </c>
      <c r="E148" s="231" t="s">
        <v>19</v>
      </c>
      <c r="F148" s="232" t="s">
        <v>237</v>
      </c>
      <c r="G148" s="230"/>
      <c r="H148" s="233">
        <v>7.6159999999999997</v>
      </c>
      <c r="I148" s="234"/>
      <c r="J148" s="230"/>
      <c r="K148" s="230"/>
      <c r="L148" s="235"/>
      <c r="M148" s="236"/>
      <c r="N148" s="237"/>
      <c r="O148" s="237"/>
      <c r="P148" s="237"/>
      <c r="Q148" s="237"/>
      <c r="R148" s="237"/>
      <c r="S148" s="237"/>
      <c r="T148" s="238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39" t="s">
        <v>145</v>
      </c>
      <c r="AU148" s="239" t="s">
        <v>85</v>
      </c>
      <c r="AV148" s="14" t="s">
        <v>85</v>
      </c>
      <c r="AW148" s="14" t="s">
        <v>34</v>
      </c>
      <c r="AX148" s="14" t="s">
        <v>75</v>
      </c>
      <c r="AY148" s="239" t="s">
        <v>132</v>
      </c>
    </row>
    <row r="149" s="15" customFormat="1">
      <c r="A149" s="15"/>
      <c r="B149" s="240"/>
      <c r="C149" s="241"/>
      <c r="D149" s="220" t="s">
        <v>145</v>
      </c>
      <c r="E149" s="242" t="s">
        <v>19</v>
      </c>
      <c r="F149" s="243" t="s">
        <v>149</v>
      </c>
      <c r="G149" s="241"/>
      <c r="H149" s="244">
        <v>22.189999999999998</v>
      </c>
      <c r="I149" s="245"/>
      <c r="J149" s="241"/>
      <c r="K149" s="241"/>
      <c r="L149" s="246"/>
      <c r="M149" s="247"/>
      <c r="N149" s="248"/>
      <c r="O149" s="248"/>
      <c r="P149" s="248"/>
      <c r="Q149" s="248"/>
      <c r="R149" s="248"/>
      <c r="S149" s="248"/>
      <c r="T149" s="249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0" t="s">
        <v>145</v>
      </c>
      <c r="AU149" s="250" t="s">
        <v>85</v>
      </c>
      <c r="AV149" s="15" t="s">
        <v>139</v>
      </c>
      <c r="AW149" s="15" t="s">
        <v>34</v>
      </c>
      <c r="AX149" s="15" t="s">
        <v>83</v>
      </c>
      <c r="AY149" s="250" t="s">
        <v>132</v>
      </c>
    </row>
    <row r="150" s="2" customFormat="1" ht="24.15" customHeight="1">
      <c r="A150" s="39"/>
      <c r="B150" s="40"/>
      <c r="C150" s="205" t="s">
        <v>238</v>
      </c>
      <c r="D150" s="205" t="s">
        <v>135</v>
      </c>
      <c r="E150" s="206" t="s">
        <v>239</v>
      </c>
      <c r="F150" s="207" t="s">
        <v>240</v>
      </c>
      <c r="G150" s="208" t="s">
        <v>143</v>
      </c>
      <c r="H150" s="209">
        <v>54.345999999999997</v>
      </c>
      <c r="I150" s="210"/>
      <c r="J150" s="211">
        <f>ROUND(I150*H150,2)</f>
        <v>0</v>
      </c>
      <c r="K150" s="207" t="s">
        <v>154</v>
      </c>
      <c r="L150" s="45"/>
      <c r="M150" s="212" t="s">
        <v>19</v>
      </c>
      <c r="N150" s="213" t="s">
        <v>46</v>
      </c>
      <c r="O150" s="85"/>
      <c r="P150" s="214">
        <f>O150*H150</f>
        <v>0</v>
      </c>
      <c r="Q150" s="214">
        <v>0.018380000000000001</v>
      </c>
      <c r="R150" s="214">
        <f>Q150*H150</f>
        <v>0.99887947999999993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139</v>
      </c>
      <c r="AT150" s="216" t="s">
        <v>135</v>
      </c>
      <c r="AU150" s="216" t="s">
        <v>85</v>
      </c>
      <c r="AY150" s="18" t="s">
        <v>132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83</v>
      </c>
      <c r="BK150" s="217">
        <f>ROUND(I150*H150,2)</f>
        <v>0</v>
      </c>
      <c r="BL150" s="18" t="s">
        <v>139</v>
      </c>
      <c r="BM150" s="216" t="s">
        <v>241</v>
      </c>
    </row>
    <row r="151" s="2" customFormat="1">
      <c r="A151" s="39"/>
      <c r="B151" s="40"/>
      <c r="C151" s="41"/>
      <c r="D151" s="251" t="s">
        <v>156</v>
      </c>
      <c r="E151" s="41"/>
      <c r="F151" s="252" t="s">
        <v>242</v>
      </c>
      <c r="G151" s="41"/>
      <c r="H151" s="41"/>
      <c r="I151" s="253"/>
      <c r="J151" s="41"/>
      <c r="K151" s="41"/>
      <c r="L151" s="45"/>
      <c r="M151" s="254"/>
      <c r="N151" s="255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156</v>
      </c>
      <c r="AU151" s="18" t="s">
        <v>85</v>
      </c>
    </row>
    <row r="152" s="14" customFormat="1">
      <c r="A152" s="14"/>
      <c r="B152" s="229"/>
      <c r="C152" s="230"/>
      <c r="D152" s="220" t="s">
        <v>145</v>
      </c>
      <c r="E152" s="231" t="s">
        <v>19</v>
      </c>
      <c r="F152" s="232" t="s">
        <v>243</v>
      </c>
      <c r="G152" s="230"/>
      <c r="H152" s="233">
        <v>5.6470000000000002</v>
      </c>
      <c r="I152" s="234"/>
      <c r="J152" s="230"/>
      <c r="K152" s="230"/>
      <c r="L152" s="235"/>
      <c r="M152" s="236"/>
      <c r="N152" s="237"/>
      <c r="O152" s="237"/>
      <c r="P152" s="237"/>
      <c r="Q152" s="237"/>
      <c r="R152" s="237"/>
      <c r="S152" s="237"/>
      <c r="T152" s="23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39" t="s">
        <v>145</v>
      </c>
      <c r="AU152" s="239" t="s">
        <v>85</v>
      </c>
      <c r="AV152" s="14" t="s">
        <v>85</v>
      </c>
      <c r="AW152" s="14" t="s">
        <v>34</v>
      </c>
      <c r="AX152" s="14" t="s">
        <v>75</v>
      </c>
      <c r="AY152" s="239" t="s">
        <v>132</v>
      </c>
    </row>
    <row r="153" s="14" customFormat="1">
      <c r="A153" s="14"/>
      <c r="B153" s="229"/>
      <c r="C153" s="230"/>
      <c r="D153" s="220" t="s">
        <v>145</v>
      </c>
      <c r="E153" s="231" t="s">
        <v>19</v>
      </c>
      <c r="F153" s="232" t="s">
        <v>244</v>
      </c>
      <c r="G153" s="230"/>
      <c r="H153" s="233">
        <v>3.2559999999999998</v>
      </c>
      <c r="I153" s="234"/>
      <c r="J153" s="230"/>
      <c r="K153" s="230"/>
      <c r="L153" s="235"/>
      <c r="M153" s="236"/>
      <c r="N153" s="237"/>
      <c r="O153" s="237"/>
      <c r="P153" s="237"/>
      <c r="Q153" s="237"/>
      <c r="R153" s="237"/>
      <c r="S153" s="237"/>
      <c r="T153" s="238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39" t="s">
        <v>145</v>
      </c>
      <c r="AU153" s="239" t="s">
        <v>85</v>
      </c>
      <c r="AV153" s="14" t="s">
        <v>85</v>
      </c>
      <c r="AW153" s="14" t="s">
        <v>34</v>
      </c>
      <c r="AX153" s="14" t="s">
        <v>75</v>
      </c>
      <c r="AY153" s="239" t="s">
        <v>132</v>
      </c>
    </row>
    <row r="154" s="14" customFormat="1">
      <c r="A154" s="14"/>
      <c r="B154" s="229"/>
      <c r="C154" s="230"/>
      <c r="D154" s="220" t="s">
        <v>145</v>
      </c>
      <c r="E154" s="231" t="s">
        <v>19</v>
      </c>
      <c r="F154" s="232" t="s">
        <v>245</v>
      </c>
      <c r="G154" s="230"/>
      <c r="H154" s="233">
        <v>1.4470000000000001</v>
      </c>
      <c r="I154" s="234"/>
      <c r="J154" s="230"/>
      <c r="K154" s="230"/>
      <c r="L154" s="235"/>
      <c r="M154" s="236"/>
      <c r="N154" s="237"/>
      <c r="O154" s="237"/>
      <c r="P154" s="237"/>
      <c r="Q154" s="237"/>
      <c r="R154" s="237"/>
      <c r="S154" s="237"/>
      <c r="T154" s="23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39" t="s">
        <v>145</v>
      </c>
      <c r="AU154" s="239" t="s">
        <v>85</v>
      </c>
      <c r="AV154" s="14" t="s">
        <v>85</v>
      </c>
      <c r="AW154" s="14" t="s">
        <v>34</v>
      </c>
      <c r="AX154" s="14" t="s">
        <v>75</v>
      </c>
      <c r="AY154" s="239" t="s">
        <v>132</v>
      </c>
    </row>
    <row r="155" s="14" customFormat="1">
      <c r="A155" s="14"/>
      <c r="B155" s="229"/>
      <c r="C155" s="230"/>
      <c r="D155" s="220" t="s">
        <v>145</v>
      </c>
      <c r="E155" s="231" t="s">
        <v>19</v>
      </c>
      <c r="F155" s="232" t="s">
        <v>246</v>
      </c>
      <c r="G155" s="230"/>
      <c r="H155" s="233">
        <v>9.5920000000000005</v>
      </c>
      <c r="I155" s="234"/>
      <c r="J155" s="230"/>
      <c r="K155" s="230"/>
      <c r="L155" s="235"/>
      <c r="M155" s="236"/>
      <c r="N155" s="237"/>
      <c r="O155" s="237"/>
      <c r="P155" s="237"/>
      <c r="Q155" s="237"/>
      <c r="R155" s="237"/>
      <c r="S155" s="237"/>
      <c r="T155" s="23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39" t="s">
        <v>145</v>
      </c>
      <c r="AU155" s="239" t="s">
        <v>85</v>
      </c>
      <c r="AV155" s="14" t="s">
        <v>85</v>
      </c>
      <c r="AW155" s="14" t="s">
        <v>34</v>
      </c>
      <c r="AX155" s="14" t="s">
        <v>75</v>
      </c>
      <c r="AY155" s="239" t="s">
        <v>132</v>
      </c>
    </row>
    <row r="156" s="14" customFormat="1">
      <c r="A156" s="14"/>
      <c r="B156" s="229"/>
      <c r="C156" s="230"/>
      <c r="D156" s="220" t="s">
        <v>145</v>
      </c>
      <c r="E156" s="231" t="s">
        <v>19</v>
      </c>
      <c r="F156" s="232" t="s">
        <v>247</v>
      </c>
      <c r="G156" s="230"/>
      <c r="H156" s="233">
        <v>2.9929999999999999</v>
      </c>
      <c r="I156" s="234"/>
      <c r="J156" s="230"/>
      <c r="K156" s="230"/>
      <c r="L156" s="235"/>
      <c r="M156" s="236"/>
      <c r="N156" s="237"/>
      <c r="O156" s="237"/>
      <c r="P156" s="237"/>
      <c r="Q156" s="237"/>
      <c r="R156" s="237"/>
      <c r="S156" s="237"/>
      <c r="T156" s="238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39" t="s">
        <v>145</v>
      </c>
      <c r="AU156" s="239" t="s">
        <v>85</v>
      </c>
      <c r="AV156" s="14" t="s">
        <v>85</v>
      </c>
      <c r="AW156" s="14" t="s">
        <v>34</v>
      </c>
      <c r="AX156" s="14" t="s">
        <v>75</v>
      </c>
      <c r="AY156" s="239" t="s">
        <v>132</v>
      </c>
    </row>
    <row r="157" s="14" customFormat="1">
      <c r="A157" s="14"/>
      <c r="B157" s="229"/>
      <c r="C157" s="230"/>
      <c r="D157" s="220" t="s">
        <v>145</v>
      </c>
      <c r="E157" s="231" t="s">
        <v>19</v>
      </c>
      <c r="F157" s="232" t="s">
        <v>248</v>
      </c>
      <c r="G157" s="230"/>
      <c r="H157" s="233">
        <v>9.048</v>
      </c>
      <c r="I157" s="234"/>
      <c r="J157" s="230"/>
      <c r="K157" s="230"/>
      <c r="L157" s="235"/>
      <c r="M157" s="236"/>
      <c r="N157" s="237"/>
      <c r="O157" s="237"/>
      <c r="P157" s="237"/>
      <c r="Q157" s="237"/>
      <c r="R157" s="237"/>
      <c r="S157" s="237"/>
      <c r="T157" s="23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39" t="s">
        <v>145</v>
      </c>
      <c r="AU157" s="239" t="s">
        <v>85</v>
      </c>
      <c r="AV157" s="14" t="s">
        <v>85</v>
      </c>
      <c r="AW157" s="14" t="s">
        <v>34</v>
      </c>
      <c r="AX157" s="14" t="s">
        <v>75</v>
      </c>
      <c r="AY157" s="239" t="s">
        <v>132</v>
      </c>
    </row>
    <row r="158" s="14" customFormat="1">
      <c r="A158" s="14"/>
      <c r="B158" s="229"/>
      <c r="C158" s="230"/>
      <c r="D158" s="220" t="s">
        <v>145</v>
      </c>
      <c r="E158" s="231" t="s">
        <v>19</v>
      </c>
      <c r="F158" s="232" t="s">
        <v>249</v>
      </c>
      <c r="G158" s="230"/>
      <c r="H158" s="233">
        <v>22.363</v>
      </c>
      <c r="I158" s="234"/>
      <c r="J158" s="230"/>
      <c r="K158" s="230"/>
      <c r="L158" s="235"/>
      <c r="M158" s="236"/>
      <c r="N158" s="237"/>
      <c r="O158" s="237"/>
      <c r="P158" s="237"/>
      <c r="Q158" s="237"/>
      <c r="R158" s="237"/>
      <c r="S158" s="237"/>
      <c r="T158" s="23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39" t="s">
        <v>145</v>
      </c>
      <c r="AU158" s="239" t="s">
        <v>85</v>
      </c>
      <c r="AV158" s="14" t="s">
        <v>85</v>
      </c>
      <c r="AW158" s="14" t="s">
        <v>34</v>
      </c>
      <c r="AX158" s="14" t="s">
        <v>75</v>
      </c>
      <c r="AY158" s="239" t="s">
        <v>132</v>
      </c>
    </row>
    <row r="159" s="15" customFormat="1">
      <c r="A159" s="15"/>
      <c r="B159" s="240"/>
      <c r="C159" s="241"/>
      <c r="D159" s="220" t="s">
        <v>145</v>
      </c>
      <c r="E159" s="242" t="s">
        <v>19</v>
      </c>
      <c r="F159" s="243" t="s">
        <v>149</v>
      </c>
      <c r="G159" s="241"/>
      <c r="H159" s="244">
        <v>54.345999999999997</v>
      </c>
      <c r="I159" s="245"/>
      <c r="J159" s="241"/>
      <c r="K159" s="241"/>
      <c r="L159" s="246"/>
      <c r="M159" s="247"/>
      <c r="N159" s="248"/>
      <c r="O159" s="248"/>
      <c r="P159" s="248"/>
      <c r="Q159" s="248"/>
      <c r="R159" s="248"/>
      <c r="S159" s="248"/>
      <c r="T159" s="249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50" t="s">
        <v>145</v>
      </c>
      <c r="AU159" s="250" t="s">
        <v>85</v>
      </c>
      <c r="AV159" s="15" t="s">
        <v>139</v>
      </c>
      <c r="AW159" s="15" t="s">
        <v>34</v>
      </c>
      <c r="AX159" s="15" t="s">
        <v>83</v>
      </c>
      <c r="AY159" s="250" t="s">
        <v>132</v>
      </c>
    </row>
    <row r="160" s="2" customFormat="1" ht="21.75" customHeight="1">
      <c r="A160" s="39"/>
      <c r="B160" s="40"/>
      <c r="C160" s="205" t="s">
        <v>250</v>
      </c>
      <c r="D160" s="205" t="s">
        <v>135</v>
      </c>
      <c r="E160" s="206" t="s">
        <v>251</v>
      </c>
      <c r="F160" s="207" t="s">
        <v>252</v>
      </c>
      <c r="G160" s="208" t="s">
        <v>143</v>
      </c>
      <c r="H160" s="209">
        <v>27.5</v>
      </c>
      <c r="I160" s="210"/>
      <c r="J160" s="211">
        <f>ROUND(I160*H160,2)</f>
        <v>0</v>
      </c>
      <c r="K160" s="207" t="s">
        <v>154</v>
      </c>
      <c r="L160" s="45"/>
      <c r="M160" s="212" t="s">
        <v>19</v>
      </c>
      <c r="N160" s="213" t="s">
        <v>46</v>
      </c>
      <c r="O160" s="85"/>
      <c r="P160" s="214">
        <f>O160*H160</f>
        <v>0</v>
      </c>
      <c r="Q160" s="214">
        <v>0.0073499999999999998</v>
      </c>
      <c r="R160" s="214">
        <f>Q160*H160</f>
        <v>0.202125</v>
      </c>
      <c r="S160" s="214">
        <v>0</v>
      </c>
      <c r="T160" s="21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6" t="s">
        <v>139</v>
      </c>
      <c r="AT160" s="216" t="s">
        <v>135</v>
      </c>
      <c r="AU160" s="216" t="s">
        <v>85</v>
      </c>
      <c r="AY160" s="18" t="s">
        <v>132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8" t="s">
        <v>83</v>
      </c>
      <c r="BK160" s="217">
        <f>ROUND(I160*H160,2)</f>
        <v>0</v>
      </c>
      <c r="BL160" s="18" t="s">
        <v>139</v>
      </c>
      <c r="BM160" s="216" t="s">
        <v>253</v>
      </c>
    </row>
    <row r="161" s="2" customFormat="1">
      <c r="A161" s="39"/>
      <c r="B161" s="40"/>
      <c r="C161" s="41"/>
      <c r="D161" s="251" t="s">
        <v>156</v>
      </c>
      <c r="E161" s="41"/>
      <c r="F161" s="252" t="s">
        <v>254</v>
      </c>
      <c r="G161" s="41"/>
      <c r="H161" s="41"/>
      <c r="I161" s="253"/>
      <c r="J161" s="41"/>
      <c r="K161" s="41"/>
      <c r="L161" s="45"/>
      <c r="M161" s="254"/>
      <c r="N161" s="255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156</v>
      </c>
      <c r="AU161" s="18" t="s">
        <v>85</v>
      </c>
    </row>
    <row r="162" s="14" customFormat="1">
      <c r="A162" s="14"/>
      <c r="B162" s="229"/>
      <c r="C162" s="230"/>
      <c r="D162" s="220" t="s">
        <v>145</v>
      </c>
      <c r="E162" s="231" t="s">
        <v>19</v>
      </c>
      <c r="F162" s="232" t="s">
        <v>255</v>
      </c>
      <c r="G162" s="230"/>
      <c r="H162" s="233">
        <v>27.5</v>
      </c>
      <c r="I162" s="234"/>
      <c r="J162" s="230"/>
      <c r="K162" s="230"/>
      <c r="L162" s="235"/>
      <c r="M162" s="236"/>
      <c r="N162" s="237"/>
      <c r="O162" s="237"/>
      <c r="P162" s="237"/>
      <c r="Q162" s="237"/>
      <c r="R162" s="237"/>
      <c r="S162" s="237"/>
      <c r="T162" s="23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39" t="s">
        <v>145</v>
      </c>
      <c r="AU162" s="239" t="s">
        <v>85</v>
      </c>
      <c r="AV162" s="14" t="s">
        <v>85</v>
      </c>
      <c r="AW162" s="14" t="s">
        <v>34</v>
      </c>
      <c r="AX162" s="14" t="s">
        <v>83</v>
      </c>
      <c r="AY162" s="239" t="s">
        <v>132</v>
      </c>
    </row>
    <row r="163" s="2" customFormat="1" ht="24.15" customHeight="1">
      <c r="A163" s="39"/>
      <c r="B163" s="40"/>
      <c r="C163" s="205" t="s">
        <v>256</v>
      </c>
      <c r="D163" s="205" t="s">
        <v>135</v>
      </c>
      <c r="E163" s="206" t="s">
        <v>257</v>
      </c>
      <c r="F163" s="207" t="s">
        <v>258</v>
      </c>
      <c r="G163" s="208" t="s">
        <v>143</v>
      </c>
      <c r="H163" s="209">
        <v>0.98199999999999998</v>
      </c>
      <c r="I163" s="210"/>
      <c r="J163" s="211">
        <f>ROUND(I163*H163,2)</f>
        <v>0</v>
      </c>
      <c r="K163" s="207" t="s">
        <v>154</v>
      </c>
      <c r="L163" s="45"/>
      <c r="M163" s="212" t="s">
        <v>19</v>
      </c>
      <c r="N163" s="213" t="s">
        <v>46</v>
      </c>
      <c r="O163" s="85"/>
      <c r="P163" s="214">
        <f>O163*H163</f>
        <v>0</v>
      </c>
      <c r="Q163" s="214">
        <v>0.0014</v>
      </c>
      <c r="R163" s="214">
        <f>Q163*H163</f>
        <v>0.0013748</v>
      </c>
      <c r="S163" s="214">
        <v>0</v>
      </c>
      <c r="T163" s="215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6" t="s">
        <v>139</v>
      </c>
      <c r="AT163" s="216" t="s">
        <v>135</v>
      </c>
      <c r="AU163" s="216" t="s">
        <v>85</v>
      </c>
      <c r="AY163" s="18" t="s">
        <v>132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8" t="s">
        <v>83</v>
      </c>
      <c r="BK163" s="217">
        <f>ROUND(I163*H163,2)</f>
        <v>0</v>
      </c>
      <c r="BL163" s="18" t="s">
        <v>139</v>
      </c>
      <c r="BM163" s="216" t="s">
        <v>259</v>
      </c>
    </row>
    <row r="164" s="2" customFormat="1">
      <c r="A164" s="39"/>
      <c r="B164" s="40"/>
      <c r="C164" s="41"/>
      <c r="D164" s="251" t="s">
        <v>156</v>
      </c>
      <c r="E164" s="41"/>
      <c r="F164" s="252" t="s">
        <v>260</v>
      </c>
      <c r="G164" s="41"/>
      <c r="H164" s="41"/>
      <c r="I164" s="253"/>
      <c r="J164" s="41"/>
      <c r="K164" s="41"/>
      <c r="L164" s="45"/>
      <c r="M164" s="254"/>
      <c r="N164" s="255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156</v>
      </c>
      <c r="AU164" s="18" t="s">
        <v>85</v>
      </c>
    </row>
    <row r="165" s="2" customFormat="1" ht="24.15" customHeight="1">
      <c r="A165" s="39"/>
      <c r="B165" s="40"/>
      <c r="C165" s="205" t="s">
        <v>7</v>
      </c>
      <c r="D165" s="205" t="s">
        <v>135</v>
      </c>
      <c r="E165" s="206" t="s">
        <v>261</v>
      </c>
      <c r="F165" s="207" t="s">
        <v>262</v>
      </c>
      <c r="G165" s="208" t="s">
        <v>143</v>
      </c>
      <c r="H165" s="209">
        <v>28.481999999999999</v>
      </c>
      <c r="I165" s="210"/>
      <c r="J165" s="211">
        <f>ROUND(I165*H165,2)</f>
        <v>0</v>
      </c>
      <c r="K165" s="207" t="s">
        <v>154</v>
      </c>
      <c r="L165" s="45"/>
      <c r="M165" s="212" t="s">
        <v>19</v>
      </c>
      <c r="N165" s="213" t="s">
        <v>46</v>
      </c>
      <c r="O165" s="85"/>
      <c r="P165" s="214">
        <f>O165*H165</f>
        <v>0</v>
      </c>
      <c r="Q165" s="214">
        <v>0.0043800000000000002</v>
      </c>
      <c r="R165" s="214">
        <f>Q165*H165</f>
        <v>0.12475116</v>
      </c>
      <c r="S165" s="214">
        <v>0</v>
      </c>
      <c r="T165" s="21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6" t="s">
        <v>139</v>
      </c>
      <c r="AT165" s="216" t="s">
        <v>135</v>
      </c>
      <c r="AU165" s="216" t="s">
        <v>85</v>
      </c>
      <c r="AY165" s="18" t="s">
        <v>132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8" t="s">
        <v>83</v>
      </c>
      <c r="BK165" s="217">
        <f>ROUND(I165*H165,2)</f>
        <v>0</v>
      </c>
      <c r="BL165" s="18" t="s">
        <v>139</v>
      </c>
      <c r="BM165" s="216" t="s">
        <v>263</v>
      </c>
    </row>
    <row r="166" s="2" customFormat="1">
      <c r="A166" s="39"/>
      <c r="B166" s="40"/>
      <c r="C166" s="41"/>
      <c r="D166" s="251" t="s">
        <v>156</v>
      </c>
      <c r="E166" s="41"/>
      <c r="F166" s="252" t="s">
        <v>264</v>
      </c>
      <c r="G166" s="41"/>
      <c r="H166" s="41"/>
      <c r="I166" s="253"/>
      <c r="J166" s="41"/>
      <c r="K166" s="41"/>
      <c r="L166" s="45"/>
      <c r="M166" s="254"/>
      <c r="N166" s="255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156</v>
      </c>
      <c r="AU166" s="18" t="s">
        <v>85</v>
      </c>
    </row>
    <row r="167" s="14" customFormat="1">
      <c r="A167" s="14"/>
      <c r="B167" s="229"/>
      <c r="C167" s="230"/>
      <c r="D167" s="220" t="s">
        <v>145</v>
      </c>
      <c r="E167" s="231" t="s">
        <v>19</v>
      </c>
      <c r="F167" s="232" t="s">
        <v>265</v>
      </c>
      <c r="G167" s="230"/>
      <c r="H167" s="233">
        <v>28.481999999999999</v>
      </c>
      <c r="I167" s="234"/>
      <c r="J167" s="230"/>
      <c r="K167" s="230"/>
      <c r="L167" s="235"/>
      <c r="M167" s="236"/>
      <c r="N167" s="237"/>
      <c r="O167" s="237"/>
      <c r="P167" s="237"/>
      <c r="Q167" s="237"/>
      <c r="R167" s="237"/>
      <c r="S167" s="237"/>
      <c r="T167" s="23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39" t="s">
        <v>145</v>
      </c>
      <c r="AU167" s="239" t="s">
        <v>85</v>
      </c>
      <c r="AV167" s="14" t="s">
        <v>85</v>
      </c>
      <c r="AW167" s="14" t="s">
        <v>34</v>
      </c>
      <c r="AX167" s="14" t="s">
        <v>83</v>
      </c>
      <c r="AY167" s="239" t="s">
        <v>132</v>
      </c>
    </row>
    <row r="168" s="2" customFormat="1" ht="24.15" customHeight="1">
      <c r="A168" s="39"/>
      <c r="B168" s="40"/>
      <c r="C168" s="205" t="s">
        <v>266</v>
      </c>
      <c r="D168" s="205" t="s">
        <v>135</v>
      </c>
      <c r="E168" s="206" t="s">
        <v>267</v>
      </c>
      <c r="F168" s="207" t="s">
        <v>268</v>
      </c>
      <c r="G168" s="208" t="s">
        <v>269</v>
      </c>
      <c r="H168" s="209">
        <v>26.539999999999999</v>
      </c>
      <c r="I168" s="210"/>
      <c r="J168" s="211">
        <f>ROUND(I168*H168,2)</f>
        <v>0</v>
      </c>
      <c r="K168" s="207" t="s">
        <v>154</v>
      </c>
      <c r="L168" s="45"/>
      <c r="M168" s="212" t="s">
        <v>19</v>
      </c>
      <c r="N168" s="213" t="s">
        <v>46</v>
      </c>
      <c r="O168" s="85"/>
      <c r="P168" s="214">
        <f>O168*H168</f>
        <v>0</v>
      </c>
      <c r="Q168" s="214">
        <v>0</v>
      </c>
      <c r="R168" s="214">
        <f>Q168*H168</f>
        <v>0</v>
      </c>
      <c r="S168" s="214">
        <v>0</v>
      </c>
      <c r="T168" s="215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6" t="s">
        <v>139</v>
      </c>
      <c r="AT168" s="216" t="s">
        <v>135</v>
      </c>
      <c r="AU168" s="216" t="s">
        <v>85</v>
      </c>
      <c r="AY168" s="18" t="s">
        <v>132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8" t="s">
        <v>83</v>
      </c>
      <c r="BK168" s="217">
        <f>ROUND(I168*H168,2)</f>
        <v>0</v>
      </c>
      <c r="BL168" s="18" t="s">
        <v>139</v>
      </c>
      <c r="BM168" s="216" t="s">
        <v>270</v>
      </c>
    </row>
    <row r="169" s="2" customFormat="1">
      <c r="A169" s="39"/>
      <c r="B169" s="40"/>
      <c r="C169" s="41"/>
      <c r="D169" s="251" t="s">
        <v>156</v>
      </c>
      <c r="E169" s="41"/>
      <c r="F169" s="252" t="s">
        <v>271</v>
      </c>
      <c r="G169" s="41"/>
      <c r="H169" s="41"/>
      <c r="I169" s="253"/>
      <c r="J169" s="41"/>
      <c r="K169" s="41"/>
      <c r="L169" s="45"/>
      <c r="M169" s="254"/>
      <c r="N169" s="255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156</v>
      </c>
      <c r="AU169" s="18" t="s">
        <v>85</v>
      </c>
    </row>
    <row r="170" s="14" customFormat="1">
      <c r="A170" s="14"/>
      <c r="B170" s="229"/>
      <c r="C170" s="230"/>
      <c r="D170" s="220" t="s">
        <v>145</v>
      </c>
      <c r="E170" s="231" t="s">
        <v>19</v>
      </c>
      <c r="F170" s="232" t="s">
        <v>272</v>
      </c>
      <c r="G170" s="230"/>
      <c r="H170" s="233">
        <v>26.539999999999999</v>
      </c>
      <c r="I170" s="234"/>
      <c r="J170" s="230"/>
      <c r="K170" s="230"/>
      <c r="L170" s="235"/>
      <c r="M170" s="236"/>
      <c r="N170" s="237"/>
      <c r="O170" s="237"/>
      <c r="P170" s="237"/>
      <c r="Q170" s="237"/>
      <c r="R170" s="237"/>
      <c r="S170" s="237"/>
      <c r="T170" s="238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39" t="s">
        <v>145</v>
      </c>
      <c r="AU170" s="239" t="s">
        <v>85</v>
      </c>
      <c r="AV170" s="14" t="s">
        <v>85</v>
      </c>
      <c r="AW170" s="14" t="s">
        <v>34</v>
      </c>
      <c r="AX170" s="14" t="s">
        <v>83</v>
      </c>
      <c r="AY170" s="239" t="s">
        <v>132</v>
      </c>
    </row>
    <row r="171" s="2" customFormat="1" ht="16.5" customHeight="1">
      <c r="A171" s="39"/>
      <c r="B171" s="40"/>
      <c r="C171" s="256" t="s">
        <v>273</v>
      </c>
      <c r="D171" s="256" t="s">
        <v>192</v>
      </c>
      <c r="E171" s="257" t="s">
        <v>274</v>
      </c>
      <c r="F171" s="258" t="s">
        <v>275</v>
      </c>
      <c r="G171" s="259" t="s">
        <v>269</v>
      </c>
      <c r="H171" s="260">
        <v>27.867000000000001</v>
      </c>
      <c r="I171" s="261"/>
      <c r="J171" s="262">
        <f>ROUND(I171*H171,2)</f>
        <v>0</v>
      </c>
      <c r="K171" s="258" t="s">
        <v>154</v>
      </c>
      <c r="L171" s="263"/>
      <c r="M171" s="264" t="s">
        <v>19</v>
      </c>
      <c r="N171" s="265" t="s">
        <v>46</v>
      </c>
      <c r="O171" s="85"/>
      <c r="P171" s="214">
        <f>O171*H171</f>
        <v>0</v>
      </c>
      <c r="Q171" s="214">
        <v>0.00010000000000000001</v>
      </c>
      <c r="R171" s="214">
        <f>Q171*H171</f>
        <v>0.0027867</v>
      </c>
      <c r="S171" s="214">
        <v>0</v>
      </c>
      <c r="T171" s="215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6" t="s">
        <v>179</v>
      </c>
      <c r="AT171" s="216" t="s">
        <v>192</v>
      </c>
      <c r="AU171" s="216" t="s">
        <v>85</v>
      </c>
      <c r="AY171" s="18" t="s">
        <v>132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18" t="s">
        <v>83</v>
      </c>
      <c r="BK171" s="217">
        <f>ROUND(I171*H171,2)</f>
        <v>0</v>
      </c>
      <c r="BL171" s="18" t="s">
        <v>139</v>
      </c>
      <c r="BM171" s="216" t="s">
        <v>276</v>
      </c>
    </row>
    <row r="172" s="14" customFormat="1">
      <c r="A172" s="14"/>
      <c r="B172" s="229"/>
      <c r="C172" s="230"/>
      <c r="D172" s="220" t="s">
        <v>145</v>
      </c>
      <c r="E172" s="230"/>
      <c r="F172" s="232" t="s">
        <v>277</v>
      </c>
      <c r="G172" s="230"/>
      <c r="H172" s="233">
        <v>27.867000000000001</v>
      </c>
      <c r="I172" s="234"/>
      <c r="J172" s="230"/>
      <c r="K172" s="230"/>
      <c r="L172" s="235"/>
      <c r="M172" s="236"/>
      <c r="N172" s="237"/>
      <c r="O172" s="237"/>
      <c r="P172" s="237"/>
      <c r="Q172" s="237"/>
      <c r="R172" s="237"/>
      <c r="S172" s="237"/>
      <c r="T172" s="23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39" t="s">
        <v>145</v>
      </c>
      <c r="AU172" s="239" t="s">
        <v>85</v>
      </c>
      <c r="AV172" s="14" t="s">
        <v>85</v>
      </c>
      <c r="AW172" s="14" t="s">
        <v>4</v>
      </c>
      <c r="AX172" s="14" t="s">
        <v>83</v>
      </c>
      <c r="AY172" s="239" t="s">
        <v>132</v>
      </c>
    </row>
    <row r="173" s="2" customFormat="1" ht="16.5" customHeight="1">
      <c r="A173" s="39"/>
      <c r="B173" s="40"/>
      <c r="C173" s="205" t="s">
        <v>278</v>
      </c>
      <c r="D173" s="205" t="s">
        <v>135</v>
      </c>
      <c r="E173" s="206" t="s">
        <v>279</v>
      </c>
      <c r="F173" s="207" t="s">
        <v>280</v>
      </c>
      <c r="G173" s="208" t="s">
        <v>269</v>
      </c>
      <c r="H173" s="209">
        <v>42.68</v>
      </c>
      <c r="I173" s="210"/>
      <c r="J173" s="211">
        <f>ROUND(I173*H173,2)</f>
        <v>0</v>
      </c>
      <c r="K173" s="207" t="s">
        <v>19</v>
      </c>
      <c r="L173" s="45"/>
      <c r="M173" s="212" t="s">
        <v>19</v>
      </c>
      <c r="N173" s="213" t="s">
        <v>46</v>
      </c>
      <c r="O173" s="85"/>
      <c r="P173" s="214">
        <f>O173*H173</f>
        <v>0</v>
      </c>
      <c r="Q173" s="214">
        <v>0</v>
      </c>
      <c r="R173" s="214">
        <f>Q173*H173</f>
        <v>0</v>
      </c>
      <c r="S173" s="214">
        <v>0</v>
      </c>
      <c r="T173" s="21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6" t="s">
        <v>139</v>
      </c>
      <c r="AT173" s="216" t="s">
        <v>135</v>
      </c>
      <c r="AU173" s="216" t="s">
        <v>85</v>
      </c>
      <c r="AY173" s="18" t="s">
        <v>132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8" t="s">
        <v>83</v>
      </c>
      <c r="BK173" s="217">
        <f>ROUND(I173*H173,2)</f>
        <v>0</v>
      </c>
      <c r="BL173" s="18" t="s">
        <v>139</v>
      </c>
      <c r="BM173" s="216" t="s">
        <v>281</v>
      </c>
    </row>
    <row r="174" s="14" customFormat="1">
      <c r="A174" s="14"/>
      <c r="B174" s="229"/>
      <c r="C174" s="230"/>
      <c r="D174" s="220" t="s">
        <v>145</v>
      </c>
      <c r="E174" s="231" t="s">
        <v>19</v>
      </c>
      <c r="F174" s="232" t="s">
        <v>282</v>
      </c>
      <c r="G174" s="230"/>
      <c r="H174" s="233">
        <v>16.800000000000001</v>
      </c>
      <c r="I174" s="234"/>
      <c r="J174" s="230"/>
      <c r="K174" s="230"/>
      <c r="L174" s="235"/>
      <c r="M174" s="236"/>
      <c r="N174" s="237"/>
      <c r="O174" s="237"/>
      <c r="P174" s="237"/>
      <c r="Q174" s="237"/>
      <c r="R174" s="237"/>
      <c r="S174" s="237"/>
      <c r="T174" s="23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39" t="s">
        <v>145</v>
      </c>
      <c r="AU174" s="239" t="s">
        <v>85</v>
      </c>
      <c r="AV174" s="14" t="s">
        <v>85</v>
      </c>
      <c r="AW174" s="14" t="s">
        <v>34</v>
      </c>
      <c r="AX174" s="14" t="s">
        <v>75</v>
      </c>
      <c r="AY174" s="239" t="s">
        <v>132</v>
      </c>
    </row>
    <row r="175" s="14" customFormat="1">
      <c r="A175" s="14"/>
      <c r="B175" s="229"/>
      <c r="C175" s="230"/>
      <c r="D175" s="220" t="s">
        <v>145</v>
      </c>
      <c r="E175" s="231" t="s">
        <v>19</v>
      </c>
      <c r="F175" s="232" t="s">
        <v>283</v>
      </c>
      <c r="G175" s="230"/>
      <c r="H175" s="233">
        <v>25.879999999999999</v>
      </c>
      <c r="I175" s="234"/>
      <c r="J175" s="230"/>
      <c r="K175" s="230"/>
      <c r="L175" s="235"/>
      <c r="M175" s="236"/>
      <c r="N175" s="237"/>
      <c r="O175" s="237"/>
      <c r="P175" s="237"/>
      <c r="Q175" s="237"/>
      <c r="R175" s="237"/>
      <c r="S175" s="237"/>
      <c r="T175" s="238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39" t="s">
        <v>145</v>
      </c>
      <c r="AU175" s="239" t="s">
        <v>85</v>
      </c>
      <c r="AV175" s="14" t="s">
        <v>85</v>
      </c>
      <c r="AW175" s="14" t="s">
        <v>34</v>
      </c>
      <c r="AX175" s="14" t="s">
        <v>75</v>
      </c>
      <c r="AY175" s="239" t="s">
        <v>132</v>
      </c>
    </row>
    <row r="176" s="15" customFormat="1">
      <c r="A176" s="15"/>
      <c r="B176" s="240"/>
      <c r="C176" s="241"/>
      <c r="D176" s="220" t="s">
        <v>145</v>
      </c>
      <c r="E176" s="242" t="s">
        <v>19</v>
      </c>
      <c r="F176" s="243" t="s">
        <v>149</v>
      </c>
      <c r="G176" s="241"/>
      <c r="H176" s="244">
        <v>42.68</v>
      </c>
      <c r="I176" s="245"/>
      <c r="J176" s="241"/>
      <c r="K176" s="241"/>
      <c r="L176" s="246"/>
      <c r="M176" s="247"/>
      <c r="N176" s="248"/>
      <c r="O176" s="248"/>
      <c r="P176" s="248"/>
      <c r="Q176" s="248"/>
      <c r="R176" s="248"/>
      <c r="S176" s="248"/>
      <c r="T176" s="249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50" t="s">
        <v>145</v>
      </c>
      <c r="AU176" s="250" t="s">
        <v>85</v>
      </c>
      <c r="AV176" s="15" t="s">
        <v>139</v>
      </c>
      <c r="AW176" s="15" t="s">
        <v>34</v>
      </c>
      <c r="AX176" s="15" t="s">
        <v>83</v>
      </c>
      <c r="AY176" s="250" t="s">
        <v>132</v>
      </c>
    </row>
    <row r="177" s="2" customFormat="1" ht="16.5" customHeight="1">
      <c r="A177" s="39"/>
      <c r="B177" s="40"/>
      <c r="C177" s="256" t="s">
        <v>284</v>
      </c>
      <c r="D177" s="256" t="s">
        <v>192</v>
      </c>
      <c r="E177" s="257" t="s">
        <v>285</v>
      </c>
      <c r="F177" s="258" t="s">
        <v>286</v>
      </c>
      <c r="G177" s="259" t="s">
        <v>269</v>
      </c>
      <c r="H177" s="260">
        <v>44.814</v>
      </c>
      <c r="I177" s="261"/>
      <c r="J177" s="262">
        <f>ROUND(I177*H177,2)</f>
        <v>0</v>
      </c>
      <c r="K177" s="258" t="s">
        <v>154</v>
      </c>
      <c r="L177" s="263"/>
      <c r="M177" s="264" t="s">
        <v>19</v>
      </c>
      <c r="N177" s="265" t="s">
        <v>46</v>
      </c>
      <c r="O177" s="85"/>
      <c r="P177" s="214">
        <f>O177*H177</f>
        <v>0</v>
      </c>
      <c r="Q177" s="214">
        <v>0.00029999999999999997</v>
      </c>
      <c r="R177" s="214">
        <f>Q177*H177</f>
        <v>0.013444199999999998</v>
      </c>
      <c r="S177" s="214">
        <v>0</v>
      </c>
      <c r="T177" s="215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6" t="s">
        <v>179</v>
      </c>
      <c r="AT177" s="216" t="s">
        <v>192</v>
      </c>
      <c r="AU177" s="216" t="s">
        <v>85</v>
      </c>
      <c r="AY177" s="18" t="s">
        <v>132</v>
      </c>
      <c r="BE177" s="217">
        <f>IF(N177="základní",J177,0)</f>
        <v>0</v>
      </c>
      <c r="BF177" s="217">
        <f>IF(N177="snížená",J177,0)</f>
        <v>0</v>
      </c>
      <c r="BG177" s="217">
        <f>IF(N177="zákl. přenesená",J177,0)</f>
        <v>0</v>
      </c>
      <c r="BH177" s="217">
        <f>IF(N177="sníž. přenesená",J177,0)</f>
        <v>0</v>
      </c>
      <c r="BI177" s="217">
        <f>IF(N177="nulová",J177,0)</f>
        <v>0</v>
      </c>
      <c r="BJ177" s="18" t="s">
        <v>83</v>
      </c>
      <c r="BK177" s="217">
        <f>ROUND(I177*H177,2)</f>
        <v>0</v>
      </c>
      <c r="BL177" s="18" t="s">
        <v>139</v>
      </c>
      <c r="BM177" s="216" t="s">
        <v>287</v>
      </c>
    </row>
    <row r="178" s="14" customFormat="1">
      <c r="A178" s="14"/>
      <c r="B178" s="229"/>
      <c r="C178" s="230"/>
      <c r="D178" s="220" t="s">
        <v>145</v>
      </c>
      <c r="E178" s="230"/>
      <c r="F178" s="232" t="s">
        <v>288</v>
      </c>
      <c r="G178" s="230"/>
      <c r="H178" s="233">
        <v>44.814</v>
      </c>
      <c r="I178" s="234"/>
      <c r="J178" s="230"/>
      <c r="K178" s="230"/>
      <c r="L178" s="235"/>
      <c r="M178" s="236"/>
      <c r="N178" s="237"/>
      <c r="O178" s="237"/>
      <c r="P178" s="237"/>
      <c r="Q178" s="237"/>
      <c r="R178" s="237"/>
      <c r="S178" s="237"/>
      <c r="T178" s="238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39" t="s">
        <v>145</v>
      </c>
      <c r="AU178" s="239" t="s">
        <v>85</v>
      </c>
      <c r="AV178" s="14" t="s">
        <v>85</v>
      </c>
      <c r="AW178" s="14" t="s">
        <v>4</v>
      </c>
      <c r="AX178" s="14" t="s">
        <v>83</v>
      </c>
      <c r="AY178" s="239" t="s">
        <v>132</v>
      </c>
    </row>
    <row r="179" s="2" customFormat="1" ht="24.15" customHeight="1">
      <c r="A179" s="39"/>
      <c r="B179" s="40"/>
      <c r="C179" s="205" t="s">
        <v>289</v>
      </c>
      <c r="D179" s="205" t="s">
        <v>135</v>
      </c>
      <c r="E179" s="206" t="s">
        <v>290</v>
      </c>
      <c r="F179" s="207" t="s">
        <v>291</v>
      </c>
      <c r="G179" s="208" t="s">
        <v>143</v>
      </c>
      <c r="H179" s="209">
        <v>27.5</v>
      </c>
      <c r="I179" s="210"/>
      <c r="J179" s="211">
        <f>ROUND(I179*H179,2)</f>
        <v>0</v>
      </c>
      <c r="K179" s="207" t="s">
        <v>154</v>
      </c>
      <c r="L179" s="45"/>
      <c r="M179" s="212" t="s">
        <v>19</v>
      </c>
      <c r="N179" s="213" t="s">
        <v>46</v>
      </c>
      <c r="O179" s="85"/>
      <c r="P179" s="214">
        <f>O179*H179</f>
        <v>0</v>
      </c>
      <c r="Q179" s="214">
        <v>0.026360000000000001</v>
      </c>
      <c r="R179" s="214">
        <f>Q179*H179</f>
        <v>0.72489999999999999</v>
      </c>
      <c r="S179" s="214">
        <v>0</v>
      </c>
      <c r="T179" s="215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6" t="s">
        <v>139</v>
      </c>
      <c r="AT179" s="216" t="s">
        <v>135</v>
      </c>
      <c r="AU179" s="216" t="s">
        <v>85</v>
      </c>
      <c r="AY179" s="18" t="s">
        <v>132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18" t="s">
        <v>83</v>
      </c>
      <c r="BK179" s="217">
        <f>ROUND(I179*H179,2)</f>
        <v>0</v>
      </c>
      <c r="BL179" s="18" t="s">
        <v>139</v>
      </c>
      <c r="BM179" s="216" t="s">
        <v>292</v>
      </c>
    </row>
    <row r="180" s="2" customFormat="1">
      <c r="A180" s="39"/>
      <c r="B180" s="40"/>
      <c r="C180" s="41"/>
      <c r="D180" s="251" t="s">
        <v>156</v>
      </c>
      <c r="E180" s="41"/>
      <c r="F180" s="252" t="s">
        <v>293</v>
      </c>
      <c r="G180" s="41"/>
      <c r="H180" s="41"/>
      <c r="I180" s="253"/>
      <c r="J180" s="41"/>
      <c r="K180" s="41"/>
      <c r="L180" s="45"/>
      <c r="M180" s="254"/>
      <c r="N180" s="255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156</v>
      </c>
      <c r="AU180" s="18" t="s">
        <v>85</v>
      </c>
    </row>
    <row r="181" s="2" customFormat="1" ht="24.15" customHeight="1">
      <c r="A181" s="39"/>
      <c r="B181" s="40"/>
      <c r="C181" s="205" t="s">
        <v>294</v>
      </c>
      <c r="D181" s="205" t="s">
        <v>135</v>
      </c>
      <c r="E181" s="206" t="s">
        <v>295</v>
      </c>
      <c r="F181" s="207" t="s">
        <v>296</v>
      </c>
      <c r="G181" s="208" t="s">
        <v>143</v>
      </c>
      <c r="H181" s="209">
        <v>0.98199999999999998</v>
      </c>
      <c r="I181" s="210"/>
      <c r="J181" s="211">
        <f>ROUND(I181*H181,2)</f>
        <v>0</v>
      </c>
      <c r="K181" s="207" t="s">
        <v>154</v>
      </c>
      <c r="L181" s="45"/>
      <c r="M181" s="212" t="s">
        <v>19</v>
      </c>
      <c r="N181" s="213" t="s">
        <v>46</v>
      </c>
      <c r="O181" s="85"/>
      <c r="P181" s="214">
        <f>O181*H181</f>
        <v>0</v>
      </c>
      <c r="Q181" s="214">
        <v>0.01146</v>
      </c>
      <c r="R181" s="214">
        <f>Q181*H181</f>
        <v>0.01125372</v>
      </c>
      <c r="S181" s="214">
        <v>0</v>
      </c>
      <c r="T181" s="215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6" t="s">
        <v>139</v>
      </c>
      <c r="AT181" s="216" t="s">
        <v>135</v>
      </c>
      <c r="AU181" s="216" t="s">
        <v>85</v>
      </c>
      <c r="AY181" s="18" t="s">
        <v>132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8" t="s">
        <v>83</v>
      </c>
      <c r="BK181" s="217">
        <f>ROUND(I181*H181,2)</f>
        <v>0</v>
      </c>
      <c r="BL181" s="18" t="s">
        <v>139</v>
      </c>
      <c r="BM181" s="216" t="s">
        <v>297</v>
      </c>
    </row>
    <row r="182" s="2" customFormat="1">
      <c r="A182" s="39"/>
      <c r="B182" s="40"/>
      <c r="C182" s="41"/>
      <c r="D182" s="251" t="s">
        <v>156</v>
      </c>
      <c r="E182" s="41"/>
      <c r="F182" s="252" t="s">
        <v>298</v>
      </c>
      <c r="G182" s="41"/>
      <c r="H182" s="41"/>
      <c r="I182" s="253"/>
      <c r="J182" s="41"/>
      <c r="K182" s="41"/>
      <c r="L182" s="45"/>
      <c r="M182" s="254"/>
      <c r="N182" s="255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156</v>
      </c>
      <c r="AU182" s="18" t="s">
        <v>85</v>
      </c>
    </row>
    <row r="183" s="2" customFormat="1" ht="24.15" customHeight="1">
      <c r="A183" s="39"/>
      <c r="B183" s="40"/>
      <c r="C183" s="205" t="s">
        <v>299</v>
      </c>
      <c r="D183" s="205" t="s">
        <v>135</v>
      </c>
      <c r="E183" s="206" t="s">
        <v>300</v>
      </c>
      <c r="F183" s="207" t="s">
        <v>301</v>
      </c>
      <c r="G183" s="208" t="s">
        <v>143</v>
      </c>
      <c r="H183" s="209">
        <v>0.98199999999999998</v>
      </c>
      <c r="I183" s="210"/>
      <c r="J183" s="211">
        <f>ROUND(I183*H183,2)</f>
        <v>0</v>
      </c>
      <c r="K183" s="207" t="s">
        <v>154</v>
      </c>
      <c r="L183" s="45"/>
      <c r="M183" s="212" t="s">
        <v>19</v>
      </c>
      <c r="N183" s="213" t="s">
        <v>46</v>
      </c>
      <c r="O183" s="85"/>
      <c r="P183" s="214">
        <f>O183*H183</f>
        <v>0</v>
      </c>
      <c r="Q183" s="214">
        <v>0.0032000000000000002</v>
      </c>
      <c r="R183" s="214">
        <f>Q183*H183</f>
        <v>0.0031424000000000001</v>
      </c>
      <c r="S183" s="214">
        <v>0</v>
      </c>
      <c r="T183" s="215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6" t="s">
        <v>139</v>
      </c>
      <c r="AT183" s="216" t="s">
        <v>135</v>
      </c>
      <c r="AU183" s="216" t="s">
        <v>85</v>
      </c>
      <c r="AY183" s="18" t="s">
        <v>132</v>
      </c>
      <c r="BE183" s="217">
        <f>IF(N183="základní",J183,0)</f>
        <v>0</v>
      </c>
      <c r="BF183" s="217">
        <f>IF(N183="snížená",J183,0)</f>
        <v>0</v>
      </c>
      <c r="BG183" s="217">
        <f>IF(N183="zákl. přenesená",J183,0)</f>
        <v>0</v>
      </c>
      <c r="BH183" s="217">
        <f>IF(N183="sníž. přenesená",J183,0)</f>
        <v>0</v>
      </c>
      <c r="BI183" s="217">
        <f>IF(N183="nulová",J183,0)</f>
        <v>0</v>
      </c>
      <c r="BJ183" s="18" t="s">
        <v>83</v>
      </c>
      <c r="BK183" s="217">
        <f>ROUND(I183*H183,2)</f>
        <v>0</v>
      </c>
      <c r="BL183" s="18" t="s">
        <v>139</v>
      </c>
      <c r="BM183" s="216" t="s">
        <v>302</v>
      </c>
    </row>
    <row r="184" s="2" customFormat="1">
      <c r="A184" s="39"/>
      <c r="B184" s="40"/>
      <c r="C184" s="41"/>
      <c r="D184" s="251" t="s">
        <v>156</v>
      </c>
      <c r="E184" s="41"/>
      <c r="F184" s="252" t="s">
        <v>303</v>
      </c>
      <c r="G184" s="41"/>
      <c r="H184" s="41"/>
      <c r="I184" s="253"/>
      <c r="J184" s="41"/>
      <c r="K184" s="41"/>
      <c r="L184" s="45"/>
      <c r="M184" s="254"/>
      <c r="N184" s="255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156</v>
      </c>
      <c r="AU184" s="18" t="s">
        <v>85</v>
      </c>
    </row>
    <row r="185" s="2" customFormat="1" ht="24.15" customHeight="1">
      <c r="A185" s="39"/>
      <c r="B185" s="40"/>
      <c r="C185" s="205" t="s">
        <v>304</v>
      </c>
      <c r="D185" s="205" t="s">
        <v>135</v>
      </c>
      <c r="E185" s="206" t="s">
        <v>305</v>
      </c>
      <c r="F185" s="207" t="s">
        <v>306</v>
      </c>
      <c r="G185" s="208" t="s">
        <v>143</v>
      </c>
      <c r="H185" s="209">
        <v>69.736000000000004</v>
      </c>
      <c r="I185" s="210"/>
      <c r="J185" s="211">
        <f>ROUND(I185*H185,2)</f>
        <v>0</v>
      </c>
      <c r="K185" s="207" t="s">
        <v>154</v>
      </c>
      <c r="L185" s="45"/>
      <c r="M185" s="212" t="s">
        <v>19</v>
      </c>
      <c r="N185" s="213" t="s">
        <v>46</v>
      </c>
      <c r="O185" s="85"/>
      <c r="P185" s="214">
        <f>O185*H185</f>
        <v>0</v>
      </c>
      <c r="Q185" s="214">
        <v>0</v>
      </c>
      <c r="R185" s="214">
        <f>Q185*H185</f>
        <v>0</v>
      </c>
      <c r="S185" s="214">
        <v>0</v>
      </c>
      <c r="T185" s="215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6" t="s">
        <v>139</v>
      </c>
      <c r="AT185" s="216" t="s">
        <v>135</v>
      </c>
      <c r="AU185" s="216" t="s">
        <v>85</v>
      </c>
      <c r="AY185" s="18" t="s">
        <v>132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18" t="s">
        <v>83</v>
      </c>
      <c r="BK185" s="217">
        <f>ROUND(I185*H185,2)</f>
        <v>0</v>
      </c>
      <c r="BL185" s="18" t="s">
        <v>139</v>
      </c>
      <c r="BM185" s="216" t="s">
        <v>307</v>
      </c>
    </row>
    <row r="186" s="2" customFormat="1">
      <c r="A186" s="39"/>
      <c r="B186" s="40"/>
      <c r="C186" s="41"/>
      <c r="D186" s="251" t="s">
        <v>156</v>
      </c>
      <c r="E186" s="41"/>
      <c r="F186" s="252" t="s">
        <v>308</v>
      </c>
      <c r="G186" s="41"/>
      <c r="H186" s="41"/>
      <c r="I186" s="253"/>
      <c r="J186" s="41"/>
      <c r="K186" s="41"/>
      <c r="L186" s="45"/>
      <c r="M186" s="254"/>
      <c r="N186" s="255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156</v>
      </c>
      <c r="AU186" s="18" t="s">
        <v>85</v>
      </c>
    </row>
    <row r="187" s="13" customFormat="1">
      <c r="A187" s="13"/>
      <c r="B187" s="218"/>
      <c r="C187" s="219"/>
      <c r="D187" s="220" t="s">
        <v>145</v>
      </c>
      <c r="E187" s="221" t="s">
        <v>19</v>
      </c>
      <c r="F187" s="222" t="s">
        <v>309</v>
      </c>
      <c r="G187" s="219"/>
      <c r="H187" s="221" t="s">
        <v>19</v>
      </c>
      <c r="I187" s="223"/>
      <c r="J187" s="219"/>
      <c r="K187" s="219"/>
      <c r="L187" s="224"/>
      <c r="M187" s="225"/>
      <c r="N187" s="226"/>
      <c r="O187" s="226"/>
      <c r="P187" s="226"/>
      <c r="Q187" s="226"/>
      <c r="R187" s="226"/>
      <c r="S187" s="226"/>
      <c r="T187" s="22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28" t="s">
        <v>145</v>
      </c>
      <c r="AU187" s="228" t="s">
        <v>85</v>
      </c>
      <c r="AV187" s="13" t="s">
        <v>83</v>
      </c>
      <c r="AW187" s="13" t="s">
        <v>34</v>
      </c>
      <c r="AX187" s="13" t="s">
        <v>75</v>
      </c>
      <c r="AY187" s="228" t="s">
        <v>132</v>
      </c>
    </row>
    <row r="188" s="14" customFormat="1">
      <c r="A188" s="14"/>
      <c r="B188" s="229"/>
      <c r="C188" s="230"/>
      <c r="D188" s="220" t="s">
        <v>145</v>
      </c>
      <c r="E188" s="231" t="s">
        <v>19</v>
      </c>
      <c r="F188" s="232" t="s">
        <v>310</v>
      </c>
      <c r="G188" s="230"/>
      <c r="H188" s="233">
        <v>30.015999999999998</v>
      </c>
      <c r="I188" s="234"/>
      <c r="J188" s="230"/>
      <c r="K188" s="230"/>
      <c r="L188" s="235"/>
      <c r="M188" s="236"/>
      <c r="N188" s="237"/>
      <c r="O188" s="237"/>
      <c r="P188" s="237"/>
      <c r="Q188" s="237"/>
      <c r="R188" s="237"/>
      <c r="S188" s="237"/>
      <c r="T188" s="23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39" t="s">
        <v>145</v>
      </c>
      <c r="AU188" s="239" t="s">
        <v>85</v>
      </c>
      <c r="AV188" s="14" t="s">
        <v>85</v>
      </c>
      <c r="AW188" s="14" t="s">
        <v>34</v>
      </c>
      <c r="AX188" s="14" t="s">
        <v>75</v>
      </c>
      <c r="AY188" s="239" t="s">
        <v>132</v>
      </c>
    </row>
    <row r="189" s="14" customFormat="1">
      <c r="A189" s="14"/>
      <c r="B189" s="229"/>
      <c r="C189" s="230"/>
      <c r="D189" s="220" t="s">
        <v>145</v>
      </c>
      <c r="E189" s="231" t="s">
        <v>19</v>
      </c>
      <c r="F189" s="232" t="s">
        <v>311</v>
      </c>
      <c r="G189" s="230"/>
      <c r="H189" s="233">
        <v>19.719999999999999</v>
      </c>
      <c r="I189" s="234"/>
      <c r="J189" s="230"/>
      <c r="K189" s="230"/>
      <c r="L189" s="235"/>
      <c r="M189" s="236"/>
      <c r="N189" s="237"/>
      <c r="O189" s="237"/>
      <c r="P189" s="237"/>
      <c r="Q189" s="237"/>
      <c r="R189" s="237"/>
      <c r="S189" s="237"/>
      <c r="T189" s="23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39" t="s">
        <v>145</v>
      </c>
      <c r="AU189" s="239" t="s">
        <v>85</v>
      </c>
      <c r="AV189" s="14" t="s">
        <v>85</v>
      </c>
      <c r="AW189" s="14" t="s">
        <v>34</v>
      </c>
      <c r="AX189" s="14" t="s">
        <v>75</v>
      </c>
      <c r="AY189" s="239" t="s">
        <v>132</v>
      </c>
    </row>
    <row r="190" s="14" customFormat="1">
      <c r="A190" s="14"/>
      <c r="B190" s="229"/>
      <c r="C190" s="230"/>
      <c r="D190" s="220" t="s">
        <v>145</v>
      </c>
      <c r="E190" s="231" t="s">
        <v>19</v>
      </c>
      <c r="F190" s="232" t="s">
        <v>256</v>
      </c>
      <c r="G190" s="230"/>
      <c r="H190" s="233">
        <v>20</v>
      </c>
      <c r="I190" s="234"/>
      <c r="J190" s="230"/>
      <c r="K190" s="230"/>
      <c r="L190" s="235"/>
      <c r="M190" s="236"/>
      <c r="N190" s="237"/>
      <c r="O190" s="237"/>
      <c r="P190" s="237"/>
      <c r="Q190" s="237"/>
      <c r="R190" s="237"/>
      <c r="S190" s="237"/>
      <c r="T190" s="238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39" t="s">
        <v>145</v>
      </c>
      <c r="AU190" s="239" t="s">
        <v>85</v>
      </c>
      <c r="AV190" s="14" t="s">
        <v>85</v>
      </c>
      <c r="AW190" s="14" t="s">
        <v>34</v>
      </c>
      <c r="AX190" s="14" t="s">
        <v>75</v>
      </c>
      <c r="AY190" s="239" t="s">
        <v>132</v>
      </c>
    </row>
    <row r="191" s="15" customFormat="1">
      <c r="A191" s="15"/>
      <c r="B191" s="240"/>
      <c r="C191" s="241"/>
      <c r="D191" s="220" t="s">
        <v>145</v>
      </c>
      <c r="E191" s="242" t="s">
        <v>19</v>
      </c>
      <c r="F191" s="243" t="s">
        <v>149</v>
      </c>
      <c r="G191" s="241"/>
      <c r="H191" s="244">
        <v>69.73599999999999</v>
      </c>
      <c r="I191" s="245"/>
      <c r="J191" s="241"/>
      <c r="K191" s="241"/>
      <c r="L191" s="246"/>
      <c r="M191" s="247"/>
      <c r="N191" s="248"/>
      <c r="O191" s="248"/>
      <c r="P191" s="248"/>
      <c r="Q191" s="248"/>
      <c r="R191" s="248"/>
      <c r="S191" s="248"/>
      <c r="T191" s="249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50" t="s">
        <v>145</v>
      </c>
      <c r="AU191" s="250" t="s">
        <v>85</v>
      </c>
      <c r="AV191" s="15" t="s">
        <v>139</v>
      </c>
      <c r="AW191" s="15" t="s">
        <v>34</v>
      </c>
      <c r="AX191" s="15" t="s">
        <v>83</v>
      </c>
      <c r="AY191" s="250" t="s">
        <v>132</v>
      </c>
    </row>
    <row r="192" s="2" customFormat="1" ht="21.75" customHeight="1">
      <c r="A192" s="39"/>
      <c r="B192" s="40"/>
      <c r="C192" s="205" t="s">
        <v>312</v>
      </c>
      <c r="D192" s="205" t="s">
        <v>135</v>
      </c>
      <c r="E192" s="206" t="s">
        <v>313</v>
      </c>
      <c r="F192" s="207" t="s">
        <v>314</v>
      </c>
      <c r="G192" s="208" t="s">
        <v>153</v>
      </c>
      <c r="H192" s="209">
        <v>0.213</v>
      </c>
      <c r="I192" s="210"/>
      <c r="J192" s="211">
        <f>ROUND(I192*H192,2)</f>
        <v>0</v>
      </c>
      <c r="K192" s="207" t="s">
        <v>154</v>
      </c>
      <c r="L192" s="45"/>
      <c r="M192" s="212" t="s">
        <v>19</v>
      </c>
      <c r="N192" s="213" t="s">
        <v>46</v>
      </c>
      <c r="O192" s="85"/>
      <c r="P192" s="214">
        <f>O192*H192</f>
        <v>0</v>
      </c>
      <c r="Q192" s="214">
        <v>2.5018699999999998</v>
      </c>
      <c r="R192" s="214">
        <f>Q192*H192</f>
        <v>0.53289830999999999</v>
      </c>
      <c r="S192" s="214">
        <v>0</v>
      </c>
      <c r="T192" s="215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6" t="s">
        <v>139</v>
      </c>
      <c r="AT192" s="216" t="s">
        <v>135</v>
      </c>
      <c r="AU192" s="216" t="s">
        <v>85</v>
      </c>
      <c r="AY192" s="18" t="s">
        <v>132</v>
      </c>
      <c r="BE192" s="217">
        <f>IF(N192="základní",J192,0)</f>
        <v>0</v>
      </c>
      <c r="BF192" s="217">
        <f>IF(N192="snížená",J192,0)</f>
        <v>0</v>
      </c>
      <c r="BG192" s="217">
        <f>IF(N192="zákl. přenesená",J192,0)</f>
        <v>0</v>
      </c>
      <c r="BH192" s="217">
        <f>IF(N192="sníž. přenesená",J192,0)</f>
        <v>0</v>
      </c>
      <c r="BI192" s="217">
        <f>IF(N192="nulová",J192,0)</f>
        <v>0</v>
      </c>
      <c r="BJ192" s="18" t="s">
        <v>83</v>
      </c>
      <c r="BK192" s="217">
        <f>ROUND(I192*H192,2)</f>
        <v>0</v>
      </c>
      <c r="BL192" s="18" t="s">
        <v>139</v>
      </c>
      <c r="BM192" s="216" t="s">
        <v>315</v>
      </c>
    </row>
    <row r="193" s="2" customFormat="1">
      <c r="A193" s="39"/>
      <c r="B193" s="40"/>
      <c r="C193" s="41"/>
      <c r="D193" s="251" t="s">
        <v>156</v>
      </c>
      <c r="E193" s="41"/>
      <c r="F193" s="252" t="s">
        <v>316</v>
      </c>
      <c r="G193" s="41"/>
      <c r="H193" s="41"/>
      <c r="I193" s="253"/>
      <c r="J193" s="41"/>
      <c r="K193" s="41"/>
      <c r="L193" s="45"/>
      <c r="M193" s="254"/>
      <c r="N193" s="255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156</v>
      </c>
      <c r="AU193" s="18" t="s">
        <v>85</v>
      </c>
    </row>
    <row r="194" s="14" customFormat="1">
      <c r="A194" s="14"/>
      <c r="B194" s="229"/>
      <c r="C194" s="230"/>
      <c r="D194" s="220" t="s">
        <v>145</v>
      </c>
      <c r="E194" s="231" t="s">
        <v>19</v>
      </c>
      <c r="F194" s="232" t="s">
        <v>317</v>
      </c>
      <c r="G194" s="230"/>
      <c r="H194" s="233">
        <v>0.213</v>
      </c>
      <c r="I194" s="234"/>
      <c r="J194" s="230"/>
      <c r="K194" s="230"/>
      <c r="L194" s="235"/>
      <c r="M194" s="236"/>
      <c r="N194" s="237"/>
      <c r="O194" s="237"/>
      <c r="P194" s="237"/>
      <c r="Q194" s="237"/>
      <c r="R194" s="237"/>
      <c r="S194" s="237"/>
      <c r="T194" s="238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39" t="s">
        <v>145</v>
      </c>
      <c r="AU194" s="239" t="s">
        <v>85</v>
      </c>
      <c r="AV194" s="14" t="s">
        <v>85</v>
      </c>
      <c r="AW194" s="14" t="s">
        <v>34</v>
      </c>
      <c r="AX194" s="14" t="s">
        <v>83</v>
      </c>
      <c r="AY194" s="239" t="s">
        <v>132</v>
      </c>
    </row>
    <row r="195" s="2" customFormat="1" ht="24.15" customHeight="1">
      <c r="A195" s="39"/>
      <c r="B195" s="40"/>
      <c r="C195" s="205" t="s">
        <v>318</v>
      </c>
      <c r="D195" s="205" t="s">
        <v>135</v>
      </c>
      <c r="E195" s="206" t="s">
        <v>319</v>
      </c>
      <c r="F195" s="207" t="s">
        <v>320</v>
      </c>
      <c r="G195" s="208" t="s">
        <v>153</v>
      </c>
      <c r="H195" s="209">
        <v>0.213</v>
      </c>
      <c r="I195" s="210"/>
      <c r="J195" s="211">
        <f>ROUND(I195*H195,2)</f>
        <v>0</v>
      </c>
      <c r="K195" s="207" t="s">
        <v>154</v>
      </c>
      <c r="L195" s="45"/>
      <c r="M195" s="212" t="s">
        <v>19</v>
      </c>
      <c r="N195" s="213" t="s">
        <v>46</v>
      </c>
      <c r="O195" s="85"/>
      <c r="P195" s="214">
        <f>O195*H195</f>
        <v>0</v>
      </c>
      <c r="Q195" s="214">
        <v>0</v>
      </c>
      <c r="R195" s="214">
        <f>Q195*H195</f>
        <v>0</v>
      </c>
      <c r="S195" s="214">
        <v>0</v>
      </c>
      <c r="T195" s="215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6" t="s">
        <v>139</v>
      </c>
      <c r="AT195" s="216" t="s">
        <v>135</v>
      </c>
      <c r="AU195" s="216" t="s">
        <v>85</v>
      </c>
      <c r="AY195" s="18" t="s">
        <v>132</v>
      </c>
      <c r="BE195" s="217">
        <f>IF(N195="základní",J195,0)</f>
        <v>0</v>
      </c>
      <c r="BF195" s="217">
        <f>IF(N195="snížená",J195,0)</f>
        <v>0</v>
      </c>
      <c r="BG195" s="217">
        <f>IF(N195="zákl. přenesená",J195,0)</f>
        <v>0</v>
      </c>
      <c r="BH195" s="217">
        <f>IF(N195="sníž. přenesená",J195,0)</f>
        <v>0</v>
      </c>
      <c r="BI195" s="217">
        <f>IF(N195="nulová",J195,0)</f>
        <v>0</v>
      </c>
      <c r="BJ195" s="18" t="s">
        <v>83</v>
      </c>
      <c r="BK195" s="217">
        <f>ROUND(I195*H195,2)</f>
        <v>0</v>
      </c>
      <c r="BL195" s="18" t="s">
        <v>139</v>
      </c>
      <c r="BM195" s="216" t="s">
        <v>321</v>
      </c>
    </row>
    <row r="196" s="2" customFormat="1">
      <c r="A196" s="39"/>
      <c r="B196" s="40"/>
      <c r="C196" s="41"/>
      <c r="D196" s="251" t="s">
        <v>156</v>
      </c>
      <c r="E196" s="41"/>
      <c r="F196" s="252" t="s">
        <v>322</v>
      </c>
      <c r="G196" s="41"/>
      <c r="H196" s="41"/>
      <c r="I196" s="253"/>
      <c r="J196" s="41"/>
      <c r="K196" s="41"/>
      <c r="L196" s="45"/>
      <c r="M196" s="254"/>
      <c r="N196" s="255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156</v>
      </c>
      <c r="AU196" s="18" t="s">
        <v>85</v>
      </c>
    </row>
    <row r="197" s="2" customFormat="1" ht="21.75" customHeight="1">
      <c r="A197" s="39"/>
      <c r="B197" s="40"/>
      <c r="C197" s="205" t="s">
        <v>323</v>
      </c>
      <c r="D197" s="205" t="s">
        <v>135</v>
      </c>
      <c r="E197" s="206" t="s">
        <v>324</v>
      </c>
      <c r="F197" s="207" t="s">
        <v>325</v>
      </c>
      <c r="G197" s="208" t="s">
        <v>153</v>
      </c>
      <c r="H197" s="209">
        <v>0.213</v>
      </c>
      <c r="I197" s="210"/>
      <c r="J197" s="211">
        <f>ROUND(I197*H197,2)</f>
        <v>0</v>
      </c>
      <c r="K197" s="207" t="s">
        <v>154</v>
      </c>
      <c r="L197" s="45"/>
      <c r="M197" s="212" t="s">
        <v>19</v>
      </c>
      <c r="N197" s="213" t="s">
        <v>46</v>
      </c>
      <c r="O197" s="85"/>
      <c r="P197" s="214">
        <f>O197*H197</f>
        <v>0</v>
      </c>
      <c r="Q197" s="214">
        <v>0</v>
      </c>
      <c r="R197" s="214">
        <f>Q197*H197</f>
        <v>0</v>
      </c>
      <c r="S197" s="214">
        <v>0</v>
      </c>
      <c r="T197" s="215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6" t="s">
        <v>139</v>
      </c>
      <c r="AT197" s="216" t="s">
        <v>135</v>
      </c>
      <c r="AU197" s="216" t="s">
        <v>85</v>
      </c>
      <c r="AY197" s="18" t="s">
        <v>132</v>
      </c>
      <c r="BE197" s="217">
        <f>IF(N197="základní",J197,0)</f>
        <v>0</v>
      </c>
      <c r="BF197" s="217">
        <f>IF(N197="snížená",J197,0)</f>
        <v>0</v>
      </c>
      <c r="BG197" s="217">
        <f>IF(N197="zákl. přenesená",J197,0)</f>
        <v>0</v>
      </c>
      <c r="BH197" s="217">
        <f>IF(N197="sníž. přenesená",J197,0)</f>
        <v>0</v>
      </c>
      <c r="BI197" s="217">
        <f>IF(N197="nulová",J197,0)</f>
        <v>0</v>
      </c>
      <c r="BJ197" s="18" t="s">
        <v>83</v>
      </c>
      <c r="BK197" s="217">
        <f>ROUND(I197*H197,2)</f>
        <v>0</v>
      </c>
      <c r="BL197" s="18" t="s">
        <v>139</v>
      </c>
      <c r="BM197" s="216" t="s">
        <v>326</v>
      </c>
    </row>
    <row r="198" s="2" customFormat="1">
      <c r="A198" s="39"/>
      <c r="B198" s="40"/>
      <c r="C198" s="41"/>
      <c r="D198" s="251" t="s">
        <v>156</v>
      </c>
      <c r="E198" s="41"/>
      <c r="F198" s="252" t="s">
        <v>327</v>
      </c>
      <c r="G198" s="41"/>
      <c r="H198" s="41"/>
      <c r="I198" s="253"/>
      <c r="J198" s="41"/>
      <c r="K198" s="41"/>
      <c r="L198" s="45"/>
      <c r="M198" s="254"/>
      <c r="N198" s="255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156</v>
      </c>
      <c r="AU198" s="18" t="s">
        <v>85</v>
      </c>
    </row>
    <row r="199" s="2" customFormat="1" ht="16.5" customHeight="1">
      <c r="A199" s="39"/>
      <c r="B199" s="40"/>
      <c r="C199" s="205" t="s">
        <v>328</v>
      </c>
      <c r="D199" s="205" t="s">
        <v>135</v>
      </c>
      <c r="E199" s="206" t="s">
        <v>329</v>
      </c>
      <c r="F199" s="207" t="s">
        <v>330</v>
      </c>
      <c r="G199" s="208" t="s">
        <v>182</v>
      </c>
      <c r="H199" s="209">
        <v>0.0070000000000000001</v>
      </c>
      <c r="I199" s="210"/>
      <c r="J199" s="211">
        <f>ROUND(I199*H199,2)</f>
        <v>0</v>
      </c>
      <c r="K199" s="207" t="s">
        <v>154</v>
      </c>
      <c r="L199" s="45"/>
      <c r="M199" s="212" t="s">
        <v>19</v>
      </c>
      <c r="N199" s="213" t="s">
        <v>46</v>
      </c>
      <c r="O199" s="85"/>
      <c r="P199" s="214">
        <f>O199*H199</f>
        <v>0</v>
      </c>
      <c r="Q199" s="214">
        <v>1.06277</v>
      </c>
      <c r="R199" s="214">
        <f>Q199*H199</f>
        <v>0.0074393899999999997</v>
      </c>
      <c r="S199" s="214">
        <v>0</v>
      </c>
      <c r="T199" s="215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6" t="s">
        <v>139</v>
      </c>
      <c r="AT199" s="216" t="s">
        <v>135</v>
      </c>
      <c r="AU199" s="216" t="s">
        <v>85</v>
      </c>
      <c r="AY199" s="18" t="s">
        <v>132</v>
      </c>
      <c r="BE199" s="217">
        <f>IF(N199="základní",J199,0)</f>
        <v>0</v>
      </c>
      <c r="BF199" s="217">
        <f>IF(N199="snížená",J199,0)</f>
        <v>0</v>
      </c>
      <c r="BG199" s="217">
        <f>IF(N199="zákl. přenesená",J199,0)</f>
        <v>0</v>
      </c>
      <c r="BH199" s="217">
        <f>IF(N199="sníž. přenesená",J199,0)</f>
        <v>0</v>
      </c>
      <c r="BI199" s="217">
        <f>IF(N199="nulová",J199,0)</f>
        <v>0</v>
      </c>
      <c r="BJ199" s="18" t="s">
        <v>83</v>
      </c>
      <c r="BK199" s="217">
        <f>ROUND(I199*H199,2)</f>
        <v>0</v>
      </c>
      <c r="BL199" s="18" t="s">
        <v>139</v>
      </c>
      <c r="BM199" s="216" t="s">
        <v>331</v>
      </c>
    </row>
    <row r="200" s="2" customFormat="1">
      <c r="A200" s="39"/>
      <c r="B200" s="40"/>
      <c r="C200" s="41"/>
      <c r="D200" s="251" t="s">
        <v>156</v>
      </c>
      <c r="E200" s="41"/>
      <c r="F200" s="252" t="s">
        <v>332</v>
      </c>
      <c r="G200" s="41"/>
      <c r="H200" s="41"/>
      <c r="I200" s="253"/>
      <c r="J200" s="41"/>
      <c r="K200" s="41"/>
      <c r="L200" s="45"/>
      <c r="M200" s="254"/>
      <c r="N200" s="255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156</v>
      </c>
      <c r="AU200" s="18" t="s">
        <v>85</v>
      </c>
    </row>
    <row r="201" s="14" customFormat="1">
      <c r="A201" s="14"/>
      <c r="B201" s="229"/>
      <c r="C201" s="230"/>
      <c r="D201" s="220" t="s">
        <v>145</v>
      </c>
      <c r="E201" s="231" t="s">
        <v>19</v>
      </c>
      <c r="F201" s="232" t="s">
        <v>333</v>
      </c>
      <c r="G201" s="230"/>
      <c r="H201" s="233">
        <v>0.0070000000000000001</v>
      </c>
      <c r="I201" s="234"/>
      <c r="J201" s="230"/>
      <c r="K201" s="230"/>
      <c r="L201" s="235"/>
      <c r="M201" s="236"/>
      <c r="N201" s="237"/>
      <c r="O201" s="237"/>
      <c r="P201" s="237"/>
      <c r="Q201" s="237"/>
      <c r="R201" s="237"/>
      <c r="S201" s="237"/>
      <c r="T201" s="238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39" t="s">
        <v>145</v>
      </c>
      <c r="AU201" s="239" t="s">
        <v>85</v>
      </c>
      <c r="AV201" s="14" t="s">
        <v>85</v>
      </c>
      <c r="AW201" s="14" t="s">
        <v>34</v>
      </c>
      <c r="AX201" s="14" t="s">
        <v>83</v>
      </c>
      <c r="AY201" s="239" t="s">
        <v>132</v>
      </c>
    </row>
    <row r="202" s="2" customFormat="1" ht="21.75" customHeight="1">
      <c r="A202" s="39"/>
      <c r="B202" s="40"/>
      <c r="C202" s="205" t="s">
        <v>334</v>
      </c>
      <c r="D202" s="205" t="s">
        <v>135</v>
      </c>
      <c r="E202" s="206" t="s">
        <v>335</v>
      </c>
      <c r="F202" s="207" t="s">
        <v>336</v>
      </c>
      <c r="G202" s="208" t="s">
        <v>143</v>
      </c>
      <c r="H202" s="209">
        <v>3.5800000000000001</v>
      </c>
      <c r="I202" s="210"/>
      <c r="J202" s="211">
        <f>ROUND(I202*H202,2)</f>
        <v>0</v>
      </c>
      <c r="K202" s="207" t="s">
        <v>154</v>
      </c>
      <c r="L202" s="45"/>
      <c r="M202" s="212" t="s">
        <v>19</v>
      </c>
      <c r="N202" s="213" t="s">
        <v>46</v>
      </c>
      <c r="O202" s="85"/>
      <c r="P202" s="214">
        <f>O202*H202</f>
        <v>0</v>
      </c>
      <c r="Q202" s="214">
        <v>0.105</v>
      </c>
      <c r="R202" s="214">
        <f>Q202*H202</f>
        <v>0.37590000000000001</v>
      </c>
      <c r="S202" s="214">
        <v>0</v>
      </c>
      <c r="T202" s="215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6" t="s">
        <v>139</v>
      </c>
      <c r="AT202" s="216" t="s">
        <v>135</v>
      </c>
      <c r="AU202" s="216" t="s">
        <v>85</v>
      </c>
      <c r="AY202" s="18" t="s">
        <v>132</v>
      </c>
      <c r="BE202" s="217">
        <f>IF(N202="základní",J202,0)</f>
        <v>0</v>
      </c>
      <c r="BF202" s="217">
        <f>IF(N202="snížená",J202,0)</f>
        <v>0</v>
      </c>
      <c r="BG202" s="217">
        <f>IF(N202="zákl. přenesená",J202,0)</f>
        <v>0</v>
      </c>
      <c r="BH202" s="217">
        <f>IF(N202="sníž. přenesená",J202,0)</f>
        <v>0</v>
      </c>
      <c r="BI202" s="217">
        <f>IF(N202="nulová",J202,0)</f>
        <v>0</v>
      </c>
      <c r="BJ202" s="18" t="s">
        <v>83</v>
      </c>
      <c r="BK202" s="217">
        <f>ROUND(I202*H202,2)</f>
        <v>0</v>
      </c>
      <c r="BL202" s="18" t="s">
        <v>139</v>
      </c>
      <c r="BM202" s="216" t="s">
        <v>337</v>
      </c>
    </row>
    <row r="203" s="2" customFormat="1">
      <c r="A203" s="39"/>
      <c r="B203" s="40"/>
      <c r="C203" s="41"/>
      <c r="D203" s="251" t="s">
        <v>156</v>
      </c>
      <c r="E203" s="41"/>
      <c r="F203" s="252" t="s">
        <v>338</v>
      </c>
      <c r="G203" s="41"/>
      <c r="H203" s="41"/>
      <c r="I203" s="253"/>
      <c r="J203" s="41"/>
      <c r="K203" s="41"/>
      <c r="L203" s="45"/>
      <c r="M203" s="254"/>
      <c r="N203" s="255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156</v>
      </c>
      <c r="AU203" s="18" t="s">
        <v>85</v>
      </c>
    </row>
    <row r="204" s="14" customFormat="1">
      <c r="A204" s="14"/>
      <c r="B204" s="229"/>
      <c r="C204" s="230"/>
      <c r="D204" s="220" t="s">
        <v>145</v>
      </c>
      <c r="E204" s="231" t="s">
        <v>19</v>
      </c>
      <c r="F204" s="232" t="s">
        <v>339</v>
      </c>
      <c r="G204" s="230"/>
      <c r="H204" s="233">
        <v>3.5800000000000001</v>
      </c>
      <c r="I204" s="234"/>
      <c r="J204" s="230"/>
      <c r="K204" s="230"/>
      <c r="L204" s="235"/>
      <c r="M204" s="236"/>
      <c r="N204" s="237"/>
      <c r="O204" s="237"/>
      <c r="P204" s="237"/>
      <c r="Q204" s="237"/>
      <c r="R204" s="237"/>
      <c r="S204" s="237"/>
      <c r="T204" s="238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39" t="s">
        <v>145</v>
      </c>
      <c r="AU204" s="239" t="s">
        <v>85</v>
      </c>
      <c r="AV204" s="14" t="s">
        <v>85</v>
      </c>
      <c r="AW204" s="14" t="s">
        <v>34</v>
      </c>
      <c r="AX204" s="14" t="s">
        <v>83</v>
      </c>
      <c r="AY204" s="239" t="s">
        <v>132</v>
      </c>
    </row>
    <row r="205" s="2" customFormat="1" ht="16.5" customHeight="1">
      <c r="A205" s="39"/>
      <c r="B205" s="40"/>
      <c r="C205" s="205" t="s">
        <v>340</v>
      </c>
      <c r="D205" s="205" t="s">
        <v>135</v>
      </c>
      <c r="E205" s="206" t="s">
        <v>341</v>
      </c>
      <c r="F205" s="207" t="s">
        <v>342</v>
      </c>
      <c r="G205" s="208" t="s">
        <v>153</v>
      </c>
      <c r="H205" s="209">
        <v>1.917</v>
      </c>
      <c r="I205" s="210"/>
      <c r="J205" s="211">
        <f>ROUND(I205*H205,2)</f>
        <v>0</v>
      </c>
      <c r="K205" s="207" t="s">
        <v>154</v>
      </c>
      <c r="L205" s="45"/>
      <c r="M205" s="212" t="s">
        <v>19</v>
      </c>
      <c r="N205" s="213" t="s">
        <v>46</v>
      </c>
      <c r="O205" s="85"/>
      <c r="P205" s="214">
        <f>O205*H205</f>
        <v>0</v>
      </c>
      <c r="Q205" s="214">
        <v>0.41999999999999998</v>
      </c>
      <c r="R205" s="214">
        <f>Q205*H205</f>
        <v>0.80513999999999997</v>
      </c>
      <c r="S205" s="214">
        <v>0</v>
      </c>
      <c r="T205" s="215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6" t="s">
        <v>139</v>
      </c>
      <c r="AT205" s="216" t="s">
        <v>135</v>
      </c>
      <c r="AU205" s="216" t="s">
        <v>85</v>
      </c>
      <c r="AY205" s="18" t="s">
        <v>132</v>
      </c>
      <c r="BE205" s="217">
        <f>IF(N205="základní",J205,0)</f>
        <v>0</v>
      </c>
      <c r="BF205" s="217">
        <f>IF(N205="snížená",J205,0)</f>
        <v>0</v>
      </c>
      <c r="BG205" s="217">
        <f>IF(N205="zákl. přenesená",J205,0)</f>
        <v>0</v>
      </c>
      <c r="BH205" s="217">
        <f>IF(N205="sníž. přenesená",J205,0)</f>
        <v>0</v>
      </c>
      <c r="BI205" s="217">
        <f>IF(N205="nulová",J205,0)</f>
        <v>0</v>
      </c>
      <c r="BJ205" s="18" t="s">
        <v>83</v>
      </c>
      <c r="BK205" s="217">
        <f>ROUND(I205*H205,2)</f>
        <v>0</v>
      </c>
      <c r="BL205" s="18" t="s">
        <v>139</v>
      </c>
      <c r="BM205" s="216" t="s">
        <v>343</v>
      </c>
    </row>
    <row r="206" s="2" customFormat="1">
      <c r="A206" s="39"/>
      <c r="B206" s="40"/>
      <c r="C206" s="41"/>
      <c r="D206" s="251" t="s">
        <v>156</v>
      </c>
      <c r="E206" s="41"/>
      <c r="F206" s="252" t="s">
        <v>344</v>
      </c>
      <c r="G206" s="41"/>
      <c r="H206" s="41"/>
      <c r="I206" s="253"/>
      <c r="J206" s="41"/>
      <c r="K206" s="41"/>
      <c r="L206" s="45"/>
      <c r="M206" s="254"/>
      <c r="N206" s="255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156</v>
      </c>
      <c r="AU206" s="18" t="s">
        <v>85</v>
      </c>
    </row>
    <row r="207" s="14" customFormat="1">
      <c r="A207" s="14"/>
      <c r="B207" s="229"/>
      <c r="C207" s="230"/>
      <c r="D207" s="220" t="s">
        <v>145</v>
      </c>
      <c r="E207" s="231" t="s">
        <v>19</v>
      </c>
      <c r="F207" s="232" t="s">
        <v>345</v>
      </c>
      <c r="G207" s="230"/>
      <c r="H207" s="233">
        <v>1.917</v>
      </c>
      <c r="I207" s="234"/>
      <c r="J207" s="230"/>
      <c r="K207" s="230"/>
      <c r="L207" s="235"/>
      <c r="M207" s="236"/>
      <c r="N207" s="237"/>
      <c r="O207" s="237"/>
      <c r="P207" s="237"/>
      <c r="Q207" s="237"/>
      <c r="R207" s="237"/>
      <c r="S207" s="237"/>
      <c r="T207" s="238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39" t="s">
        <v>145</v>
      </c>
      <c r="AU207" s="239" t="s">
        <v>85</v>
      </c>
      <c r="AV207" s="14" t="s">
        <v>85</v>
      </c>
      <c r="AW207" s="14" t="s">
        <v>34</v>
      </c>
      <c r="AX207" s="14" t="s">
        <v>83</v>
      </c>
      <c r="AY207" s="239" t="s">
        <v>132</v>
      </c>
    </row>
    <row r="208" s="2" customFormat="1" ht="24.15" customHeight="1">
      <c r="A208" s="39"/>
      <c r="B208" s="40"/>
      <c r="C208" s="205" t="s">
        <v>346</v>
      </c>
      <c r="D208" s="205" t="s">
        <v>135</v>
      </c>
      <c r="E208" s="206" t="s">
        <v>347</v>
      </c>
      <c r="F208" s="207" t="s">
        <v>348</v>
      </c>
      <c r="G208" s="208" t="s">
        <v>138</v>
      </c>
      <c r="H208" s="209">
        <v>2</v>
      </c>
      <c r="I208" s="210"/>
      <c r="J208" s="211">
        <f>ROUND(I208*H208,2)</f>
        <v>0</v>
      </c>
      <c r="K208" s="207" t="s">
        <v>154</v>
      </c>
      <c r="L208" s="45"/>
      <c r="M208" s="212" t="s">
        <v>19</v>
      </c>
      <c r="N208" s="213" t="s">
        <v>46</v>
      </c>
      <c r="O208" s="85"/>
      <c r="P208" s="214">
        <f>O208*H208</f>
        <v>0</v>
      </c>
      <c r="Q208" s="214">
        <v>0.44169999999999998</v>
      </c>
      <c r="R208" s="214">
        <f>Q208*H208</f>
        <v>0.88339999999999996</v>
      </c>
      <c r="S208" s="214">
        <v>0</v>
      </c>
      <c r="T208" s="215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6" t="s">
        <v>139</v>
      </c>
      <c r="AT208" s="216" t="s">
        <v>135</v>
      </c>
      <c r="AU208" s="216" t="s">
        <v>85</v>
      </c>
      <c r="AY208" s="18" t="s">
        <v>132</v>
      </c>
      <c r="BE208" s="217">
        <f>IF(N208="základní",J208,0)</f>
        <v>0</v>
      </c>
      <c r="BF208" s="217">
        <f>IF(N208="snížená",J208,0)</f>
        <v>0</v>
      </c>
      <c r="BG208" s="217">
        <f>IF(N208="zákl. přenesená",J208,0)</f>
        <v>0</v>
      </c>
      <c r="BH208" s="217">
        <f>IF(N208="sníž. přenesená",J208,0)</f>
        <v>0</v>
      </c>
      <c r="BI208" s="217">
        <f>IF(N208="nulová",J208,0)</f>
        <v>0</v>
      </c>
      <c r="BJ208" s="18" t="s">
        <v>83</v>
      </c>
      <c r="BK208" s="217">
        <f>ROUND(I208*H208,2)</f>
        <v>0</v>
      </c>
      <c r="BL208" s="18" t="s">
        <v>139</v>
      </c>
      <c r="BM208" s="216" t="s">
        <v>349</v>
      </c>
    </row>
    <row r="209" s="2" customFormat="1">
      <c r="A209" s="39"/>
      <c r="B209" s="40"/>
      <c r="C209" s="41"/>
      <c r="D209" s="251" t="s">
        <v>156</v>
      </c>
      <c r="E209" s="41"/>
      <c r="F209" s="252" t="s">
        <v>350</v>
      </c>
      <c r="G209" s="41"/>
      <c r="H209" s="41"/>
      <c r="I209" s="253"/>
      <c r="J209" s="41"/>
      <c r="K209" s="41"/>
      <c r="L209" s="45"/>
      <c r="M209" s="254"/>
      <c r="N209" s="255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156</v>
      </c>
      <c r="AU209" s="18" t="s">
        <v>85</v>
      </c>
    </row>
    <row r="210" s="2" customFormat="1" ht="21.75" customHeight="1">
      <c r="A210" s="39"/>
      <c r="B210" s="40"/>
      <c r="C210" s="256" t="s">
        <v>351</v>
      </c>
      <c r="D210" s="256" t="s">
        <v>192</v>
      </c>
      <c r="E210" s="257" t="s">
        <v>352</v>
      </c>
      <c r="F210" s="258" t="s">
        <v>353</v>
      </c>
      <c r="G210" s="259" t="s">
        <v>138</v>
      </c>
      <c r="H210" s="260">
        <v>2</v>
      </c>
      <c r="I210" s="261"/>
      <c r="J210" s="262">
        <f>ROUND(I210*H210,2)</f>
        <v>0</v>
      </c>
      <c r="K210" s="258" t="s">
        <v>19</v>
      </c>
      <c r="L210" s="263"/>
      <c r="M210" s="264" t="s">
        <v>19</v>
      </c>
      <c r="N210" s="265" t="s">
        <v>46</v>
      </c>
      <c r="O210" s="85"/>
      <c r="P210" s="214">
        <f>O210*H210</f>
        <v>0</v>
      </c>
      <c r="Q210" s="214">
        <v>0.01521</v>
      </c>
      <c r="R210" s="214">
        <f>Q210*H210</f>
        <v>0.030419999999999999</v>
      </c>
      <c r="S210" s="214">
        <v>0</v>
      </c>
      <c r="T210" s="215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16" t="s">
        <v>179</v>
      </c>
      <c r="AT210" s="216" t="s">
        <v>192</v>
      </c>
      <c r="AU210" s="216" t="s">
        <v>85</v>
      </c>
      <c r="AY210" s="18" t="s">
        <v>132</v>
      </c>
      <c r="BE210" s="217">
        <f>IF(N210="základní",J210,0)</f>
        <v>0</v>
      </c>
      <c r="BF210" s="217">
        <f>IF(N210="snížená",J210,0)</f>
        <v>0</v>
      </c>
      <c r="BG210" s="217">
        <f>IF(N210="zákl. přenesená",J210,0)</f>
        <v>0</v>
      </c>
      <c r="BH210" s="217">
        <f>IF(N210="sníž. přenesená",J210,0)</f>
        <v>0</v>
      </c>
      <c r="BI210" s="217">
        <f>IF(N210="nulová",J210,0)</f>
        <v>0</v>
      </c>
      <c r="BJ210" s="18" t="s">
        <v>83</v>
      </c>
      <c r="BK210" s="217">
        <f>ROUND(I210*H210,2)</f>
        <v>0</v>
      </c>
      <c r="BL210" s="18" t="s">
        <v>139</v>
      </c>
      <c r="BM210" s="216" t="s">
        <v>354</v>
      </c>
    </row>
    <row r="211" s="12" customFormat="1" ht="22.8" customHeight="1">
      <c r="A211" s="12"/>
      <c r="B211" s="189"/>
      <c r="C211" s="190"/>
      <c r="D211" s="191" t="s">
        <v>74</v>
      </c>
      <c r="E211" s="203" t="s">
        <v>186</v>
      </c>
      <c r="F211" s="203" t="s">
        <v>355</v>
      </c>
      <c r="G211" s="190"/>
      <c r="H211" s="190"/>
      <c r="I211" s="193"/>
      <c r="J211" s="204">
        <f>BK211</f>
        <v>0</v>
      </c>
      <c r="K211" s="190"/>
      <c r="L211" s="195"/>
      <c r="M211" s="196"/>
      <c r="N211" s="197"/>
      <c r="O211" s="197"/>
      <c r="P211" s="198">
        <f>SUM(P212:P273)</f>
        <v>0</v>
      </c>
      <c r="Q211" s="197"/>
      <c r="R211" s="198">
        <f>SUM(R212:R273)</f>
        <v>0.046070899999999998</v>
      </c>
      <c r="S211" s="197"/>
      <c r="T211" s="199">
        <f>SUM(T212:T273)</f>
        <v>6.8908719999999999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00" t="s">
        <v>83</v>
      </c>
      <c r="AT211" s="201" t="s">
        <v>74</v>
      </c>
      <c r="AU211" s="201" t="s">
        <v>83</v>
      </c>
      <c r="AY211" s="200" t="s">
        <v>132</v>
      </c>
      <c r="BK211" s="202">
        <f>SUM(BK212:BK273)</f>
        <v>0</v>
      </c>
    </row>
    <row r="212" s="2" customFormat="1" ht="24.15" customHeight="1">
      <c r="A212" s="39"/>
      <c r="B212" s="40"/>
      <c r="C212" s="205" t="s">
        <v>356</v>
      </c>
      <c r="D212" s="205" t="s">
        <v>135</v>
      </c>
      <c r="E212" s="206" t="s">
        <v>357</v>
      </c>
      <c r="F212" s="207" t="s">
        <v>358</v>
      </c>
      <c r="G212" s="208" t="s">
        <v>143</v>
      </c>
      <c r="H212" s="209">
        <v>65.040000000000006</v>
      </c>
      <c r="I212" s="210"/>
      <c r="J212" s="211">
        <f>ROUND(I212*H212,2)</f>
        <v>0</v>
      </c>
      <c r="K212" s="207" t="s">
        <v>154</v>
      </c>
      <c r="L212" s="45"/>
      <c r="M212" s="212" t="s">
        <v>19</v>
      </c>
      <c r="N212" s="213" t="s">
        <v>46</v>
      </c>
      <c r="O212" s="85"/>
      <c r="P212" s="214">
        <f>O212*H212</f>
        <v>0</v>
      </c>
      <c r="Q212" s="214">
        <v>0</v>
      </c>
      <c r="R212" s="214">
        <f>Q212*H212</f>
        <v>0</v>
      </c>
      <c r="S212" s="214">
        <v>0</v>
      </c>
      <c r="T212" s="215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6" t="s">
        <v>139</v>
      </c>
      <c r="AT212" s="216" t="s">
        <v>135</v>
      </c>
      <c r="AU212" s="216" t="s">
        <v>85</v>
      </c>
      <c r="AY212" s="18" t="s">
        <v>132</v>
      </c>
      <c r="BE212" s="217">
        <f>IF(N212="základní",J212,0)</f>
        <v>0</v>
      </c>
      <c r="BF212" s="217">
        <f>IF(N212="snížená",J212,0)</f>
        <v>0</v>
      </c>
      <c r="BG212" s="217">
        <f>IF(N212="zákl. přenesená",J212,0)</f>
        <v>0</v>
      </c>
      <c r="BH212" s="217">
        <f>IF(N212="sníž. přenesená",J212,0)</f>
        <v>0</v>
      </c>
      <c r="BI212" s="217">
        <f>IF(N212="nulová",J212,0)</f>
        <v>0</v>
      </c>
      <c r="BJ212" s="18" t="s">
        <v>83</v>
      </c>
      <c r="BK212" s="217">
        <f>ROUND(I212*H212,2)</f>
        <v>0</v>
      </c>
      <c r="BL212" s="18" t="s">
        <v>139</v>
      </c>
      <c r="BM212" s="216" t="s">
        <v>359</v>
      </c>
    </row>
    <row r="213" s="2" customFormat="1">
      <c r="A213" s="39"/>
      <c r="B213" s="40"/>
      <c r="C213" s="41"/>
      <c r="D213" s="251" t="s">
        <v>156</v>
      </c>
      <c r="E213" s="41"/>
      <c r="F213" s="252" t="s">
        <v>360</v>
      </c>
      <c r="G213" s="41"/>
      <c r="H213" s="41"/>
      <c r="I213" s="253"/>
      <c r="J213" s="41"/>
      <c r="K213" s="41"/>
      <c r="L213" s="45"/>
      <c r="M213" s="254"/>
      <c r="N213" s="255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156</v>
      </c>
      <c r="AU213" s="18" t="s">
        <v>85</v>
      </c>
    </row>
    <row r="214" s="14" customFormat="1">
      <c r="A214" s="14"/>
      <c r="B214" s="229"/>
      <c r="C214" s="230"/>
      <c r="D214" s="220" t="s">
        <v>145</v>
      </c>
      <c r="E214" s="231" t="s">
        <v>19</v>
      </c>
      <c r="F214" s="232" t="s">
        <v>361</v>
      </c>
      <c r="G214" s="230"/>
      <c r="H214" s="233">
        <v>65.040000000000006</v>
      </c>
      <c r="I214" s="234"/>
      <c r="J214" s="230"/>
      <c r="K214" s="230"/>
      <c r="L214" s="235"/>
      <c r="M214" s="236"/>
      <c r="N214" s="237"/>
      <c r="O214" s="237"/>
      <c r="P214" s="237"/>
      <c r="Q214" s="237"/>
      <c r="R214" s="237"/>
      <c r="S214" s="237"/>
      <c r="T214" s="238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39" t="s">
        <v>145</v>
      </c>
      <c r="AU214" s="239" t="s">
        <v>85</v>
      </c>
      <c r="AV214" s="14" t="s">
        <v>85</v>
      </c>
      <c r="AW214" s="14" t="s">
        <v>34</v>
      </c>
      <c r="AX214" s="14" t="s">
        <v>83</v>
      </c>
      <c r="AY214" s="239" t="s">
        <v>132</v>
      </c>
    </row>
    <row r="215" s="2" customFormat="1" ht="24.15" customHeight="1">
      <c r="A215" s="39"/>
      <c r="B215" s="40"/>
      <c r="C215" s="205" t="s">
        <v>362</v>
      </c>
      <c r="D215" s="205" t="s">
        <v>135</v>
      </c>
      <c r="E215" s="206" t="s">
        <v>363</v>
      </c>
      <c r="F215" s="207" t="s">
        <v>364</v>
      </c>
      <c r="G215" s="208" t="s">
        <v>143</v>
      </c>
      <c r="H215" s="209">
        <v>650.39999999999998</v>
      </c>
      <c r="I215" s="210"/>
      <c r="J215" s="211">
        <f>ROUND(I215*H215,2)</f>
        <v>0</v>
      </c>
      <c r="K215" s="207" t="s">
        <v>154</v>
      </c>
      <c r="L215" s="45"/>
      <c r="M215" s="212" t="s">
        <v>19</v>
      </c>
      <c r="N215" s="213" t="s">
        <v>46</v>
      </c>
      <c r="O215" s="85"/>
      <c r="P215" s="214">
        <f>O215*H215</f>
        <v>0</v>
      </c>
      <c r="Q215" s="214">
        <v>0</v>
      </c>
      <c r="R215" s="214">
        <f>Q215*H215</f>
        <v>0</v>
      </c>
      <c r="S215" s="214">
        <v>0</v>
      </c>
      <c r="T215" s="215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6" t="s">
        <v>139</v>
      </c>
      <c r="AT215" s="216" t="s">
        <v>135</v>
      </c>
      <c r="AU215" s="216" t="s">
        <v>85</v>
      </c>
      <c r="AY215" s="18" t="s">
        <v>132</v>
      </c>
      <c r="BE215" s="217">
        <f>IF(N215="základní",J215,0)</f>
        <v>0</v>
      </c>
      <c r="BF215" s="217">
        <f>IF(N215="snížená",J215,0)</f>
        <v>0</v>
      </c>
      <c r="BG215" s="217">
        <f>IF(N215="zákl. přenesená",J215,0)</f>
        <v>0</v>
      </c>
      <c r="BH215" s="217">
        <f>IF(N215="sníž. přenesená",J215,0)</f>
        <v>0</v>
      </c>
      <c r="BI215" s="217">
        <f>IF(N215="nulová",J215,0)</f>
        <v>0</v>
      </c>
      <c r="BJ215" s="18" t="s">
        <v>83</v>
      </c>
      <c r="BK215" s="217">
        <f>ROUND(I215*H215,2)</f>
        <v>0</v>
      </c>
      <c r="BL215" s="18" t="s">
        <v>139</v>
      </c>
      <c r="BM215" s="216" t="s">
        <v>365</v>
      </c>
    </row>
    <row r="216" s="2" customFormat="1">
      <c r="A216" s="39"/>
      <c r="B216" s="40"/>
      <c r="C216" s="41"/>
      <c r="D216" s="251" t="s">
        <v>156</v>
      </c>
      <c r="E216" s="41"/>
      <c r="F216" s="252" t="s">
        <v>366</v>
      </c>
      <c r="G216" s="41"/>
      <c r="H216" s="41"/>
      <c r="I216" s="253"/>
      <c r="J216" s="41"/>
      <c r="K216" s="41"/>
      <c r="L216" s="45"/>
      <c r="M216" s="254"/>
      <c r="N216" s="255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156</v>
      </c>
      <c r="AU216" s="18" t="s">
        <v>85</v>
      </c>
    </row>
    <row r="217" s="14" customFormat="1">
      <c r="A217" s="14"/>
      <c r="B217" s="229"/>
      <c r="C217" s="230"/>
      <c r="D217" s="220" t="s">
        <v>145</v>
      </c>
      <c r="E217" s="230"/>
      <c r="F217" s="232" t="s">
        <v>367</v>
      </c>
      <c r="G217" s="230"/>
      <c r="H217" s="233">
        <v>650.39999999999998</v>
      </c>
      <c r="I217" s="234"/>
      <c r="J217" s="230"/>
      <c r="K217" s="230"/>
      <c r="L217" s="235"/>
      <c r="M217" s="236"/>
      <c r="N217" s="237"/>
      <c r="O217" s="237"/>
      <c r="P217" s="237"/>
      <c r="Q217" s="237"/>
      <c r="R217" s="237"/>
      <c r="S217" s="237"/>
      <c r="T217" s="238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39" t="s">
        <v>145</v>
      </c>
      <c r="AU217" s="239" t="s">
        <v>85</v>
      </c>
      <c r="AV217" s="14" t="s">
        <v>85</v>
      </c>
      <c r="AW217" s="14" t="s">
        <v>4</v>
      </c>
      <c r="AX217" s="14" t="s">
        <v>83</v>
      </c>
      <c r="AY217" s="239" t="s">
        <v>132</v>
      </c>
    </row>
    <row r="218" s="2" customFormat="1" ht="24.15" customHeight="1">
      <c r="A218" s="39"/>
      <c r="B218" s="40"/>
      <c r="C218" s="205" t="s">
        <v>368</v>
      </c>
      <c r="D218" s="205" t="s">
        <v>135</v>
      </c>
      <c r="E218" s="206" t="s">
        <v>369</v>
      </c>
      <c r="F218" s="207" t="s">
        <v>370</v>
      </c>
      <c r="G218" s="208" t="s">
        <v>143</v>
      </c>
      <c r="H218" s="209">
        <v>65.040000000000006</v>
      </c>
      <c r="I218" s="210"/>
      <c r="J218" s="211">
        <f>ROUND(I218*H218,2)</f>
        <v>0</v>
      </c>
      <c r="K218" s="207" t="s">
        <v>154</v>
      </c>
      <c r="L218" s="45"/>
      <c r="M218" s="212" t="s">
        <v>19</v>
      </c>
      <c r="N218" s="213" t="s">
        <v>46</v>
      </c>
      <c r="O218" s="85"/>
      <c r="P218" s="214">
        <f>O218*H218</f>
        <v>0</v>
      </c>
      <c r="Q218" s="214">
        <v>0</v>
      </c>
      <c r="R218" s="214">
        <f>Q218*H218</f>
        <v>0</v>
      </c>
      <c r="S218" s="214">
        <v>0</v>
      </c>
      <c r="T218" s="215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6" t="s">
        <v>139</v>
      </c>
      <c r="AT218" s="216" t="s">
        <v>135</v>
      </c>
      <c r="AU218" s="216" t="s">
        <v>85</v>
      </c>
      <c r="AY218" s="18" t="s">
        <v>132</v>
      </c>
      <c r="BE218" s="217">
        <f>IF(N218="základní",J218,0)</f>
        <v>0</v>
      </c>
      <c r="BF218" s="217">
        <f>IF(N218="snížená",J218,0)</f>
        <v>0</v>
      </c>
      <c r="BG218" s="217">
        <f>IF(N218="zákl. přenesená",J218,0)</f>
        <v>0</v>
      </c>
      <c r="BH218" s="217">
        <f>IF(N218="sníž. přenesená",J218,0)</f>
        <v>0</v>
      </c>
      <c r="BI218" s="217">
        <f>IF(N218="nulová",J218,0)</f>
        <v>0</v>
      </c>
      <c r="BJ218" s="18" t="s">
        <v>83</v>
      </c>
      <c r="BK218" s="217">
        <f>ROUND(I218*H218,2)</f>
        <v>0</v>
      </c>
      <c r="BL218" s="18" t="s">
        <v>139</v>
      </c>
      <c r="BM218" s="216" t="s">
        <v>371</v>
      </c>
    </row>
    <row r="219" s="2" customFormat="1">
      <c r="A219" s="39"/>
      <c r="B219" s="40"/>
      <c r="C219" s="41"/>
      <c r="D219" s="251" t="s">
        <v>156</v>
      </c>
      <c r="E219" s="41"/>
      <c r="F219" s="252" t="s">
        <v>372</v>
      </c>
      <c r="G219" s="41"/>
      <c r="H219" s="41"/>
      <c r="I219" s="253"/>
      <c r="J219" s="41"/>
      <c r="K219" s="41"/>
      <c r="L219" s="45"/>
      <c r="M219" s="254"/>
      <c r="N219" s="255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156</v>
      </c>
      <c r="AU219" s="18" t="s">
        <v>85</v>
      </c>
    </row>
    <row r="220" s="2" customFormat="1" ht="24.15" customHeight="1">
      <c r="A220" s="39"/>
      <c r="B220" s="40"/>
      <c r="C220" s="205" t="s">
        <v>373</v>
      </c>
      <c r="D220" s="205" t="s">
        <v>135</v>
      </c>
      <c r="E220" s="206" t="s">
        <v>374</v>
      </c>
      <c r="F220" s="207" t="s">
        <v>375</v>
      </c>
      <c r="G220" s="208" t="s">
        <v>143</v>
      </c>
      <c r="H220" s="209">
        <v>66.769999999999996</v>
      </c>
      <c r="I220" s="210"/>
      <c r="J220" s="211">
        <f>ROUND(I220*H220,2)</f>
        <v>0</v>
      </c>
      <c r="K220" s="207" t="s">
        <v>154</v>
      </c>
      <c r="L220" s="45"/>
      <c r="M220" s="212" t="s">
        <v>19</v>
      </c>
      <c r="N220" s="213" t="s">
        <v>46</v>
      </c>
      <c r="O220" s="85"/>
      <c r="P220" s="214">
        <f>O220*H220</f>
        <v>0</v>
      </c>
      <c r="Q220" s="214">
        <v>0.00012999999999999999</v>
      </c>
      <c r="R220" s="214">
        <f>Q220*H220</f>
        <v>0.0086800999999999979</v>
      </c>
      <c r="S220" s="214">
        <v>0</v>
      </c>
      <c r="T220" s="215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6" t="s">
        <v>139</v>
      </c>
      <c r="AT220" s="216" t="s">
        <v>135</v>
      </c>
      <c r="AU220" s="216" t="s">
        <v>85</v>
      </c>
      <c r="AY220" s="18" t="s">
        <v>132</v>
      </c>
      <c r="BE220" s="217">
        <f>IF(N220="základní",J220,0)</f>
        <v>0</v>
      </c>
      <c r="BF220" s="217">
        <f>IF(N220="snížená",J220,0)</f>
        <v>0</v>
      </c>
      <c r="BG220" s="217">
        <f>IF(N220="zákl. přenesená",J220,0)</f>
        <v>0</v>
      </c>
      <c r="BH220" s="217">
        <f>IF(N220="sníž. přenesená",J220,0)</f>
        <v>0</v>
      </c>
      <c r="BI220" s="217">
        <f>IF(N220="nulová",J220,0)</f>
        <v>0</v>
      </c>
      <c r="BJ220" s="18" t="s">
        <v>83</v>
      </c>
      <c r="BK220" s="217">
        <f>ROUND(I220*H220,2)</f>
        <v>0</v>
      </c>
      <c r="BL220" s="18" t="s">
        <v>139</v>
      </c>
      <c r="BM220" s="216" t="s">
        <v>376</v>
      </c>
    </row>
    <row r="221" s="2" customFormat="1">
      <c r="A221" s="39"/>
      <c r="B221" s="40"/>
      <c r="C221" s="41"/>
      <c r="D221" s="251" t="s">
        <v>156</v>
      </c>
      <c r="E221" s="41"/>
      <c r="F221" s="252" t="s">
        <v>377</v>
      </c>
      <c r="G221" s="41"/>
      <c r="H221" s="41"/>
      <c r="I221" s="253"/>
      <c r="J221" s="41"/>
      <c r="K221" s="41"/>
      <c r="L221" s="45"/>
      <c r="M221" s="254"/>
      <c r="N221" s="255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156</v>
      </c>
      <c r="AU221" s="18" t="s">
        <v>85</v>
      </c>
    </row>
    <row r="222" s="14" customFormat="1">
      <c r="A222" s="14"/>
      <c r="B222" s="229"/>
      <c r="C222" s="230"/>
      <c r="D222" s="220" t="s">
        <v>145</v>
      </c>
      <c r="E222" s="231" t="s">
        <v>19</v>
      </c>
      <c r="F222" s="232" t="s">
        <v>378</v>
      </c>
      <c r="G222" s="230"/>
      <c r="H222" s="233">
        <v>66.769999999999996</v>
      </c>
      <c r="I222" s="234"/>
      <c r="J222" s="230"/>
      <c r="K222" s="230"/>
      <c r="L222" s="235"/>
      <c r="M222" s="236"/>
      <c r="N222" s="237"/>
      <c r="O222" s="237"/>
      <c r="P222" s="237"/>
      <c r="Q222" s="237"/>
      <c r="R222" s="237"/>
      <c r="S222" s="237"/>
      <c r="T222" s="238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39" t="s">
        <v>145</v>
      </c>
      <c r="AU222" s="239" t="s">
        <v>85</v>
      </c>
      <c r="AV222" s="14" t="s">
        <v>85</v>
      </c>
      <c r="AW222" s="14" t="s">
        <v>34</v>
      </c>
      <c r="AX222" s="14" t="s">
        <v>83</v>
      </c>
      <c r="AY222" s="239" t="s">
        <v>132</v>
      </c>
    </row>
    <row r="223" s="2" customFormat="1" ht="16.5" customHeight="1">
      <c r="A223" s="39"/>
      <c r="B223" s="40"/>
      <c r="C223" s="205" t="s">
        <v>379</v>
      </c>
      <c r="D223" s="205" t="s">
        <v>135</v>
      </c>
      <c r="E223" s="206" t="s">
        <v>380</v>
      </c>
      <c r="F223" s="207" t="s">
        <v>381</v>
      </c>
      <c r="G223" s="208" t="s">
        <v>382</v>
      </c>
      <c r="H223" s="209">
        <v>1</v>
      </c>
      <c r="I223" s="210"/>
      <c r="J223" s="211">
        <f>ROUND(I223*H223,2)</f>
        <v>0</v>
      </c>
      <c r="K223" s="207" t="s">
        <v>154</v>
      </c>
      <c r="L223" s="45"/>
      <c r="M223" s="212" t="s">
        <v>19</v>
      </c>
      <c r="N223" s="213" t="s">
        <v>46</v>
      </c>
      <c r="O223" s="85"/>
      <c r="P223" s="214">
        <f>O223*H223</f>
        <v>0</v>
      </c>
      <c r="Q223" s="214">
        <v>0</v>
      </c>
      <c r="R223" s="214">
        <f>Q223*H223</f>
        <v>0</v>
      </c>
      <c r="S223" s="214">
        <v>0</v>
      </c>
      <c r="T223" s="215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16" t="s">
        <v>139</v>
      </c>
      <c r="AT223" s="216" t="s">
        <v>135</v>
      </c>
      <c r="AU223" s="216" t="s">
        <v>85</v>
      </c>
      <c r="AY223" s="18" t="s">
        <v>132</v>
      </c>
      <c r="BE223" s="217">
        <f>IF(N223="základní",J223,0)</f>
        <v>0</v>
      </c>
      <c r="BF223" s="217">
        <f>IF(N223="snížená",J223,0)</f>
        <v>0</v>
      </c>
      <c r="BG223" s="217">
        <f>IF(N223="zákl. přenesená",J223,0)</f>
        <v>0</v>
      </c>
      <c r="BH223" s="217">
        <f>IF(N223="sníž. přenesená",J223,0)</f>
        <v>0</v>
      </c>
      <c r="BI223" s="217">
        <f>IF(N223="nulová",J223,0)</f>
        <v>0</v>
      </c>
      <c r="BJ223" s="18" t="s">
        <v>83</v>
      </c>
      <c r="BK223" s="217">
        <f>ROUND(I223*H223,2)</f>
        <v>0</v>
      </c>
      <c r="BL223" s="18" t="s">
        <v>139</v>
      </c>
      <c r="BM223" s="216" t="s">
        <v>383</v>
      </c>
    </row>
    <row r="224" s="2" customFormat="1">
      <c r="A224" s="39"/>
      <c r="B224" s="40"/>
      <c r="C224" s="41"/>
      <c r="D224" s="251" t="s">
        <v>156</v>
      </c>
      <c r="E224" s="41"/>
      <c r="F224" s="252" t="s">
        <v>384</v>
      </c>
      <c r="G224" s="41"/>
      <c r="H224" s="41"/>
      <c r="I224" s="253"/>
      <c r="J224" s="41"/>
      <c r="K224" s="41"/>
      <c r="L224" s="45"/>
      <c r="M224" s="254"/>
      <c r="N224" s="255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156</v>
      </c>
      <c r="AU224" s="18" t="s">
        <v>85</v>
      </c>
    </row>
    <row r="225" s="2" customFormat="1" ht="21.75" customHeight="1">
      <c r="A225" s="39"/>
      <c r="B225" s="40"/>
      <c r="C225" s="205" t="s">
        <v>385</v>
      </c>
      <c r="D225" s="205" t="s">
        <v>135</v>
      </c>
      <c r="E225" s="206" t="s">
        <v>386</v>
      </c>
      <c r="F225" s="207" t="s">
        <v>387</v>
      </c>
      <c r="G225" s="208" t="s">
        <v>382</v>
      </c>
      <c r="H225" s="209">
        <v>5</v>
      </c>
      <c r="I225" s="210"/>
      <c r="J225" s="211">
        <f>ROUND(I225*H225,2)</f>
        <v>0</v>
      </c>
      <c r="K225" s="207" t="s">
        <v>154</v>
      </c>
      <c r="L225" s="45"/>
      <c r="M225" s="212" t="s">
        <v>19</v>
      </c>
      <c r="N225" s="213" t="s">
        <v>46</v>
      </c>
      <c r="O225" s="85"/>
      <c r="P225" s="214">
        <f>O225*H225</f>
        <v>0</v>
      </c>
      <c r="Q225" s="214">
        <v>0</v>
      </c>
      <c r="R225" s="214">
        <f>Q225*H225</f>
        <v>0</v>
      </c>
      <c r="S225" s="214">
        <v>0</v>
      </c>
      <c r="T225" s="215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16" t="s">
        <v>139</v>
      </c>
      <c r="AT225" s="216" t="s">
        <v>135</v>
      </c>
      <c r="AU225" s="216" t="s">
        <v>85</v>
      </c>
      <c r="AY225" s="18" t="s">
        <v>132</v>
      </c>
      <c r="BE225" s="217">
        <f>IF(N225="základní",J225,0)</f>
        <v>0</v>
      </c>
      <c r="BF225" s="217">
        <f>IF(N225="snížená",J225,0)</f>
        <v>0</v>
      </c>
      <c r="BG225" s="217">
        <f>IF(N225="zákl. přenesená",J225,0)</f>
        <v>0</v>
      </c>
      <c r="BH225" s="217">
        <f>IF(N225="sníž. přenesená",J225,0)</f>
        <v>0</v>
      </c>
      <c r="BI225" s="217">
        <f>IF(N225="nulová",J225,0)</f>
        <v>0</v>
      </c>
      <c r="BJ225" s="18" t="s">
        <v>83</v>
      </c>
      <c r="BK225" s="217">
        <f>ROUND(I225*H225,2)</f>
        <v>0</v>
      </c>
      <c r="BL225" s="18" t="s">
        <v>139</v>
      </c>
      <c r="BM225" s="216" t="s">
        <v>388</v>
      </c>
    </row>
    <row r="226" s="2" customFormat="1">
      <c r="A226" s="39"/>
      <c r="B226" s="40"/>
      <c r="C226" s="41"/>
      <c r="D226" s="251" t="s">
        <v>156</v>
      </c>
      <c r="E226" s="41"/>
      <c r="F226" s="252" t="s">
        <v>389</v>
      </c>
      <c r="G226" s="41"/>
      <c r="H226" s="41"/>
      <c r="I226" s="253"/>
      <c r="J226" s="41"/>
      <c r="K226" s="41"/>
      <c r="L226" s="45"/>
      <c r="M226" s="254"/>
      <c r="N226" s="255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156</v>
      </c>
      <c r="AU226" s="18" t="s">
        <v>85</v>
      </c>
    </row>
    <row r="227" s="2" customFormat="1" ht="16.5" customHeight="1">
      <c r="A227" s="39"/>
      <c r="B227" s="40"/>
      <c r="C227" s="205" t="s">
        <v>390</v>
      </c>
      <c r="D227" s="205" t="s">
        <v>135</v>
      </c>
      <c r="E227" s="206" t="s">
        <v>391</v>
      </c>
      <c r="F227" s="207" t="s">
        <v>392</v>
      </c>
      <c r="G227" s="208" t="s">
        <v>382</v>
      </c>
      <c r="H227" s="209">
        <v>1</v>
      </c>
      <c r="I227" s="210"/>
      <c r="J227" s="211">
        <f>ROUND(I227*H227,2)</f>
        <v>0</v>
      </c>
      <c r="K227" s="207" t="s">
        <v>154</v>
      </c>
      <c r="L227" s="45"/>
      <c r="M227" s="212" t="s">
        <v>19</v>
      </c>
      <c r="N227" s="213" t="s">
        <v>46</v>
      </c>
      <c r="O227" s="85"/>
      <c r="P227" s="214">
        <f>O227*H227</f>
        <v>0</v>
      </c>
      <c r="Q227" s="214">
        <v>0</v>
      </c>
      <c r="R227" s="214">
        <f>Q227*H227</f>
        <v>0</v>
      </c>
      <c r="S227" s="214">
        <v>0</v>
      </c>
      <c r="T227" s="215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16" t="s">
        <v>139</v>
      </c>
      <c r="AT227" s="216" t="s">
        <v>135</v>
      </c>
      <c r="AU227" s="216" t="s">
        <v>85</v>
      </c>
      <c r="AY227" s="18" t="s">
        <v>132</v>
      </c>
      <c r="BE227" s="217">
        <f>IF(N227="základní",J227,0)</f>
        <v>0</v>
      </c>
      <c r="BF227" s="217">
        <f>IF(N227="snížená",J227,0)</f>
        <v>0</v>
      </c>
      <c r="BG227" s="217">
        <f>IF(N227="zákl. přenesená",J227,0)</f>
        <v>0</v>
      </c>
      <c r="BH227" s="217">
        <f>IF(N227="sníž. přenesená",J227,0)</f>
        <v>0</v>
      </c>
      <c r="BI227" s="217">
        <f>IF(N227="nulová",J227,0)</f>
        <v>0</v>
      </c>
      <c r="BJ227" s="18" t="s">
        <v>83</v>
      </c>
      <c r="BK227" s="217">
        <f>ROUND(I227*H227,2)</f>
        <v>0</v>
      </c>
      <c r="BL227" s="18" t="s">
        <v>139</v>
      </c>
      <c r="BM227" s="216" t="s">
        <v>393</v>
      </c>
    </row>
    <row r="228" s="2" customFormat="1">
      <c r="A228" s="39"/>
      <c r="B228" s="40"/>
      <c r="C228" s="41"/>
      <c r="D228" s="251" t="s">
        <v>156</v>
      </c>
      <c r="E228" s="41"/>
      <c r="F228" s="252" t="s">
        <v>394</v>
      </c>
      <c r="G228" s="41"/>
      <c r="H228" s="41"/>
      <c r="I228" s="253"/>
      <c r="J228" s="41"/>
      <c r="K228" s="41"/>
      <c r="L228" s="45"/>
      <c r="M228" s="254"/>
      <c r="N228" s="255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156</v>
      </c>
      <c r="AU228" s="18" t="s">
        <v>85</v>
      </c>
    </row>
    <row r="229" s="2" customFormat="1" ht="24.15" customHeight="1">
      <c r="A229" s="39"/>
      <c r="B229" s="40"/>
      <c r="C229" s="205" t="s">
        <v>395</v>
      </c>
      <c r="D229" s="205" t="s">
        <v>135</v>
      </c>
      <c r="E229" s="206" t="s">
        <v>396</v>
      </c>
      <c r="F229" s="207" t="s">
        <v>397</v>
      </c>
      <c r="G229" s="208" t="s">
        <v>143</v>
      </c>
      <c r="H229" s="209">
        <v>66.769999999999996</v>
      </c>
      <c r="I229" s="210"/>
      <c r="J229" s="211">
        <f>ROUND(I229*H229,2)</f>
        <v>0</v>
      </c>
      <c r="K229" s="207" t="s">
        <v>154</v>
      </c>
      <c r="L229" s="45"/>
      <c r="M229" s="212" t="s">
        <v>19</v>
      </c>
      <c r="N229" s="213" t="s">
        <v>46</v>
      </c>
      <c r="O229" s="85"/>
      <c r="P229" s="214">
        <f>O229*H229</f>
        <v>0</v>
      </c>
      <c r="Q229" s="214">
        <v>4.0000000000000003E-05</v>
      </c>
      <c r="R229" s="214">
        <f>Q229*H229</f>
        <v>0.0026708000000000001</v>
      </c>
      <c r="S229" s="214">
        <v>0</v>
      </c>
      <c r="T229" s="215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16" t="s">
        <v>139</v>
      </c>
      <c r="AT229" s="216" t="s">
        <v>135</v>
      </c>
      <c r="AU229" s="216" t="s">
        <v>85</v>
      </c>
      <c r="AY229" s="18" t="s">
        <v>132</v>
      </c>
      <c r="BE229" s="217">
        <f>IF(N229="základní",J229,0)</f>
        <v>0</v>
      </c>
      <c r="BF229" s="217">
        <f>IF(N229="snížená",J229,0)</f>
        <v>0</v>
      </c>
      <c r="BG229" s="217">
        <f>IF(N229="zákl. přenesená",J229,0)</f>
        <v>0</v>
      </c>
      <c r="BH229" s="217">
        <f>IF(N229="sníž. přenesená",J229,0)</f>
        <v>0</v>
      </c>
      <c r="BI229" s="217">
        <f>IF(N229="nulová",J229,0)</f>
        <v>0</v>
      </c>
      <c r="BJ229" s="18" t="s">
        <v>83</v>
      </c>
      <c r="BK229" s="217">
        <f>ROUND(I229*H229,2)</f>
        <v>0</v>
      </c>
      <c r="BL229" s="18" t="s">
        <v>139</v>
      </c>
      <c r="BM229" s="216" t="s">
        <v>398</v>
      </c>
    </row>
    <row r="230" s="2" customFormat="1">
      <c r="A230" s="39"/>
      <c r="B230" s="40"/>
      <c r="C230" s="41"/>
      <c r="D230" s="251" t="s">
        <v>156</v>
      </c>
      <c r="E230" s="41"/>
      <c r="F230" s="252" t="s">
        <v>399</v>
      </c>
      <c r="G230" s="41"/>
      <c r="H230" s="41"/>
      <c r="I230" s="253"/>
      <c r="J230" s="41"/>
      <c r="K230" s="41"/>
      <c r="L230" s="45"/>
      <c r="M230" s="254"/>
      <c r="N230" s="255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156</v>
      </c>
      <c r="AU230" s="18" t="s">
        <v>85</v>
      </c>
    </row>
    <row r="231" s="14" customFormat="1">
      <c r="A231" s="14"/>
      <c r="B231" s="229"/>
      <c r="C231" s="230"/>
      <c r="D231" s="220" t="s">
        <v>145</v>
      </c>
      <c r="E231" s="231" t="s">
        <v>19</v>
      </c>
      <c r="F231" s="232" t="s">
        <v>400</v>
      </c>
      <c r="G231" s="230"/>
      <c r="H231" s="233">
        <v>66.769999999999996</v>
      </c>
      <c r="I231" s="234"/>
      <c r="J231" s="230"/>
      <c r="K231" s="230"/>
      <c r="L231" s="235"/>
      <c r="M231" s="236"/>
      <c r="N231" s="237"/>
      <c r="O231" s="237"/>
      <c r="P231" s="237"/>
      <c r="Q231" s="237"/>
      <c r="R231" s="237"/>
      <c r="S231" s="237"/>
      <c r="T231" s="238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39" t="s">
        <v>145</v>
      </c>
      <c r="AU231" s="239" t="s">
        <v>85</v>
      </c>
      <c r="AV231" s="14" t="s">
        <v>85</v>
      </c>
      <c r="AW231" s="14" t="s">
        <v>34</v>
      </c>
      <c r="AX231" s="14" t="s">
        <v>83</v>
      </c>
      <c r="AY231" s="239" t="s">
        <v>132</v>
      </c>
    </row>
    <row r="232" s="2" customFormat="1" ht="16.5" customHeight="1">
      <c r="A232" s="39"/>
      <c r="B232" s="40"/>
      <c r="C232" s="205" t="s">
        <v>401</v>
      </c>
      <c r="D232" s="205" t="s">
        <v>135</v>
      </c>
      <c r="E232" s="206" t="s">
        <v>402</v>
      </c>
      <c r="F232" s="207" t="s">
        <v>403</v>
      </c>
      <c r="G232" s="208" t="s">
        <v>138</v>
      </c>
      <c r="H232" s="209">
        <v>2</v>
      </c>
      <c r="I232" s="210"/>
      <c r="J232" s="211">
        <f>ROUND(I232*H232,2)</f>
        <v>0</v>
      </c>
      <c r="K232" s="207" t="s">
        <v>154</v>
      </c>
      <c r="L232" s="45"/>
      <c r="M232" s="212" t="s">
        <v>19</v>
      </c>
      <c r="N232" s="213" t="s">
        <v>46</v>
      </c>
      <c r="O232" s="85"/>
      <c r="P232" s="214">
        <f>O232*H232</f>
        <v>0</v>
      </c>
      <c r="Q232" s="214">
        <v>0.00018000000000000001</v>
      </c>
      <c r="R232" s="214">
        <f>Q232*H232</f>
        <v>0.00036000000000000002</v>
      </c>
      <c r="S232" s="214">
        <v>0</v>
      </c>
      <c r="T232" s="215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6" t="s">
        <v>139</v>
      </c>
      <c r="AT232" s="216" t="s">
        <v>135</v>
      </c>
      <c r="AU232" s="216" t="s">
        <v>85</v>
      </c>
      <c r="AY232" s="18" t="s">
        <v>132</v>
      </c>
      <c r="BE232" s="217">
        <f>IF(N232="základní",J232,0)</f>
        <v>0</v>
      </c>
      <c r="BF232" s="217">
        <f>IF(N232="snížená",J232,0)</f>
        <v>0</v>
      </c>
      <c r="BG232" s="217">
        <f>IF(N232="zákl. přenesená",J232,0)</f>
        <v>0</v>
      </c>
      <c r="BH232" s="217">
        <f>IF(N232="sníž. přenesená",J232,0)</f>
        <v>0</v>
      </c>
      <c r="BI232" s="217">
        <f>IF(N232="nulová",J232,0)</f>
        <v>0</v>
      </c>
      <c r="BJ232" s="18" t="s">
        <v>83</v>
      </c>
      <c r="BK232" s="217">
        <f>ROUND(I232*H232,2)</f>
        <v>0</v>
      </c>
      <c r="BL232" s="18" t="s">
        <v>139</v>
      </c>
      <c r="BM232" s="216" t="s">
        <v>404</v>
      </c>
    </row>
    <row r="233" s="2" customFormat="1">
      <c r="A233" s="39"/>
      <c r="B233" s="40"/>
      <c r="C233" s="41"/>
      <c r="D233" s="251" t="s">
        <v>156</v>
      </c>
      <c r="E233" s="41"/>
      <c r="F233" s="252" t="s">
        <v>405</v>
      </c>
      <c r="G233" s="41"/>
      <c r="H233" s="41"/>
      <c r="I233" s="253"/>
      <c r="J233" s="41"/>
      <c r="K233" s="41"/>
      <c r="L233" s="45"/>
      <c r="M233" s="254"/>
      <c r="N233" s="255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156</v>
      </c>
      <c r="AU233" s="18" t="s">
        <v>85</v>
      </c>
    </row>
    <row r="234" s="2" customFormat="1" ht="16.5" customHeight="1">
      <c r="A234" s="39"/>
      <c r="B234" s="40"/>
      <c r="C234" s="256" t="s">
        <v>406</v>
      </c>
      <c r="D234" s="256" t="s">
        <v>192</v>
      </c>
      <c r="E234" s="257" t="s">
        <v>407</v>
      </c>
      <c r="F234" s="258" t="s">
        <v>408</v>
      </c>
      <c r="G234" s="259" t="s">
        <v>138</v>
      </c>
      <c r="H234" s="260">
        <v>2</v>
      </c>
      <c r="I234" s="261"/>
      <c r="J234" s="262">
        <f>ROUND(I234*H234,2)</f>
        <v>0</v>
      </c>
      <c r="K234" s="258" t="s">
        <v>154</v>
      </c>
      <c r="L234" s="263"/>
      <c r="M234" s="264" t="s">
        <v>19</v>
      </c>
      <c r="N234" s="265" t="s">
        <v>46</v>
      </c>
      <c r="O234" s="85"/>
      <c r="P234" s="214">
        <f>O234*H234</f>
        <v>0</v>
      </c>
      <c r="Q234" s="214">
        <v>0.012</v>
      </c>
      <c r="R234" s="214">
        <f>Q234*H234</f>
        <v>0.024</v>
      </c>
      <c r="S234" s="214">
        <v>0</v>
      </c>
      <c r="T234" s="215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6" t="s">
        <v>179</v>
      </c>
      <c r="AT234" s="216" t="s">
        <v>192</v>
      </c>
      <c r="AU234" s="216" t="s">
        <v>85</v>
      </c>
      <c r="AY234" s="18" t="s">
        <v>132</v>
      </c>
      <c r="BE234" s="217">
        <f>IF(N234="základní",J234,0)</f>
        <v>0</v>
      </c>
      <c r="BF234" s="217">
        <f>IF(N234="snížená",J234,0)</f>
        <v>0</v>
      </c>
      <c r="BG234" s="217">
        <f>IF(N234="zákl. přenesená",J234,0)</f>
        <v>0</v>
      </c>
      <c r="BH234" s="217">
        <f>IF(N234="sníž. přenesená",J234,0)</f>
        <v>0</v>
      </c>
      <c r="BI234" s="217">
        <f>IF(N234="nulová",J234,0)</f>
        <v>0</v>
      </c>
      <c r="BJ234" s="18" t="s">
        <v>83</v>
      </c>
      <c r="BK234" s="217">
        <f>ROUND(I234*H234,2)</f>
        <v>0</v>
      </c>
      <c r="BL234" s="18" t="s">
        <v>139</v>
      </c>
      <c r="BM234" s="216" t="s">
        <v>409</v>
      </c>
    </row>
    <row r="235" s="2" customFormat="1" ht="16.5" customHeight="1">
      <c r="A235" s="39"/>
      <c r="B235" s="40"/>
      <c r="C235" s="205" t="s">
        <v>410</v>
      </c>
      <c r="D235" s="205" t="s">
        <v>135</v>
      </c>
      <c r="E235" s="206" t="s">
        <v>411</v>
      </c>
      <c r="F235" s="207" t="s">
        <v>412</v>
      </c>
      <c r="G235" s="208" t="s">
        <v>138</v>
      </c>
      <c r="H235" s="209">
        <v>2</v>
      </c>
      <c r="I235" s="210"/>
      <c r="J235" s="211">
        <f>ROUND(I235*H235,2)</f>
        <v>0</v>
      </c>
      <c r="K235" s="207" t="s">
        <v>154</v>
      </c>
      <c r="L235" s="45"/>
      <c r="M235" s="212" t="s">
        <v>19</v>
      </c>
      <c r="N235" s="213" t="s">
        <v>46</v>
      </c>
      <c r="O235" s="85"/>
      <c r="P235" s="214">
        <f>O235*H235</f>
        <v>0</v>
      </c>
      <c r="Q235" s="214">
        <v>0.00018000000000000001</v>
      </c>
      <c r="R235" s="214">
        <f>Q235*H235</f>
        <v>0.00036000000000000002</v>
      </c>
      <c r="S235" s="214">
        <v>0</v>
      </c>
      <c r="T235" s="215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16" t="s">
        <v>139</v>
      </c>
      <c r="AT235" s="216" t="s">
        <v>135</v>
      </c>
      <c r="AU235" s="216" t="s">
        <v>85</v>
      </c>
      <c r="AY235" s="18" t="s">
        <v>132</v>
      </c>
      <c r="BE235" s="217">
        <f>IF(N235="základní",J235,0)</f>
        <v>0</v>
      </c>
      <c r="BF235" s="217">
        <f>IF(N235="snížená",J235,0)</f>
        <v>0</v>
      </c>
      <c r="BG235" s="217">
        <f>IF(N235="zákl. přenesená",J235,0)</f>
        <v>0</v>
      </c>
      <c r="BH235" s="217">
        <f>IF(N235="sníž. přenesená",J235,0)</f>
        <v>0</v>
      </c>
      <c r="BI235" s="217">
        <f>IF(N235="nulová",J235,0)</f>
        <v>0</v>
      </c>
      <c r="BJ235" s="18" t="s">
        <v>83</v>
      </c>
      <c r="BK235" s="217">
        <f>ROUND(I235*H235,2)</f>
        <v>0</v>
      </c>
      <c r="BL235" s="18" t="s">
        <v>139</v>
      </c>
      <c r="BM235" s="216" t="s">
        <v>413</v>
      </c>
    </row>
    <row r="236" s="2" customFormat="1">
      <c r="A236" s="39"/>
      <c r="B236" s="40"/>
      <c r="C236" s="41"/>
      <c r="D236" s="251" t="s">
        <v>156</v>
      </c>
      <c r="E236" s="41"/>
      <c r="F236" s="252" t="s">
        <v>414</v>
      </c>
      <c r="G236" s="41"/>
      <c r="H236" s="41"/>
      <c r="I236" s="253"/>
      <c r="J236" s="41"/>
      <c r="K236" s="41"/>
      <c r="L236" s="45"/>
      <c r="M236" s="254"/>
      <c r="N236" s="255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156</v>
      </c>
      <c r="AU236" s="18" t="s">
        <v>85</v>
      </c>
    </row>
    <row r="237" s="2" customFormat="1" ht="16.5" customHeight="1">
      <c r="A237" s="39"/>
      <c r="B237" s="40"/>
      <c r="C237" s="256" t="s">
        <v>415</v>
      </c>
      <c r="D237" s="256" t="s">
        <v>192</v>
      </c>
      <c r="E237" s="257" t="s">
        <v>416</v>
      </c>
      <c r="F237" s="258" t="s">
        <v>417</v>
      </c>
      <c r="G237" s="259" t="s">
        <v>138</v>
      </c>
      <c r="H237" s="260">
        <v>2</v>
      </c>
      <c r="I237" s="261"/>
      <c r="J237" s="262">
        <f>ROUND(I237*H237,2)</f>
        <v>0</v>
      </c>
      <c r="K237" s="258" t="s">
        <v>19</v>
      </c>
      <c r="L237" s="263"/>
      <c r="M237" s="264" t="s">
        <v>19</v>
      </c>
      <c r="N237" s="265" t="s">
        <v>46</v>
      </c>
      <c r="O237" s="85"/>
      <c r="P237" s="214">
        <f>O237*H237</f>
        <v>0</v>
      </c>
      <c r="Q237" s="214">
        <v>0.0050000000000000001</v>
      </c>
      <c r="R237" s="214">
        <f>Q237*H237</f>
        <v>0.01</v>
      </c>
      <c r="S237" s="214">
        <v>0</v>
      </c>
      <c r="T237" s="215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16" t="s">
        <v>179</v>
      </c>
      <c r="AT237" s="216" t="s">
        <v>192</v>
      </c>
      <c r="AU237" s="216" t="s">
        <v>85</v>
      </c>
      <c r="AY237" s="18" t="s">
        <v>132</v>
      </c>
      <c r="BE237" s="217">
        <f>IF(N237="základní",J237,0)</f>
        <v>0</v>
      </c>
      <c r="BF237" s="217">
        <f>IF(N237="snížená",J237,0)</f>
        <v>0</v>
      </c>
      <c r="BG237" s="217">
        <f>IF(N237="zákl. přenesená",J237,0)</f>
        <v>0</v>
      </c>
      <c r="BH237" s="217">
        <f>IF(N237="sníž. přenesená",J237,0)</f>
        <v>0</v>
      </c>
      <c r="BI237" s="217">
        <f>IF(N237="nulová",J237,0)</f>
        <v>0</v>
      </c>
      <c r="BJ237" s="18" t="s">
        <v>83</v>
      </c>
      <c r="BK237" s="217">
        <f>ROUND(I237*H237,2)</f>
        <v>0</v>
      </c>
      <c r="BL237" s="18" t="s">
        <v>139</v>
      </c>
      <c r="BM237" s="216" t="s">
        <v>418</v>
      </c>
    </row>
    <row r="238" s="2" customFormat="1" ht="16.5" customHeight="1">
      <c r="A238" s="39"/>
      <c r="B238" s="40"/>
      <c r="C238" s="205" t="s">
        <v>419</v>
      </c>
      <c r="D238" s="205" t="s">
        <v>135</v>
      </c>
      <c r="E238" s="206" t="s">
        <v>420</v>
      </c>
      <c r="F238" s="207" t="s">
        <v>421</v>
      </c>
      <c r="G238" s="208" t="s">
        <v>153</v>
      </c>
      <c r="H238" s="209">
        <v>0.42799999999999999</v>
      </c>
      <c r="I238" s="210"/>
      <c r="J238" s="211">
        <f>ROUND(I238*H238,2)</f>
        <v>0</v>
      </c>
      <c r="K238" s="207" t="s">
        <v>154</v>
      </c>
      <c r="L238" s="45"/>
      <c r="M238" s="212" t="s">
        <v>19</v>
      </c>
      <c r="N238" s="213" t="s">
        <v>46</v>
      </c>
      <c r="O238" s="85"/>
      <c r="P238" s="214">
        <f>O238*H238</f>
        <v>0</v>
      </c>
      <c r="Q238" s="214">
        <v>0</v>
      </c>
      <c r="R238" s="214">
        <f>Q238*H238</f>
        <v>0</v>
      </c>
      <c r="S238" s="214">
        <v>2.3999999999999999</v>
      </c>
      <c r="T238" s="215">
        <f>S238*H238</f>
        <v>1.0271999999999999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16" t="s">
        <v>139</v>
      </c>
      <c r="AT238" s="216" t="s">
        <v>135</v>
      </c>
      <c r="AU238" s="216" t="s">
        <v>85</v>
      </c>
      <c r="AY238" s="18" t="s">
        <v>132</v>
      </c>
      <c r="BE238" s="217">
        <f>IF(N238="základní",J238,0)</f>
        <v>0</v>
      </c>
      <c r="BF238" s="217">
        <f>IF(N238="snížená",J238,0)</f>
        <v>0</v>
      </c>
      <c r="BG238" s="217">
        <f>IF(N238="zákl. přenesená",J238,0)</f>
        <v>0</v>
      </c>
      <c r="BH238" s="217">
        <f>IF(N238="sníž. přenesená",J238,0)</f>
        <v>0</v>
      </c>
      <c r="BI238" s="217">
        <f>IF(N238="nulová",J238,0)</f>
        <v>0</v>
      </c>
      <c r="BJ238" s="18" t="s">
        <v>83</v>
      </c>
      <c r="BK238" s="217">
        <f>ROUND(I238*H238,2)</f>
        <v>0</v>
      </c>
      <c r="BL238" s="18" t="s">
        <v>139</v>
      </c>
      <c r="BM238" s="216" t="s">
        <v>422</v>
      </c>
    </row>
    <row r="239" s="2" customFormat="1">
      <c r="A239" s="39"/>
      <c r="B239" s="40"/>
      <c r="C239" s="41"/>
      <c r="D239" s="251" t="s">
        <v>156</v>
      </c>
      <c r="E239" s="41"/>
      <c r="F239" s="252" t="s">
        <v>423</v>
      </c>
      <c r="G239" s="41"/>
      <c r="H239" s="41"/>
      <c r="I239" s="253"/>
      <c r="J239" s="41"/>
      <c r="K239" s="41"/>
      <c r="L239" s="45"/>
      <c r="M239" s="254"/>
      <c r="N239" s="255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156</v>
      </c>
      <c r="AU239" s="18" t="s">
        <v>85</v>
      </c>
    </row>
    <row r="240" s="14" customFormat="1">
      <c r="A240" s="14"/>
      <c r="B240" s="229"/>
      <c r="C240" s="230"/>
      <c r="D240" s="220" t="s">
        <v>145</v>
      </c>
      <c r="E240" s="231" t="s">
        <v>19</v>
      </c>
      <c r="F240" s="232" t="s">
        <v>424</v>
      </c>
      <c r="G240" s="230"/>
      <c r="H240" s="233">
        <v>0.42799999999999999</v>
      </c>
      <c r="I240" s="234"/>
      <c r="J240" s="230"/>
      <c r="K240" s="230"/>
      <c r="L240" s="235"/>
      <c r="M240" s="236"/>
      <c r="N240" s="237"/>
      <c r="O240" s="237"/>
      <c r="P240" s="237"/>
      <c r="Q240" s="237"/>
      <c r="R240" s="237"/>
      <c r="S240" s="237"/>
      <c r="T240" s="238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39" t="s">
        <v>145</v>
      </c>
      <c r="AU240" s="239" t="s">
        <v>85</v>
      </c>
      <c r="AV240" s="14" t="s">
        <v>85</v>
      </c>
      <c r="AW240" s="14" t="s">
        <v>34</v>
      </c>
      <c r="AX240" s="14" t="s">
        <v>83</v>
      </c>
      <c r="AY240" s="239" t="s">
        <v>132</v>
      </c>
    </row>
    <row r="241" s="2" customFormat="1" ht="24.15" customHeight="1">
      <c r="A241" s="39"/>
      <c r="B241" s="40"/>
      <c r="C241" s="205" t="s">
        <v>425</v>
      </c>
      <c r="D241" s="205" t="s">
        <v>135</v>
      </c>
      <c r="E241" s="206" t="s">
        <v>426</v>
      </c>
      <c r="F241" s="207" t="s">
        <v>427</v>
      </c>
      <c r="G241" s="208" t="s">
        <v>182</v>
      </c>
      <c r="H241" s="209">
        <v>0.055</v>
      </c>
      <c r="I241" s="210"/>
      <c r="J241" s="211">
        <f>ROUND(I241*H241,2)</f>
        <v>0</v>
      </c>
      <c r="K241" s="207" t="s">
        <v>154</v>
      </c>
      <c r="L241" s="45"/>
      <c r="M241" s="212" t="s">
        <v>19</v>
      </c>
      <c r="N241" s="213" t="s">
        <v>46</v>
      </c>
      <c r="O241" s="85"/>
      <c r="P241" s="214">
        <f>O241*H241</f>
        <v>0</v>
      </c>
      <c r="Q241" s="214">
        <v>0</v>
      </c>
      <c r="R241" s="214">
        <f>Q241*H241</f>
        <v>0</v>
      </c>
      <c r="S241" s="214">
        <v>1.258</v>
      </c>
      <c r="T241" s="215">
        <f>S241*H241</f>
        <v>0.069190000000000002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16" t="s">
        <v>139</v>
      </c>
      <c r="AT241" s="216" t="s">
        <v>135</v>
      </c>
      <c r="AU241" s="216" t="s">
        <v>85</v>
      </c>
      <c r="AY241" s="18" t="s">
        <v>132</v>
      </c>
      <c r="BE241" s="217">
        <f>IF(N241="základní",J241,0)</f>
        <v>0</v>
      </c>
      <c r="BF241" s="217">
        <f>IF(N241="snížená",J241,0)</f>
        <v>0</v>
      </c>
      <c r="BG241" s="217">
        <f>IF(N241="zákl. přenesená",J241,0)</f>
        <v>0</v>
      </c>
      <c r="BH241" s="217">
        <f>IF(N241="sníž. přenesená",J241,0)</f>
        <v>0</v>
      </c>
      <c r="BI241" s="217">
        <f>IF(N241="nulová",J241,0)</f>
        <v>0</v>
      </c>
      <c r="BJ241" s="18" t="s">
        <v>83</v>
      </c>
      <c r="BK241" s="217">
        <f>ROUND(I241*H241,2)</f>
        <v>0</v>
      </c>
      <c r="BL241" s="18" t="s">
        <v>139</v>
      </c>
      <c r="BM241" s="216" t="s">
        <v>428</v>
      </c>
    </row>
    <row r="242" s="2" customFormat="1">
      <c r="A242" s="39"/>
      <c r="B242" s="40"/>
      <c r="C242" s="41"/>
      <c r="D242" s="251" t="s">
        <v>156</v>
      </c>
      <c r="E242" s="41"/>
      <c r="F242" s="252" t="s">
        <v>429</v>
      </c>
      <c r="G242" s="41"/>
      <c r="H242" s="41"/>
      <c r="I242" s="253"/>
      <c r="J242" s="41"/>
      <c r="K242" s="41"/>
      <c r="L242" s="45"/>
      <c r="M242" s="254"/>
      <c r="N242" s="255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156</v>
      </c>
      <c r="AU242" s="18" t="s">
        <v>85</v>
      </c>
    </row>
    <row r="243" s="13" customFormat="1">
      <c r="A243" s="13"/>
      <c r="B243" s="218"/>
      <c r="C243" s="219"/>
      <c r="D243" s="220" t="s">
        <v>145</v>
      </c>
      <c r="E243" s="221" t="s">
        <v>19</v>
      </c>
      <c r="F243" s="222" t="s">
        <v>430</v>
      </c>
      <c r="G243" s="219"/>
      <c r="H243" s="221" t="s">
        <v>19</v>
      </c>
      <c r="I243" s="223"/>
      <c r="J243" s="219"/>
      <c r="K243" s="219"/>
      <c r="L243" s="224"/>
      <c r="M243" s="225"/>
      <c r="N243" s="226"/>
      <c r="O243" s="226"/>
      <c r="P243" s="226"/>
      <c r="Q243" s="226"/>
      <c r="R243" s="226"/>
      <c r="S243" s="226"/>
      <c r="T243" s="22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28" t="s">
        <v>145</v>
      </c>
      <c r="AU243" s="228" t="s">
        <v>85</v>
      </c>
      <c r="AV243" s="13" t="s">
        <v>83</v>
      </c>
      <c r="AW243" s="13" t="s">
        <v>34</v>
      </c>
      <c r="AX243" s="13" t="s">
        <v>75</v>
      </c>
      <c r="AY243" s="228" t="s">
        <v>132</v>
      </c>
    </row>
    <row r="244" s="14" customFormat="1">
      <c r="A244" s="14"/>
      <c r="B244" s="229"/>
      <c r="C244" s="230"/>
      <c r="D244" s="220" t="s">
        <v>145</v>
      </c>
      <c r="E244" s="231" t="s">
        <v>19</v>
      </c>
      <c r="F244" s="232" t="s">
        <v>431</v>
      </c>
      <c r="G244" s="230"/>
      <c r="H244" s="233">
        <v>0.055</v>
      </c>
      <c r="I244" s="234"/>
      <c r="J244" s="230"/>
      <c r="K244" s="230"/>
      <c r="L244" s="235"/>
      <c r="M244" s="236"/>
      <c r="N244" s="237"/>
      <c r="O244" s="237"/>
      <c r="P244" s="237"/>
      <c r="Q244" s="237"/>
      <c r="R244" s="237"/>
      <c r="S244" s="237"/>
      <c r="T244" s="238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39" t="s">
        <v>145</v>
      </c>
      <c r="AU244" s="239" t="s">
        <v>85</v>
      </c>
      <c r="AV244" s="14" t="s">
        <v>85</v>
      </c>
      <c r="AW244" s="14" t="s">
        <v>34</v>
      </c>
      <c r="AX244" s="14" t="s">
        <v>83</v>
      </c>
      <c r="AY244" s="239" t="s">
        <v>132</v>
      </c>
    </row>
    <row r="245" s="2" customFormat="1" ht="24.15" customHeight="1">
      <c r="A245" s="39"/>
      <c r="B245" s="40"/>
      <c r="C245" s="205" t="s">
        <v>432</v>
      </c>
      <c r="D245" s="205" t="s">
        <v>135</v>
      </c>
      <c r="E245" s="206" t="s">
        <v>433</v>
      </c>
      <c r="F245" s="207" t="s">
        <v>434</v>
      </c>
      <c r="G245" s="208" t="s">
        <v>138</v>
      </c>
      <c r="H245" s="209">
        <v>4</v>
      </c>
      <c r="I245" s="210"/>
      <c r="J245" s="211">
        <f>ROUND(I245*H245,2)</f>
        <v>0</v>
      </c>
      <c r="K245" s="207" t="s">
        <v>154</v>
      </c>
      <c r="L245" s="45"/>
      <c r="M245" s="212" t="s">
        <v>19</v>
      </c>
      <c r="N245" s="213" t="s">
        <v>46</v>
      </c>
      <c r="O245" s="85"/>
      <c r="P245" s="214">
        <f>O245*H245</f>
        <v>0</v>
      </c>
      <c r="Q245" s="214">
        <v>0</v>
      </c>
      <c r="R245" s="214">
        <f>Q245*H245</f>
        <v>0</v>
      </c>
      <c r="S245" s="214">
        <v>0.13800000000000001</v>
      </c>
      <c r="T245" s="215">
        <f>S245*H245</f>
        <v>0.55200000000000005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16" t="s">
        <v>139</v>
      </c>
      <c r="AT245" s="216" t="s">
        <v>135</v>
      </c>
      <c r="AU245" s="216" t="s">
        <v>85</v>
      </c>
      <c r="AY245" s="18" t="s">
        <v>132</v>
      </c>
      <c r="BE245" s="217">
        <f>IF(N245="základní",J245,0)</f>
        <v>0</v>
      </c>
      <c r="BF245" s="217">
        <f>IF(N245="snížená",J245,0)</f>
        <v>0</v>
      </c>
      <c r="BG245" s="217">
        <f>IF(N245="zákl. přenesená",J245,0)</f>
        <v>0</v>
      </c>
      <c r="BH245" s="217">
        <f>IF(N245="sníž. přenesená",J245,0)</f>
        <v>0</v>
      </c>
      <c r="BI245" s="217">
        <f>IF(N245="nulová",J245,0)</f>
        <v>0</v>
      </c>
      <c r="BJ245" s="18" t="s">
        <v>83</v>
      </c>
      <c r="BK245" s="217">
        <f>ROUND(I245*H245,2)</f>
        <v>0</v>
      </c>
      <c r="BL245" s="18" t="s">
        <v>139</v>
      </c>
      <c r="BM245" s="216" t="s">
        <v>435</v>
      </c>
    </row>
    <row r="246" s="2" customFormat="1">
      <c r="A246" s="39"/>
      <c r="B246" s="40"/>
      <c r="C246" s="41"/>
      <c r="D246" s="251" t="s">
        <v>156</v>
      </c>
      <c r="E246" s="41"/>
      <c r="F246" s="252" t="s">
        <v>436</v>
      </c>
      <c r="G246" s="41"/>
      <c r="H246" s="41"/>
      <c r="I246" s="253"/>
      <c r="J246" s="41"/>
      <c r="K246" s="41"/>
      <c r="L246" s="45"/>
      <c r="M246" s="254"/>
      <c r="N246" s="255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156</v>
      </c>
      <c r="AU246" s="18" t="s">
        <v>85</v>
      </c>
    </row>
    <row r="247" s="14" customFormat="1">
      <c r="A247" s="14"/>
      <c r="B247" s="229"/>
      <c r="C247" s="230"/>
      <c r="D247" s="220" t="s">
        <v>145</v>
      </c>
      <c r="E247" s="231" t="s">
        <v>19</v>
      </c>
      <c r="F247" s="232" t="s">
        <v>437</v>
      </c>
      <c r="G247" s="230"/>
      <c r="H247" s="233">
        <v>4</v>
      </c>
      <c r="I247" s="234"/>
      <c r="J247" s="230"/>
      <c r="K247" s="230"/>
      <c r="L247" s="235"/>
      <c r="M247" s="236"/>
      <c r="N247" s="237"/>
      <c r="O247" s="237"/>
      <c r="P247" s="237"/>
      <c r="Q247" s="237"/>
      <c r="R247" s="237"/>
      <c r="S247" s="237"/>
      <c r="T247" s="238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39" t="s">
        <v>145</v>
      </c>
      <c r="AU247" s="239" t="s">
        <v>85</v>
      </c>
      <c r="AV247" s="14" t="s">
        <v>85</v>
      </c>
      <c r="AW247" s="14" t="s">
        <v>34</v>
      </c>
      <c r="AX247" s="14" t="s">
        <v>83</v>
      </c>
      <c r="AY247" s="239" t="s">
        <v>132</v>
      </c>
    </row>
    <row r="248" s="2" customFormat="1" ht="24.15" customHeight="1">
      <c r="A248" s="39"/>
      <c r="B248" s="40"/>
      <c r="C248" s="205" t="s">
        <v>438</v>
      </c>
      <c r="D248" s="205" t="s">
        <v>135</v>
      </c>
      <c r="E248" s="206" t="s">
        <v>439</v>
      </c>
      <c r="F248" s="207" t="s">
        <v>440</v>
      </c>
      <c r="G248" s="208" t="s">
        <v>143</v>
      </c>
      <c r="H248" s="209">
        <v>38.356999999999999</v>
      </c>
      <c r="I248" s="210"/>
      <c r="J248" s="211">
        <f>ROUND(I248*H248,2)</f>
        <v>0</v>
      </c>
      <c r="K248" s="207" t="s">
        <v>154</v>
      </c>
      <c r="L248" s="45"/>
      <c r="M248" s="212" t="s">
        <v>19</v>
      </c>
      <c r="N248" s="213" t="s">
        <v>46</v>
      </c>
      <c r="O248" s="85"/>
      <c r="P248" s="214">
        <f>O248*H248</f>
        <v>0</v>
      </c>
      <c r="Q248" s="214">
        <v>0</v>
      </c>
      <c r="R248" s="214">
        <f>Q248*H248</f>
        <v>0</v>
      </c>
      <c r="S248" s="214">
        <v>0.045999999999999999</v>
      </c>
      <c r="T248" s="215">
        <f>S248*H248</f>
        <v>1.7644219999999999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16" t="s">
        <v>139</v>
      </c>
      <c r="AT248" s="216" t="s">
        <v>135</v>
      </c>
      <c r="AU248" s="216" t="s">
        <v>85</v>
      </c>
      <c r="AY248" s="18" t="s">
        <v>132</v>
      </c>
      <c r="BE248" s="217">
        <f>IF(N248="základní",J248,0)</f>
        <v>0</v>
      </c>
      <c r="BF248" s="217">
        <f>IF(N248="snížená",J248,0)</f>
        <v>0</v>
      </c>
      <c r="BG248" s="217">
        <f>IF(N248="zákl. přenesená",J248,0)</f>
        <v>0</v>
      </c>
      <c r="BH248" s="217">
        <f>IF(N248="sníž. přenesená",J248,0)</f>
        <v>0</v>
      </c>
      <c r="BI248" s="217">
        <f>IF(N248="nulová",J248,0)</f>
        <v>0</v>
      </c>
      <c r="BJ248" s="18" t="s">
        <v>83</v>
      </c>
      <c r="BK248" s="217">
        <f>ROUND(I248*H248,2)</f>
        <v>0</v>
      </c>
      <c r="BL248" s="18" t="s">
        <v>139</v>
      </c>
      <c r="BM248" s="216" t="s">
        <v>441</v>
      </c>
    </row>
    <row r="249" s="2" customFormat="1">
      <c r="A249" s="39"/>
      <c r="B249" s="40"/>
      <c r="C249" s="41"/>
      <c r="D249" s="251" t="s">
        <v>156</v>
      </c>
      <c r="E249" s="41"/>
      <c r="F249" s="252" t="s">
        <v>442</v>
      </c>
      <c r="G249" s="41"/>
      <c r="H249" s="41"/>
      <c r="I249" s="253"/>
      <c r="J249" s="41"/>
      <c r="K249" s="41"/>
      <c r="L249" s="45"/>
      <c r="M249" s="254"/>
      <c r="N249" s="255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156</v>
      </c>
      <c r="AU249" s="18" t="s">
        <v>85</v>
      </c>
    </row>
    <row r="250" s="13" customFormat="1">
      <c r="A250" s="13"/>
      <c r="B250" s="218"/>
      <c r="C250" s="219"/>
      <c r="D250" s="220" t="s">
        <v>145</v>
      </c>
      <c r="E250" s="221" t="s">
        <v>19</v>
      </c>
      <c r="F250" s="222" t="s">
        <v>443</v>
      </c>
      <c r="G250" s="219"/>
      <c r="H250" s="221" t="s">
        <v>19</v>
      </c>
      <c r="I250" s="223"/>
      <c r="J250" s="219"/>
      <c r="K250" s="219"/>
      <c r="L250" s="224"/>
      <c r="M250" s="225"/>
      <c r="N250" s="226"/>
      <c r="O250" s="226"/>
      <c r="P250" s="226"/>
      <c r="Q250" s="226"/>
      <c r="R250" s="226"/>
      <c r="S250" s="226"/>
      <c r="T250" s="22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28" t="s">
        <v>145</v>
      </c>
      <c r="AU250" s="228" t="s">
        <v>85</v>
      </c>
      <c r="AV250" s="13" t="s">
        <v>83</v>
      </c>
      <c r="AW250" s="13" t="s">
        <v>34</v>
      </c>
      <c r="AX250" s="13" t="s">
        <v>75</v>
      </c>
      <c r="AY250" s="228" t="s">
        <v>132</v>
      </c>
    </row>
    <row r="251" s="14" customFormat="1">
      <c r="A251" s="14"/>
      <c r="B251" s="229"/>
      <c r="C251" s="230"/>
      <c r="D251" s="220" t="s">
        <v>145</v>
      </c>
      <c r="E251" s="231" t="s">
        <v>19</v>
      </c>
      <c r="F251" s="232" t="s">
        <v>243</v>
      </c>
      <c r="G251" s="230"/>
      <c r="H251" s="233">
        <v>5.6470000000000002</v>
      </c>
      <c r="I251" s="234"/>
      <c r="J251" s="230"/>
      <c r="K251" s="230"/>
      <c r="L251" s="235"/>
      <c r="M251" s="236"/>
      <c r="N251" s="237"/>
      <c r="O251" s="237"/>
      <c r="P251" s="237"/>
      <c r="Q251" s="237"/>
      <c r="R251" s="237"/>
      <c r="S251" s="237"/>
      <c r="T251" s="238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39" t="s">
        <v>145</v>
      </c>
      <c r="AU251" s="239" t="s">
        <v>85</v>
      </c>
      <c r="AV251" s="14" t="s">
        <v>85</v>
      </c>
      <c r="AW251" s="14" t="s">
        <v>34</v>
      </c>
      <c r="AX251" s="14" t="s">
        <v>75</v>
      </c>
      <c r="AY251" s="239" t="s">
        <v>132</v>
      </c>
    </row>
    <row r="252" s="14" customFormat="1">
      <c r="A252" s="14"/>
      <c r="B252" s="229"/>
      <c r="C252" s="230"/>
      <c r="D252" s="220" t="s">
        <v>145</v>
      </c>
      <c r="E252" s="231" t="s">
        <v>19</v>
      </c>
      <c r="F252" s="232" t="s">
        <v>244</v>
      </c>
      <c r="G252" s="230"/>
      <c r="H252" s="233">
        <v>3.2559999999999998</v>
      </c>
      <c r="I252" s="234"/>
      <c r="J252" s="230"/>
      <c r="K252" s="230"/>
      <c r="L252" s="235"/>
      <c r="M252" s="236"/>
      <c r="N252" s="237"/>
      <c r="O252" s="237"/>
      <c r="P252" s="237"/>
      <c r="Q252" s="237"/>
      <c r="R252" s="237"/>
      <c r="S252" s="237"/>
      <c r="T252" s="238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39" t="s">
        <v>145</v>
      </c>
      <c r="AU252" s="239" t="s">
        <v>85</v>
      </c>
      <c r="AV252" s="14" t="s">
        <v>85</v>
      </c>
      <c r="AW252" s="14" t="s">
        <v>34</v>
      </c>
      <c r="AX252" s="14" t="s">
        <v>75</v>
      </c>
      <c r="AY252" s="239" t="s">
        <v>132</v>
      </c>
    </row>
    <row r="253" s="14" customFormat="1">
      <c r="A253" s="14"/>
      <c r="B253" s="229"/>
      <c r="C253" s="230"/>
      <c r="D253" s="220" t="s">
        <v>145</v>
      </c>
      <c r="E253" s="231" t="s">
        <v>19</v>
      </c>
      <c r="F253" s="232" t="s">
        <v>245</v>
      </c>
      <c r="G253" s="230"/>
      <c r="H253" s="233">
        <v>1.4470000000000001</v>
      </c>
      <c r="I253" s="234"/>
      <c r="J253" s="230"/>
      <c r="K253" s="230"/>
      <c r="L253" s="235"/>
      <c r="M253" s="236"/>
      <c r="N253" s="237"/>
      <c r="O253" s="237"/>
      <c r="P253" s="237"/>
      <c r="Q253" s="237"/>
      <c r="R253" s="237"/>
      <c r="S253" s="237"/>
      <c r="T253" s="238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39" t="s">
        <v>145</v>
      </c>
      <c r="AU253" s="239" t="s">
        <v>85</v>
      </c>
      <c r="AV253" s="14" t="s">
        <v>85</v>
      </c>
      <c r="AW253" s="14" t="s">
        <v>34</v>
      </c>
      <c r="AX253" s="14" t="s">
        <v>75</v>
      </c>
      <c r="AY253" s="239" t="s">
        <v>132</v>
      </c>
    </row>
    <row r="254" s="14" customFormat="1">
      <c r="A254" s="14"/>
      <c r="B254" s="229"/>
      <c r="C254" s="230"/>
      <c r="D254" s="220" t="s">
        <v>145</v>
      </c>
      <c r="E254" s="231" t="s">
        <v>19</v>
      </c>
      <c r="F254" s="232" t="s">
        <v>444</v>
      </c>
      <c r="G254" s="230"/>
      <c r="H254" s="233">
        <v>18.959</v>
      </c>
      <c r="I254" s="234"/>
      <c r="J254" s="230"/>
      <c r="K254" s="230"/>
      <c r="L254" s="235"/>
      <c r="M254" s="236"/>
      <c r="N254" s="237"/>
      <c r="O254" s="237"/>
      <c r="P254" s="237"/>
      <c r="Q254" s="237"/>
      <c r="R254" s="237"/>
      <c r="S254" s="237"/>
      <c r="T254" s="238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39" t="s">
        <v>145</v>
      </c>
      <c r="AU254" s="239" t="s">
        <v>85</v>
      </c>
      <c r="AV254" s="14" t="s">
        <v>85</v>
      </c>
      <c r="AW254" s="14" t="s">
        <v>34</v>
      </c>
      <c r="AX254" s="14" t="s">
        <v>75</v>
      </c>
      <c r="AY254" s="239" t="s">
        <v>132</v>
      </c>
    </row>
    <row r="255" s="14" customFormat="1">
      <c r="A255" s="14"/>
      <c r="B255" s="229"/>
      <c r="C255" s="230"/>
      <c r="D255" s="220" t="s">
        <v>145</v>
      </c>
      <c r="E255" s="231" t="s">
        <v>19</v>
      </c>
      <c r="F255" s="232" t="s">
        <v>248</v>
      </c>
      <c r="G255" s="230"/>
      <c r="H255" s="233">
        <v>9.048</v>
      </c>
      <c r="I255" s="234"/>
      <c r="J255" s="230"/>
      <c r="K255" s="230"/>
      <c r="L255" s="235"/>
      <c r="M255" s="236"/>
      <c r="N255" s="237"/>
      <c r="O255" s="237"/>
      <c r="P255" s="237"/>
      <c r="Q255" s="237"/>
      <c r="R255" s="237"/>
      <c r="S255" s="237"/>
      <c r="T255" s="238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39" t="s">
        <v>145</v>
      </c>
      <c r="AU255" s="239" t="s">
        <v>85</v>
      </c>
      <c r="AV255" s="14" t="s">
        <v>85</v>
      </c>
      <c r="AW255" s="14" t="s">
        <v>34</v>
      </c>
      <c r="AX255" s="14" t="s">
        <v>75</v>
      </c>
      <c r="AY255" s="239" t="s">
        <v>132</v>
      </c>
    </row>
    <row r="256" s="15" customFormat="1">
      <c r="A256" s="15"/>
      <c r="B256" s="240"/>
      <c r="C256" s="241"/>
      <c r="D256" s="220" t="s">
        <v>145</v>
      </c>
      <c r="E256" s="242" t="s">
        <v>19</v>
      </c>
      <c r="F256" s="243" t="s">
        <v>149</v>
      </c>
      <c r="G256" s="241"/>
      <c r="H256" s="244">
        <v>38.356999999999999</v>
      </c>
      <c r="I256" s="245"/>
      <c r="J256" s="241"/>
      <c r="K256" s="241"/>
      <c r="L256" s="246"/>
      <c r="M256" s="247"/>
      <c r="N256" s="248"/>
      <c r="O256" s="248"/>
      <c r="P256" s="248"/>
      <c r="Q256" s="248"/>
      <c r="R256" s="248"/>
      <c r="S256" s="248"/>
      <c r="T256" s="249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50" t="s">
        <v>145</v>
      </c>
      <c r="AU256" s="250" t="s">
        <v>85</v>
      </c>
      <c r="AV256" s="15" t="s">
        <v>139</v>
      </c>
      <c r="AW256" s="15" t="s">
        <v>34</v>
      </c>
      <c r="AX256" s="15" t="s">
        <v>83</v>
      </c>
      <c r="AY256" s="250" t="s">
        <v>132</v>
      </c>
    </row>
    <row r="257" s="2" customFormat="1" ht="24.15" customHeight="1">
      <c r="A257" s="39"/>
      <c r="B257" s="40"/>
      <c r="C257" s="205" t="s">
        <v>445</v>
      </c>
      <c r="D257" s="205" t="s">
        <v>135</v>
      </c>
      <c r="E257" s="206" t="s">
        <v>439</v>
      </c>
      <c r="F257" s="207" t="s">
        <v>440</v>
      </c>
      <c r="G257" s="208" t="s">
        <v>143</v>
      </c>
      <c r="H257" s="209">
        <v>22.190000000000001</v>
      </c>
      <c r="I257" s="210"/>
      <c r="J257" s="211">
        <f>ROUND(I257*H257,2)</f>
        <v>0</v>
      </c>
      <c r="K257" s="207" t="s">
        <v>154</v>
      </c>
      <c r="L257" s="45"/>
      <c r="M257" s="212" t="s">
        <v>19</v>
      </c>
      <c r="N257" s="213" t="s">
        <v>46</v>
      </c>
      <c r="O257" s="85"/>
      <c r="P257" s="214">
        <f>O257*H257</f>
        <v>0</v>
      </c>
      <c r="Q257" s="214">
        <v>0</v>
      </c>
      <c r="R257" s="214">
        <f>Q257*H257</f>
        <v>0</v>
      </c>
      <c r="S257" s="214">
        <v>0.045999999999999999</v>
      </c>
      <c r="T257" s="215">
        <f>S257*H257</f>
        <v>1.02074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16" t="s">
        <v>139</v>
      </c>
      <c r="AT257" s="216" t="s">
        <v>135</v>
      </c>
      <c r="AU257" s="216" t="s">
        <v>85</v>
      </c>
      <c r="AY257" s="18" t="s">
        <v>132</v>
      </c>
      <c r="BE257" s="217">
        <f>IF(N257="základní",J257,0)</f>
        <v>0</v>
      </c>
      <c r="BF257" s="217">
        <f>IF(N257="snížená",J257,0)</f>
        <v>0</v>
      </c>
      <c r="BG257" s="217">
        <f>IF(N257="zákl. přenesená",J257,0)</f>
        <v>0</v>
      </c>
      <c r="BH257" s="217">
        <f>IF(N257="sníž. přenesená",J257,0)</f>
        <v>0</v>
      </c>
      <c r="BI257" s="217">
        <f>IF(N257="nulová",J257,0)</f>
        <v>0</v>
      </c>
      <c r="BJ257" s="18" t="s">
        <v>83</v>
      </c>
      <c r="BK257" s="217">
        <f>ROUND(I257*H257,2)</f>
        <v>0</v>
      </c>
      <c r="BL257" s="18" t="s">
        <v>139</v>
      </c>
      <c r="BM257" s="216" t="s">
        <v>446</v>
      </c>
    </row>
    <row r="258" s="2" customFormat="1">
      <c r="A258" s="39"/>
      <c r="B258" s="40"/>
      <c r="C258" s="41"/>
      <c r="D258" s="251" t="s">
        <v>156</v>
      </c>
      <c r="E258" s="41"/>
      <c r="F258" s="252" t="s">
        <v>442</v>
      </c>
      <c r="G258" s="41"/>
      <c r="H258" s="41"/>
      <c r="I258" s="253"/>
      <c r="J258" s="41"/>
      <c r="K258" s="41"/>
      <c r="L258" s="45"/>
      <c r="M258" s="254"/>
      <c r="N258" s="255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156</v>
      </c>
      <c r="AU258" s="18" t="s">
        <v>85</v>
      </c>
    </row>
    <row r="259" s="13" customFormat="1">
      <c r="A259" s="13"/>
      <c r="B259" s="218"/>
      <c r="C259" s="219"/>
      <c r="D259" s="220" t="s">
        <v>145</v>
      </c>
      <c r="E259" s="221" t="s">
        <v>19</v>
      </c>
      <c r="F259" s="222" t="s">
        <v>447</v>
      </c>
      <c r="G259" s="219"/>
      <c r="H259" s="221" t="s">
        <v>19</v>
      </c>
      <c r="I259" s="223"/>
      <c r="J259" s="219"/>
      <c r="K259" s="219"/>
      <c r="L259" s="224"/>
      <c r="M259" s="225"/>
      <c r="N259" s="226"/>
      <c r="O259" s="226"/>
      <c r="P259" s="226"/>
      <c r="Q259" s="226"/>
      <c r="R259" s="226"/>
      <c r="S259" s="226"/>
      <c r="T259" s="22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28" t="s">
        <v>145</v>
      </c>
      <c r="AU259" s="228" t="s">
        <v>85</v>
      </c>
      <c r="AV259" s="13" t="s">
        <v>83</v>
      </c>
      <c r="AW259" s="13" t="s">
        <v>34</v>
      </c>
      <c r="AX259" s="13" t="s">
        <v>75</v>
      </c>
      <c r="AY259" s="228" t="s">
        <v>132</v>
      </c>
    </row>
    <row r="260" s="13" customFormat="1">
      <c r="A260" s="13"/>
      <c r="B260" s="218"/>
      <c r="C260" s="219"/>
      <c r="D260" s="220" t="s">
        <v>145</v>
      </c>
      <c r="E260" s="221" t="s">
        <v>19</v>
      </c>
      <c r="F260" s="222" t="s">
        <v>448</v>
      </c>
      <c r="G260" s="219"/>
      <c r="H260" s="221" t="s">
        <v>19</v>
      </c>
      <c r="I260" s="223"/>
      <c r="J260" s="219"/>
      <c r="K260" s="219"/>
      <c r="L260" s="224"/>
      <c r="M260" s="225"/>
      <c r="N260" s="226"/>
      <c r="O260" s="226"/>
      <c r="P260" s="226"/>
      <c r="Q260" s="226"/>
      <c r="R260" s="226"/>
      <c r="S260" s="226"/>
      <c r="T260" s="22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28" t="s">
        <v>145</v>
      </c>
      <c r="AU260" s="228" t="s">
        <v>85</v>
      </c>
      <c r="AV260" s="13" t="s">
        <v>83</v>
      </c>
      <c r="AW260" s="13" t="s">
        <v>34</v>
      </c>
      <c r="AX260" s="13" t="s">
        <v>75</v>
      </c>
      <c r="AY260" s="228" t="s">
        <v>132</v>
      </c>
    </row>
    <row r="261" s="14" customFormat="1">
      <c r="A261" s="14"/>
      <c r="B261" s="229"/>
      <c r="C261" s="230"/>
      <c r="D261" s="220" t="s">
        <v>145</v>
      </c>
      <c r="E261" s="231" t="s">
        <v>19</v>
      </c>
      <c r="F261" s="232" t="s">
        <v>236</v>
      </c>
      <c r="G261" s="230"/>
      <c r="H261" s="233">
        <v>14.574</v>
      </c>
      <c r="I261" s="234"/>
      <c r="J261" s="230"/>
      <c r="K261" s="230"/>
      <c r="L261" s="235"/>
      <c r="M261" s="236"/>
      <c r="N261" s="237"/>
      <c r="O261" s="237"/>
      <c r="P261" s="237"/>
      <c r="Q261" s="237"/>
      <c r="R261" s="237"/>
      <c r="S261" s="237"/>
      <c r="T261" s="238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39" t="s">
        <v>145</v>
      </c>
      <c r="AU261" s="239" t="s">
        <v>85</v>
      </c>
      <c r="AV261" s="14" t="s">
        <v>85</v>
      </c>
      <c r="AW261" s="14" t="s">
        <v>34</v>
      </c>
      <c r="AX261" s="14" t="s">
        <v>75</v>
      </c>
      <c r="AY261" s="239" t="s">
        <v>132</v>
      </c>
    </row>
    <row r="262" s="14" customFormat="1">
      <c r="A262" s="14"/>
      <c r="B262" s="229"/>
      <c r="C262" s="230"/>
      <c r="D262" s="220" t="s">
        <v>145</v>
      </c>
      <c r="E262" s="231" t="s">
        <v>19</v>
      </c>
      <c r="F262" s="232" t="s">
        <v>237</v>
      </c>
      <c r="G262" s="230"/>
      <c r="H262" s="233">
        <v>7.6159999999999997</v>
      </c>
      <c r="I262" s="234"/>
      <c r="J262" s="230"/>
      <c r="K262" s="230"/>
      <c r="L262" s="235"/>
      <c r="M262" s="236"/>
      <c r="N262" s="237"/>
      <c r="O262" s="237"/>
      <c r="P262" s="237"/>
      <c r="Q262" s="237"/>
      <c r="R262" s="237"/>
      <c r="S262" s="237"/>
      <c r="T262" s="238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39" t="s">
        <v>145</v>
      </c>
      <c r="AU262" s="239" t="s">
        <v>85</v>
      </c>
      <c r="AV262" s="14" t="s">
        <v>85</v>
      </c>
      <c r="AW262" s="14" t="s">
        <v>34</v>
      </c>
      <c r="AX262" s="14" t="s">
        <v>75</v>
      </c>
      <c r="AY262" s="239" t="s">
        <v>132</v>
      </c>
    </row>
    <row r="263" s="15" customFormat="1">
      <c r="A263" s="15"/>
      <c r="B263" s="240"/>
      <c r="C263" s="241"/>
      <c r="D263" s="220" t="s">
        <v>145</v>
      </c>
      <c r="E263" s="242" t="s">
        <v>19</v>
      </c>
      <c r="F263" s="243" t="s">
        <v>149</v>
      </c>
      <c r="G263" s="241"/>
      <c r="H263" s="244">
        <v>22.189999999999998</v>
      </c>
      <c r="I263" s="245"/>
      <c r="J263" s="241"/>
      <c r="K263" s="241"/>
      <c r="L263" s="246"/>
      <c r="M263" s="247"/>
      <c r="N263" s="248"/>
      <c r="O263" s="248"/>
      <c r="P263" s="248"/>
      <c r="Q263" s="248"/>
      <c r="R263" s="248"/>
      <c r="S263" s="248"/>
      <c r="T263" s="249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50" t="s">
        <v>145</v>
      </c>
      <c r="AU263" s="250" t="s">
        <v>85</v>
      </c>
      <c r="AV263" s="15" t="s">
        <v>139</v>
      </c>
      <c r="AW263" s="15" t="s">
        <v>34</v>
      </c>
      <c r="AX263" s="15" t="s">
        <v>83</v>
      </c>
      <c r="AY263" s="250" t="s">
        <v>132</v>
      </c>
    </row>
    <row r="264" s="2" customFormat="1" ht="24.15" customHeight="1">
      <c r="A264" s="39"/>
      <c r="B264" s="40"/>
      <c r="C264" s="205" t="s">
        <v>449</v>
      </c>
      <c r="D264" s="205" t="s">
        <v>135</v>
      </c>
      <c r="E264" s="206" t="s">
        <v>450</v>
      </c>
      <c r="F264" s="207" t="s">
        <v>451</v>
      </c>
      <c r="G264" s="208" t="s">
        <v>143</v>
      </c>
      <c r="H264" s="209">
        <v>0.98199999999999998</v>
      </c>
      <c r="I264" s="210"/>
      <c r="J264" s="211">
        <f>ROUND(I264*H264,2)</f>
        <v>0</v>
      </c>
      <c r="K264" s="207" t="s">
        <v>154</v>
      </c>
      <c r="L264" s="45"/>
      <c r="M264" s="212" t="s">
        <v>19</v>
      </c>
      <c r="N264" s="213" t="s">
        <v>46</v>
      </c>
      <c r="O264" s="85"/>
      <c r="P264" s="214">
        <f>O264*H264</f>
        <v>0</v>
      </c>
      <c r="Q264" s="214">
        <v>0</v>
      </c>
      <c r="R264" s="214">
        <f>Q264*H264</f>
        <v>0</v>
      </c>
      <c r="S264" s="214">
        <v>0.01</v>
      </c>
      <c r="T264" s="215">
        <f>S264*H264</f>
        <v>0.0098200000000000006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16" t="s">
        <v>139</v>
      </c>
      <c r="AT264" s="216" t="s">
        <v>135</v>
      </c>
      <c r="AU264" s="216" t="s">
        <v>85</v>
      </c>
      <c r="AY264" s="18" t="s">
        <v>132</v>
      </c>
      <c r="BE264" s="217">
        <f>IF(N264="základní",J264,0)</f>
        <v>0</v>
      </c>
      <c r="BF264" s="217">
        <f>IF(N264="snížená",J264,0)</f>
        <v>0</v>
      </c>
      <c r="BG264" s="217">
        <f>IF(N264="zákl. přenesená",J264,0)</f>
        <v>0</v>
      </c>
      <c r="BH264" s="217">
        <f>IF(N264="sníž. přenesená",J264,0)</f>
        <v>0</v>
      </c>
      <c r="BI264" s="217">
        <f>IF(N264="nulová",J264,0)</f>
        <v>0</v>
      </c>
      <c r="BJ264" s="18" t="s">
        <v>83</v>
      </c>
      <c r="BK264" s="217">
        <f>ROUND(I264*H264,2)</f>
        <v>0</v>
      </c>
      <c r="BL264" s="18" t="s">
        <v>139</v>
      </c>
      <c r="BM264" s="216" t="s">
        <v>452</v>
      </c>
    </row>
    <row r="265" s="2" customFormat="1">
      <c r="A265" s="39"/>
      <c r="B265" s="40"/>
      <c r="C265" s="41"/>
      <c r="D265" s="251" t="s">
        <v>156</v>
      </c>
      <c r="E265" s="41"/>
      <c r="F265" s="252" t="s">
        <v>453</v>
      </c>
      <c r="G265" s="41"/>
      <c r="H265" s="41"/>
      <c r="I265" s="253"/>
      <c r="J265" s="41"/>
      <c r="K265" s="41"/>
      <c r="L265" s="45"/>
      <c r="M265" s="254"/>
      <c r="N265" s="255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156</v>
      </c>
      <c r="AU265" s="18" t="s">
        <v>85</v>
      </c>
    </row>
    <row r="266" s="13" customFormat="1">
      <c r="A266" s="13"/>
      <c r="B266" s="218"/>
      <c r="C266" s="219"/>
      <c r="D266" s="220" t="s">
        <v>145</v>
      </c>
      <c r="E266" s="221" t="s">
        <v>19</v>
      </c>
      <c r="F266" s="222" t="s">
        <v>454</v>
      </c>
      <c r="G266" s="219"/>
      <c r="H266" s="221" t="s">
        <v>19</v>
      </c>
      <c r="I266" s="223"/>
      <c r="J266" s="219"/>
      <c r="K266" s="219"/>
      <c r="L266" s="224"/>
      <c r="M266" s="225"/>
      <c r="N266" s="226"/>
      <c r="O266" s="226"/>
      <c r="P266" s="226"/>
      <c r="Q266" s="226"/>
      <c r="R266" s="226"/>
      <c r="S266" s="226"/>
      <c r="T266" s="22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28" t="s">
        <v>145</v>
      </c>
      <c r="AU266" s="228" t="s">
        <v>85</v>
      </c>
      <c r="AV266" s="13" t="s">
        <v>83</v>
      </c>
      <c r="AW266" s="13" t="s">
        <v>34</v>
      </c>
      <c r="AX266" s="13" t="s">
        <v>75</v>
      </c>
      <c r="AY266" s="228" t="s">
        <v>132</v>
      </c>
    </row>
    <row r="267" s="14" customFormat="1">
      <c r="A267" s="14"/>
      <c r="B267" s="229"/>
      <c r="C267" s="230"/>
      <c r="D267" s="220" t="s">
        <v>145</v>
      </c>
      <c r="E267" s="231" t="s">
        <v>19</v>
      </c>
      <c r="F267" s="232" t="s">
        <v>455</v>
      </c>
      <c r="G267" s="230"/>
      <c r="H267" s="233">
        <v>0.98199999999999998</v>
      </c>
      <c r="I267" s="234"/>
      <c r="J267" s="230"/>
      <c r="K267" s="230"/>
      <c r="L267" s="235"/>
      <c r="M267" s="236"/>
      <c r="N267" s="237"/>
      <c r="O267" s="237"/>
      <c r="P267" s="237"/>
      <c r="Q267" s="237"/>
      <c r="R267" s="237"/>
      <c r="S267" s="237"/>
      <c r="T267" s="238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39" t="s">
        <v>145</v>
      </c>
      <c r="AU267" s="239" t="s">
        <v>85</v>
      </c>
      <c r="AV267" s="14" t="s">
        <v>85</v>
      </c>
      <c r="AW267" s="14" t="s">
        <v>34</v>
      </c>
      <c r="AX267" s="14" t="s">
        <v>83</v>
      </c>
      <c r="AY267" s="239" t="s">
        <v>132</v>
      </c>
    </row>
    <row r="268" s="2" customFormat="1" ht="24.15" customHeight="1">
      <c r="A268" s="39"/>
      <c r="B268" s="40"/>
      <c r="C268" s="205" t="s">
        <v>456</v>
      </c>
      <c r="D268" s="205" t="s">
        <v>135</v>
      </c>
      <c r="E268" s="206" t="s">
        <v>457</v>
      </c>
      <c r="F268" s="207" t="s">
        <v>458</v>
      </c>
      <c r="G268" s="208" t="s">
        <v>143</v>
      </c>
      <c r="H268" s="209">
        <v>27.5</v>
      </c>
      <c r="I268" s="210"/>
      <c r="J268" s="211">
        <f>ROUND(I268*H268,2)</f>
        <v>0</v>
      </c>
      <c r="K268" s="207" t="s">
        <v>154</v>
      </c>
      <c r="L268" s="45"/>
      <c r="M268" s="212" t="s">
        <v>19</v>
      </c>
      <c r="N268" s="213" t="s">
        <v>46</v>
      </c>
      <c r="O268" s="85"/>
      <c r="P268" s="214">
        <f>O268*H268</f>
        <v>0</v>
      </c>
      <c r="Q268" s="214">
        <v>0</v>
      </c>
      <c r="R268" s="214">
        <f>Q268*H268</f>
        <v>0</v>
      </c>
      <c r="S268" s="214">
        <v>0.088999999999999996</v>
      </c>
      <c r="T268" s="215">
        <f>S268*H268</f>
        <v>2.4474999999999998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16" t="s">
        <v>139</v>
      </c>
      <c r="AT268" s="216" t="s">
        <v>135</v>
      </c>
      <c r="AU268" s="216" t="s">
        <v>85</v>
      </c>
      <c r="AY268" s="18" t="s">
        <v>132</v>
      </c>
      <c r="BE268" s="217">
        <f>IF(N268="základní",J268,0)</f>
        <v>0</v>
      </c>
      <c r="BF268" s="217">
        <f>IF(N268="snížená",J268,0)</f>
        <v>0</v>
      </c>
      <c r="BG268" s="217">
        <f>IF(N268="zákl. přenesená",J268,0)</f>
        <v>0</v>
      </c>
      <c r="BH268" s="217">
        <f>IF(N268="sníž. přenesená",J268,0)</f>
        <v>0</v>
      </c>
      <c r="BI268" s="217">
        <f>IF(N268="nulová",J268,0)</f>
        <v>0</v>
      </c>
      <c r="BJ268" s="18" t="s">
        <v>83</v>
      </c>
      <c r="BK268" s="217">
        <f>ROUND(I268*H268,2)</f>
        <v>0</v>
      </c>
      <c r="BL268" s="18" t="s">
        <v>139</v>
      </c>
      <c r="BM268" s="216" t="s">
        <v>459</v>
      </c>
    </row>
    <row r="269" s="2" customFormat="1">
      <c r="A269" s="39"/>
      <c r="B269" s="40"/>
      <c r="C269" s="41"/>
      <c r="D269" s="251" t="s">
        <v>156</v>
      </c>
      <c r="E269" s="41"/>
      <c r="F269" s="252" t="s">
        <v>460</v>
      </c>
      <c r="G269" s="41"/>
      <c r="H269" s="41"/>
      <c r="I269" s="253"/>
      <c r="J269" s="41"/>
      <c r="K269" s="41"/>
      <c r="L269" s="45"/>
      <c r="M269" s="254"/>
      <c r="N269" s="255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156</v>
      </c>
      <c r="AU269" s="18" t="s">
        <v>85</v>
      </c>
    </row>
    <row r="270" s="14" customFormat="1">
      <c r="A270" s="14"/>
      <c r="B270" s="229"/>
      <c r="C270" s="230"/>
      <c r="D270" s="220" t="s">
        <v>145</v>
      </c>
      <c r="E270" s="231" t="s">
        <v>19</v>
      </c>
      <c r="F270" s="232" t="s">
        <v>461</v>
      </c>
      <c r="G270" s="230"/>
      <c r="H270" s="233">
        <v>27.5</v>
      </c>
      <c r="I270" s="234"/>
      <c r="J270" s="230"/>
      <c r="K270" s="230"/>
      <c r="L270" s="235"/>
      <c r="M270" s="236"/>
      <c r="N270" s="237"/>
      <c r="O270" s="237"/>
      <c r="P270" s="237"/>
      <c r="Q270" s="237"/>
      <c r="R270" s="237"/>
      <c r="S270" s="237"/>
      <c r="T270" s="238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39" t="s">
        <v>145</v>
      </c>
      <c r="AU270" s="239" t="s">
        <v>85</v>
      </c>
      <c r="AV270" s="14" t="s">
        <v>85</v>
      </c>
      <c r="AW270" s="14" t="s">
        <v>34</v>
      </c>
      <c r="AX270" s="14" t="s">
        <v>83</v>
      </c>
      <c r="AY270" s="239" t="s">
        <v>132</v>
      </c>
    </row>
    <row r="271" s="2" customFormat="1" ht="16.5" customHeight="1">
      <c r="A271" s="39"/>
      <c r="B271" s="40"/>
      <c r="C271" s="205" t="s">
        <v>462</v>
      </c>
      <c r="D271" s="205" t="s">
        <v>135</v>
      </c>
      <c r="E271" s="206" t="s">
        <v>463</v>
      </c>
      <c r="F271" s="207" t="s">
        <v>464</v>
      </c>
      <c r="G271" s="208" t="s">
        <v>143</v>
      </c>
      <c r="H271" s="209">
        <v>4</v>
      </c>
      <c r="I271" s="210"/>
      <c r="J271" s="211">
        <f>ROUND(I271*H271,2)</f>
        <v>0</v>
      </c>
      <c r="K271" s="207" t="s">
        <v>19</v>
      </c>
      <c r="L271" s="45"/>
      <c r="M271" s="212" t="s">
        <v>19</v>
      </c>
      <c r="N271" s="213" t="s">
        <v>46</v>
      </c>
      <c r="O271" s="85"/>
      <c r="P271" s="214">
        <f>O271*H271</f>
        <v>0</v>
      </c>
      <c r="Q271" s="214">
        <v>0</v>
      </c>
      <c r="R271" s="214">
        <f>Q271*H271</f>
        <v>0</v>
      </c>
      <c r="S271" s="214">
        <v>0</v>
      </c>
      <c r="T271" s="215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16" t="s">
        <v>225</v>
      </c>
      <c r="AT271" s="216" t="s">
        <v>135</v>
      </c>
      <c r="AU271" s="216" t="s">
        <v>85</v>
      </c>
      <c r="AY271" s="18" t="s">
        <v>132</v>
      </c>
      <c r="BE271" s="217">
        <f>IF(N271="základní",J271,0)</f>
        <v>0</v>
      </c>
      <c r="BF271" s="217">
        <f>IF(N271="snížená",J271,0)</f>
        <v>0</v>
      </c>
      <c r="BG271" s="217">
        <f>IF(N271="zákl. přenesená",J271,0)</f>
        <v>0</v>
      </c>
      <c r="BH271" s="217">
        <f>IF(N271="sníž. přenesená",J271,0)</f>
        <v>0</v>
      </c>
      <c r="BI271" s="217">
        <f>IF(N271="nulová",J271,0)</f>
        <v>0</v>
      </c>
      <c r="BJ271" s="18" t="s">
        <v>83</v>
      </c>
      <c r="BK271" s="217">
        <f>ROUND(I271*H271,2)</f>
        <v>0</v>
      </c>
      <c r="BL271" s="18" t="s">
        <v>225</v>
      </c>
      <c r="BM271" s="216" t="s">
        <v>465</v>
      </c>
    </row>
    <row r="272" s="2" customFormat="1" ht="16.5" customHeight="1">
      <c r="A272" s="39"/>
      <c r="B272" s="40"/>
      <c r="C272" s="205" t="s">
        <v>466</v>
      </c>
      <c r="D272" s="205" t="s">
        <v>135</v>
      </c>
      <c r="E272" s="206" t="s">
        <v>467</v>
      </c>
      <c r="F272" s="207" t="s">
        <v>468</v>
      </c>
      <c r="G272" s="208" t="s">
        <v>138</v>
      </c>
      <c r="H272" s="209">
        <v>1</v>
      </c>
      <c r="I272" s="210"/>
      <c r="J272" s="211">
        <f>ROUND(I272*H272,2)</f>
        <v>0</v>
      </c>
      <c r="K272" s="207" t="s">
        <v>19</v>
      </c>
      <c r="L272" s="45"/>
      <c r="M272" s="212" t="s">
        <v>19</v>
      </c>
      <c r="N272" s="213" t="s">
        <v>46</v>
      </c>
      <c r="O272" s="85"/>
      <c r="P272" s="214">
        <f>O272*H272</f>
        <v>0</v>
      </c>
      <c r="Q272" s="214">
        <v>0</v>
      </c>
      <c r="R272" s="214">
        <f>Q272*H272</f>
        <v>0</v>
      </c>
      <c r="S272" s="214">
        <v>0</v>
      </c>
      <c r="T272" s="215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16" t="s">
        <v>225</v>
      </c>
      <c r="AT272" s="216" t="s">
        <v>135</v>
      </c>
      <c r="AU272" s="216" t="s">
        <v>85</v>
      </c>
      <c r="AY272" s="18" t="s">
        <v>132</v>
      </c>
      <c r="BE272" s="217">
        <f>IF(N272="základní",J272,0)</f>
        <v>0</v>
      </c>
      <c r="BF272" s="217">
        <f>IF(N272="snížená",J272,0)</f>
        <v>0</v>
      </c>
      <c r="BG272" s="217">
        <f>IF(N272="zákl. přenesená",J272,0)</f>
        <v>0</v>
      </c>
      <c r="BH272" s="217">
        <f>IF(N272="sníž. přenesená",J272,0)</f>
        <v>0</v>
      </c>
      <c r="BI272" s="217">
        <f>IF(N272="nulová",J272,0)</f>
        <v>0</v>
      </c>
      <c r="BJ272" s="18" t="s">
        <v>83</v>
      </c>
      <c r="BK272" s="217">
        <f>ROUND(I272*H272,2)</f>
        <v>0</v>
      </c>
      <c r="BL272" s="18" t="s">
        <v>225</v>
      </c>
      <c r="BM272" s="216" t="s">
        <v>469</v>
      </c>
    </row>
    <row r="273" s="14" customFormat="1">
      <c r="A273" s="14"/>
      <c r="B273" s="229"/>
      <c r="C273" s="230"/>
      <c r="D273" s="220" t="s">
        <v>145</v>
      </c>
      <c r="E273" s="231" t="s">
        <v>19</v>
      </c>
      <c r="F273" s="232" t="s">
        <v>470</v>
      </c>
      <c r="G273" s="230"/>
      <c r="H273" s="233">
        <v>1</v>
      </c>
      <c r="I273" s="234"/>
      <c r="J273" s="230"/>
      <c r="K273" s="230"/>
      <c r="L273" s="235"/>
      <c r="M273" s="236"/>
      <c r="N273" s="237"/>
      <c r="O273" s="237"/>
      <c r="P273" s="237"/>
      <c r="Q273" s="237"/>
      <c r="R273" s="237"/>
      <c r="S273" s="237"/>
      <c r="T273" s="238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39" t="s">
        <v>145</v>
      </c>
      <c r="AU273" s="239" t="s">
        <v>85</v>
      </c>
      <c r="AV273" s="14" t="s">
        <v>85</v>
      </c>
      <c r="AW273" s="14" t="s">
        <v>34</v>
      </c>
      <c r="AX273" s="14" t="s">
        <v>83</v>
      </c>
      <c r="AY273" s="239" t="s">
        <v>132</v>
      </c>
    </row>
    <row r="274" s="12" customFormat="1" ht="22.8" customHeight="1">
      <c r="A274" s="12"/>
      <c r="B274" s="189"/>
      <c r="C274" s="190"/>
      <c r="D274" s="191" t="s">
        <v>74</v>
      </c>
      <c r="E274" s="203" t="s">
        <v>471</v>
      </c>
      <c r="F274" s="203" t="s">
        <v>472</v>
      </c>
      <c r="G274" s="190"/>
      <c r="H274" s="190"/>
      <c r="I274" s="193"/>
      <c r="J274" s="204">
        <f>BK274</f>
        <v>0</v>
      </c>
      <c r="K274" s="190"/>
      <c r="L274" s="195"/>
      <c r="M274" s="196"/>
      <c r="N274" s="197"/>
      <c r="O274" s="197"/>
      <c r="P274" s="198">
        <f>SUM(P275:P283)</f>
        <v>0</v>
      </c>
      <c r="Q274" s="197"/>
      <c r="R274" s="198">
        <f>SUM(R275:R283)</f>
        <v>0</v>
      </c>
      <c r="S274" s="197"/>
      <c r="T274" s="199">
        <f>SUM(T275:T283)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00" t="s">
        <v>83</v>
      </c>
      <c r="AT274" s="201" t="s">
        <v>74</v>
      </c>
      <c r="AU274" s="201" t="s">
        <v>83</v>
      </c>
      <c r="AY274" s="200" t="s">
        <v>132</v>
      </c>
      <c r="BK274" s="202">
        <f>SUM(BK275:BK283)</f>
        <v>0</v>
      </c>
    </row>
    <row r="275" s="2" customFormat="1" ht="24.15" customHeight="1">
      <c r="A275" s="39"/>
      <c r="B275" s="40"/>
      <c r="C275" s="205" t="s">
        <v>473</v>
      </c>
      <c r="D275" s="205" t="s">
        <v>135</v>
      </c>
      <c r="E275" s="206" t="s">
        <v>474</v>
      </c>
      <c r="F275" s="207" t="s">
        <v>475</v>
      </c>
      <c r="G275" s="208" t="s">
        <v>182</v>
      </c>
      <c r="H275" s="209">
        <v>8.7560000000000002</v>
      </c>
      <c r="I275" s="210"/>
      <c r="J275" s="211">
        <f>ROUND(I275*H275,2)</f>
        <v>0</v>
      </c>
      <c r="K275" s="207" t="s">
        <v>154</v>
      </c>
      <c r="L275" s="45"/>
      <c r="M275" s="212" t="s">
        <v>19</v>
      </c>
      <c r="N275" s="213" t="s">
        <v>46</v>
      </c>
      <c r="O275" s="85"/>
      <c r="P275" s="214">
        <f>O275*H275</f>
        <v>0</v>
      </c>
      <c r="Q275" s="214">
        <v>0</v>
      </c>
      <c r="R275" s="214">
        <f>Q275*H275</f>
        <v>0</v>
      </c>
      <c r="S275" s="214">
        <v>0</v>
      </c>
      <c r="T275" s="215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16" t="s">
        <v>139</v>
      </c>
      <c r="AT275" s="216" t="s">
        <v>135</v>
      </c>
      <c r="AU275" s="216" t="s">
        <v>85</v>
      </c>
      <c r="AY275" s="18" t="s">
        <v>132</v>
      </c>
      <c r="BE275" s="217">
        <f>IF(N275="základní",J275,0)</f>
        <v>0</v>
      </c>
      <c r="BF275" s="217">
        <f>IF(N275="snížená",J275,0)</f>
        <v>0</v>
      </c>
      <c r="BG275" s="217">
        <f>IF(N275="zákl. přenesená",J275,0)</f>
        <v>0</v>
      </c>
      <c r="BH275" s="217">
        <f>IF(N275="sníž. přenesená",J275,0)</f>
        <v>0</v>
      </c>
      <c r="BI275" s="217">
        <f>IF(N275="nulová",J275,0)</f>
        <v>0</v>
      </c>
      <c r="BJ275" s="18" t="s">
        <v>83</v>
      </c>
      <c r="BK275" s="217">
        <f>ROUND(I275*H275,2)</f>
        <v>0</v>
      </c>
      <c r="BL275" s="18" t="s">
        <v>139</v>
      </c>
      <c r="BM275" s="216" t="s">
        <v>476</v>
      </c>
    </row>
    <row r="276" s="2" customFormat="1">
      <c r="A276" s="39"/>
      <c r="B276" s="40"/>
      <c r="C276" s="41"/>
      <c r="D276" s="251" t="s">
        <v>156</v>
      </c>
      <c r="E276" s="41"/>
      <c r="F276" s="252" t="s">
        <v>477</v>
      </c>
      <c r="G276" s="41"/>
      <c r="H276" s="41"/>
      <c r="I276" s="253"/>
      <c r="J276" s="41"/>
      <c r="K276" s="41"/>
      <c r="L276" s="45"/>
      <c r="M276" s="254"/>
      <c r="N276" s="255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156</v>
      </c>
      <c r="AU276" s="18" t="s">
        <v>85</v>
      </c>
    </row>
    <row r="277" s="2" customFormat="1" ht="21.75" customHeight="1">
      <c r="A277" s="39"/>
      <c r="B277" s="40"/>
      <c r="C277" s="205" t="s">
        <v>478</v>
      </c>
      <c r="D277" s="205" t="s">
        <v>135</v>
      </c>
      <c r="E277" s="206" t="s">
        <v>479</v>
      </c>
      <c r="F277" s="207" t="s">
        <v>480</v>
      </c>
      <c r="G277" s="208" t="s">
        <v>182</v>
      </c>
      <c r="H277" s="209">
        <v>8.7560000000000002</v>
      </c>
      <c r="I277" s="210"/>
      <c r="J277" s="211">
        <f>ROUND(I277*H277,2)</f>
        <v>0</v>
      </c>
      <c r="K277" s="207" t="s">
        <v>154</v>
      </c>
      <c r="L277" s="45"/>
      <c r="M277" s="212" t="s">
        <v>19</v>
      </c>
      <c r="N277" s="213" t="s">
        <v>46</v>
      </c>
      <c r="O277" s="85"/>
      <c r="P277" s="214">
        <f>O277*H277</f>
        <v>0</v>
      </c>
      <c r="Q277" s="214">
        <v>0</v>
      </c>
      <c r="R277" s="214">
        <f>Q277*H277</f>
        <v>0</v>
      </c>
      <c r="S277" s="214">
        <v>0</v>
      </c>
      <c r="T277" s="215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16" t="s">
        <v>139</v>
      </c>
      <c r="AT277" s="216" t="s">
        <v>135</v>
      </c>
      <c r="AU277" s="216" t="s">
        <v>85</v>
      </c>
      <c r="AY277" s="18" t="s">
        <v>132</v>
      </c>
      <c r="BE277" s="217">
        <f>IF(N277="základní",J277,0)</f>
        <v>0</v>
      </c>
      <c r="BF277" s="217">
        <f>IF(N277="snížená",J277,0)</f>
        <v>0</v>
      </c>
      <c r="BG277" s="217">
        <f>IF(N277="zákl. přenesená",J277,0)</f>
        <v>0</v>
      </c>
      <c r="BH277" s="217">
        <f>IF(N277="sníž. přenesená",J277,0)</f>
        <v>0</v>
      </c>
      <c r="BI277" s="217">
        <f>IF(N277="nulová",J277,0)</f>
        <v>0</v>
      </c>
      <c r="BJ277" s="18" t="s">
        <v>83</v>
      </c>
      <c r="BK277" s="217">
        <f>ROUND(I277*H277,2)</f>
        <v>0</v>
      </c>
      <c r="BL277" s="18" t="s">
        <v>139</v>
      </c>
      <c r="BM277" s="216" t="s">
        <v>481</v>
      </c>
    </row>
    <row r="278" s="2" customFormat="1">
      <c r="A278" s="39"/>
      <c r="B278" s="40"/>
      <c r="C278" s="41"/>
      <c r="D278" s="251" t="s">
        <v>156</v>
      </c>
      <c r="E278" s="41"/>
      <c r="F278" s="252" t="s">
        <v>482</v>
      </c>
      <c r="G278" s="41"/>
      <c r="H278" s="41"/>
      <c r="I278" s="253"/>
      <c r="J278" s="41"/>
      <c r="K278" s="41"/>
      <c r="L278" s="45"/>
      <c r="M278" s="254"/>
      <c r="N278" s="255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156</v>
      </c>
      <c r="AU278" s="18" t="s">
        <v>85</v>
      </c>
    </row>
    <row r="279" s="2" customFormat="1" ht="24.15" customHeight="1">
      <c r="A279" s="39"/>
      <c r="B279" s="40"/>
      <c r="C279" s="205" t="s">
        <v>483</v>
      </c>
      <c r="D279" s="205" t="s">
        <v>135</v>
      </c>
      <c r="E279" s="206" t="s">
        <v>484</v>
      </c>
      <c r="F279" s="207" t="s">
        <v>485</v>
      </c>
      <c r="G279" s="208" t="s">
        <v>182</v>
      </c>
      <c r="H279" s="209">
        <v>166.364</v>
      </c>
      <c r="I279" s="210"/>
      <c r="J279" s="211">
        <f>ROUND(I279*H279,2)</f>
        <v>0</v>
      </c>
      <c r="K279" s="207" t="s">
        <v>154</v>
      </c>
      <c r="L279" s="45"/>
      <c r="M279" s="212" t="s">
        <v>19</v>
      </c>
      <c r="N279" s="213" t="s">
        <v>46</v>
      </c>
      <c r="O279" s="85"/>
      <c r="P279" s="214">
        <f>O279*H279</f>
        <v>0</v>
      </c>
      <c r="Q279" s="214">
        <v>0</v>
      </c>
      <c r="R279" s="214">
        <f>Q279*H279</f>
        <v>0</v>
      </c>
      <c r="S279" s="214">
        <v>0</v>
      </c>
      <c r="T279" s="215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16" t="s">
        <v>139</v>
      </c>
      <c r="AT279" s="216" t="s">
        <v>135</v>
      </c>
      <c r="AU279" s="216" t="s">
        <v>85</v>
      </c>
      <c r="AY279" s="18" t="s">
        <v>132</v>
      </c>
      <c r="BE279" s="217">
        <f>IF(N279="základní",J279,0)</f>
        <v>0</v>
      </c>
      <c r="BF279" s="217">
        <f>IF(N279="snížená",J279,0)</f>
        <v>0</v>
      </c>
      <c r="BG279" s="217">
        <f>IF(N279="zákl. přenesená",J279,0)</f>
        <v>0</v>
      </c>
      <c r="BH279" s="217">
        <f>IF(N279="sníž. přenesená",J279,0)</f>
        <v>0</v>
      </c>
      <c r="BI279" s="217">
        <f>IF(N279="nulová",J279,0)</f>
        <v>0</v>
      </c>
      <c r="BJ279" s="18" t="s">
        <v>83</v>
      </c>
      <c r="BK279" s="217">
        <f>ROUND(I279*H279,2)</f>
        <v>0</v>
      </c>
      <c r="BL279" s="18" t="s">
        <v>139</v>
      </c>
      <c r="BM279" s="216" t="s">
        <v>486</v>
      </c>
    </row>
    <row r="280" s="2" customFormat="1">
      <c r="A280" s="39"/>
      <c r="B280" s="40"/>
      <c r="C280" s="41"/>
      <c r="D280" s="251" t="s">
        <v>156</v>
      </c>
      <c r="E280" s="41"/>
      <c r="F280" s="252" t="s">
        <v>487</v>
      </c>
      <c r="G280" s="41"/>
      <c r="H280" s="41"/>
      <c r="I280" s="253"/>
      <c r="J280" s="41"/>
      <c r="K280" s="41"/>
      <c r="L280" s="45"/>
      <c r="M280" s="254"/>
      <c r="N280" s="255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156</v>
      </c>
      <c r="AU280" s="18" t="s">
        <v>85</v>
      </c>
    </row>
    <row r="281" s="14" customFormat="1">
      <c r="A281" s="14"/>
      <c r="B281" s="229"/>
      <c r="C281" s="230"/>
      <c r="D281" s="220" t="s">
        <v>145</v>
      </c>
      <c r="E281" s="230"/>
      <c r="F281" s="232" t="s">
        <v>488</v>
      </c>
      <c r="G281" s="230"/>
      <c r="H281" s="233">
        <v>166.364</v>
      </c>
      <c r="I281" s="234"/>
      <c r="J281" s="230"/>
      <c r="K281" s="230"/>
      <c r="L281" s="235"/>
      <c r="M281" s="236"/>
      <c r="N281" s="237"/>
      <c r="O281" s="237"/>
      <c r="P281" s="237"/>
      <c r="Q281" s="237"/>
      <c r="R281" s="237"/>
      <c r="S281" s="237"/>
      <c r="T281" s="238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39" t="s">
        <v>145</v>
      </c>
      <c r="AU281" s="239" t="s">
        <v>85</v>
      </c>
      <c r="AV281" s="14" t="s">
        <v>85</v>
      </c>
      <c r="AW281" s="14" t="s">
        <v>4</v>
      </c>
      <c r="AX281" s="14" t="s">
        <v>83</v>
      </c>
      <c r="AY281" s="239" t="s">
        <v>132</v>
      </c>
    </row>
    <row r="282" s="2" customFormat="1" ht="24.15" customHeight="1">
      <c r="A282" s="39"/>
      <c r="B282" s="40"/>
      <c r="C282" s="205" t="s">
        <v>489</v>
      </c>
      <c r="D282" s="205" t="s">
        <v>135</v>
      </c>
      <c r="E282" s="206" t="s">
        <v>490</v>
      </c>
      <c r="F282" s="207" t="s">
        <v>491</v>
      </c>
      <c r="G282" s="208" t="s">
        <v>182</v>
      </c>
      <c r="H282" s="209">
        <v>8.7560000000000002</v>
      </c>
      <c r="I282" s="210"/>
      <c r="J282" s="211">
        <f>ROUND(I282*H282,2)</f>
        <v>0</v>
      </c>
      <c r="K282" s="207" t="s">
        <v>154</v>
      </c>
      <c r="L282" s="45"/>
      <c r="M282" s="212" t="s">
        <v>19</v>
      </c>
      <c r="N282" s="213" t="s">
        <v>46</v>
      </c>
      <c r="O282" s="85"/>
      <c r="P282" s="214">
        <f>O282*H282</f>
        <v>0</v>
      </c>
      <c r="Q282" s="214">
        <v>0</v>
      </c>
      <c r="R282" s="214">
        <f>Q282*H282</f>
        <v>0</v>
      </c>
      <c r="S282" s="214">
        <v>0</v>
      </c>
      <c r="T282" s="215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16" t="s">
        <v>139</v>
      </c>
      <c r="AT282" s="216" t="s">
        <v>135</v>
      </c>
      <c r="AU282" s="216" t="s">
        <v>85</v>
      </c>
      <c r="AY282" s="18" t="s">
        <v>132</v>
      </c>
      <c r="BE282" s="217">
        <f>IF(N282="základní",J282,0)</f>
        <v>0</v>
      </c>
      <c r="BF282" s="217">
        <f>IF(N282="snížená",J282,0)</f>
        <v>0</v>
      </c>
      <c r="BG282" s="217">
        <f>IF(N282="zákl. přenesená",J282,0)</f>
        <v>0</v>
      </c>
      <c r="BH282" s="217">
        <f>IF(N282="sníž. přenesená",J282,0)</f>
        <v>0</v>
      </c>
      <c r="BI282" s="217">
        <f>IF(N282="nulová",J282,0)</f>
        <v>0</v>
      </c>
      <c r="BJ282" s="18" t="s">
        <v>83</v>
      </c>
      <c r="BK282" s="217">
        <f>ROUND(I282*H282,2)</f>
        <v>0</v>
      </c>
      <c r="BL282" s="18" t="s">
        <v>139</v>
      </c>
      <c r="BM282" s="216" t="s">
        <v>492</v>
      </c>
    </row>
    <row r="283" s="2" customFormat="1">
      <c r="A283" s="39"/>
      <c r="B283" s="40"/>
      <c r="C283" s="41"/>
      <c r="D283" s="251" t="s">
        <v>156</v>
      </c>
      <c r="E283" s="41"/>
      <c r="F283" s="252" t="s">
        <v>493</v>
      </c>
      <c r="G283" s="41"/>
      <c r="H283" s="41"/>
      <c r="I283" s="253"/>
      <c r="J283" s="41"/>
      <c r="K283" s="41"/>
      <c r="L283" s="45"/>
      <c r="M283" s="254"/>
      <c r="N283" s="255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156</v>
      </c>
      <c r="AU283" s="18" t="s">
        <v>85</v>
      </c>
    </row>
    <row r="284" s="12" customFormat="1" ht="22.8" customHeight="1">
      <c r="A284" s="12"/>
      <c r="B284" s="189"/>
      <c r="C284" s="190"/>
      <c r="D284" s="191" t="s">
        <v>74</v>
      </c>
      <c r="E284" s="203" t="s">
        <v>494</v>
      </c>
      <c r="F284" s="203" t="s">
        <v>495</v>
      </c>
      <c r="G284" s="190"/>
      <c r="H284" s="190"/>
      <c r="I284" s="193"/>
      <c r="J284" s="204">
        <f>BK284</f>
        <v>0</v>
      </c>
      <c r="K284" s="190"/>
      <c r="L284" s="195"/>
      <c r="M284" s="196"/>
      <c r="N284" s="197"/>
      <c r="O284" s="197"/>
      <c r="P284" s="198">
        <f>SUM(P285:P286)</f>
        <v>0</v>
      </c>
      <c r="Q284" s="197"/>
      <c r="R284" s="198">
        <f>SUM(R285:R286)</f>
        <v>0</v>
      </c>
      <c r="S284" s="197"/>
      <c r="T284" s="199">
        <f>SUM(T285:T286)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00" t="s">
        <v>83</v>
      </c>
      <c r="AT284" s="201" t="s">
        <v>74</v>
      </c>
      <c r="AU284" s="201" t="s">
        <v>83</v>
      </c>
      <c r="AY284" s="200" t="s">
        <v>132</v>
      </c>
      <c r="BK284" s="202">
        <f>SUM(BK285:BK286)</f>
        <v>0</v>
      </c>
    </row>
    <row r="285" s="2" customFormat="1" ht="33" customHeight="1">
      <c r="A285" s="39"/>
      <c r="B285" s="40"/>
      <c r="C285" s="205" t="s">
        <v>496</v>
      </c>
      <c r="D285" s="205" t="s">
        <v>135</v>
      </c>
      <c r="E285" s="206" t="s">
        <v>497</v>
      </c>
      <c r="F285" s="207" t="s">
        <v>498</v>
      </c>
      <c r="G285" s="208" t="s">
        <v>182</v>
      </c>
      <c r="H285" s="209">
        <v>6.8739999999999997</v>
      </c>
      <c r="I285" s="210"/>
      <c r="J285" s="211">
        <f>ROUND(I285*H285,2)</f>
        <v>0</v>
      </c>
      <c r="K285" s="207" t="s">
        <v>154</v>
      </c>
      <c r="L285" s="45"/>
      <c r="M285" s="212" t="s">
        <v>19</v>
      </c>
      <c r="N285" s="213" t="s">
        <v>46</v>
      </c>
      <c r="O285" s="85"/>
      <c r="P285" s="214">
        <f>O285*H285</f>
        <v>0</v>
      </c>
      <c r="Q285" s="214">
        <v>0</v>
      </c>
      <c r="R285" s="214">
        <f>Q285*H285</f>
        <v>0</v>
      </c>
      <c r="S285" s="214">
        <v>0</v>
      </c>
      <c r="T285" s="215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16" t="s">
        <v>139</v>
      </c>
      <c r="AT285" s="216" t="s">
        <v>135</v>
      </c>
      <c r="AU285" s="216" t="s">
        <v>85</v>
      </c>
      <c r="AY285" s="18" t="s">
        <v>132</v>
      </c>
      <c r="BE285" s="217">
        <f>IF(N285="základní",J285,0)</f>
        <v>0</v>
      </c>
      <c r="BF285" s="217">
        <f>IF(N285="snížená",J285,0)</f>
        <v>0</v>
      </c>
      <c r="BG285" s="217">
        <f>IF(N285="zákl. přenesená",J285,0)</f>
        <v>0</v>
      </c>
      <c r="BH285" s="217">
        <f>IF(N285="sníž. přenesená",J285,0)</f>
        <v>0</v>
      </c>
      <c r="BI285" s="217">
        <f>IF(N285="nulová",J285,0)</f>
        <v>0</v>
      </c>
      <c r="BJ285" s="18" t="s">
        <v>83</v>
      </c>
      <c r="BK285" s="217">
        <f>ROUND(I285*H285,2)</f>
        <v>0</v>
      </c>
      <c r="BL285" s="18" t="s">
        <v>139</v>
      </c>
      <c r="BM285" s="216" t="s">
        <v>499</v>
      </c>
    </row>
    <row r="286" s="2" customFormat="1">
      <c r="A286" s="39"/>
      <c r="B286" s="40"/>
      <c r="C286" s="41"/>
      <c r="D286" s="251" t="s">
        <v>156</v>
      </c>
      <c r="E286" s="41"/>
      <c r="F286" s="252" t="s">
        <v>500</v>
      </c>
      <c r="G286" s="41"/>
      <c r="H286" s="41"/>
      <c r="I286" s="253"/>
      <c r="J286" s="41"/>
      <c r="K286" s="41"/>
      <c r="L286" s="45"/>
      <c r="M286" s="254"/>
      <c r="N286" s="255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156</v>
      </c>
      <c r="AU286" s="18" t="s">
        <v>85</v>
      </c>
    </row>
    <row r="287" s="12" customFormat="1" ht="25.92" customHeight="1">
      <c r="A287" s="12"/>
      <c r="B287" s="189"/>
      <c r="C287" s="190"/>
      <c r="D287" s="191" t="s">
        <v>74</v>
      </c>
      <c r="E287" s="192" t="s">
        <v>501</v>
      </c>
      <c r="F287" s="192" t="s">
        <v>502</v>
      </c>
      <c r="G287" s="190"/>
      <c r="H287" s="190"/>
      <c r="I287" s="193"/>
      <c r="J287" s="194">
        <f>BK287</f>
        <v>0</v>
      </c>
      <c r="K287" s="190"/>
      <c r="L287" s="195"/>
      <c r="M287" s="196"/>
      <c r="N287" s="197"/>
      <c r="O287" s="197"/>
      <c r="P287" s="198">
        <f>P288+P339+P366+P374+P387+P405+P416+P455+P477+P485</f>
        <v>0</v>
      </c>
      <c r="Q287" s="197"/>
      <c r="R287" s="198">
        <f>R288+R339+R366+R374+R387+R405+R416+R455+R477+R485</f>
        <v>0.53914768000000002</v>
      </c>
      <c r="S287" s="197"/>
      <c r="T287" s="199">
        <f>T288+T339+T366+T374+T387+T405+T416+T455+T477+T485</f>
        <v>1.8649570899999999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00" t="s">
        <v>85</v>
      </c>
      <c r="AT287" s="201" t="s">
        <v>74</v>
      </c>
      <c r="AU287" s="201" t="s">
        <v>75</v>
      </c>
      <c r="AY287" s="200" t="s">
        <v>132</v>
      </c>
      <c r="BK287" s="202">
        <f>BK288+BK339+BK366+BK374+BK387+BK405+BK416+BK455+BK477+BK485</f>
        <v>0</v>
      </c>
    </row>
    <row r="288" s="12" customFormat="1" ht="22.8" customHeight="1">
      <c r="A288" s="12"/>
      <c r="B288" s="189"/>
      <c r="C288" s="190"/>
      <c r="D288" s="191" t="s">
        <v>74</v>
      </c>
      <c r="E288" s="203" t="s">
        <v>503</v>
      </c>
      <c r="F288" s="203" t="s">
        <v>504</v>
      </c>
      <c r="G288" s="190"/>
      <c r="H288" s="190"/>
      <c r="I288" s="193"/>
      <c r="J288" s="204">
        <f>BK288</f>
        <v>0</v>
      </c>
      <c r="K288" s="190"/>
      <c r="L288" s="195"/>
      <c r="M288" s="196"/>
      <c r="N288" s="197"/>
      <c r="O288" s="197"/>
      <c r="P288" s="198">
        <f>SUM(P289:P338)</f>
        <v>0</v>
      </c>
      <c r="Q288" s="197"/>
      <c r="R288" s="198">
        <f>SUM(R289:R338)</f>
        <v>0.0062711600000000004</v>
      </c>
      <c r="S288" s="197"/>
      <c r="T288" s="199">
        <f>SUM(T289:T338)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00" t="s">
        <v>85</v>
      </c>
      <c r="AT288" s="201" t="s">
        <v>74</v>
      </c>
      <c r="AU288" s="201" t="s">
        <v>83</v>
      </c>
      <c r="AY288" s="200" t="s">
        <v>132</v>
      </c>
      <c r="BK288" s="202">
        <f>SUM(BK289:BK338)</f>
        <v>0</v>
      </c>
    </row>
    <row r="289" s="2" customFormat="1" ht="24.15" customHeight="1">
      <c r="A289" s="39"/>
      <c r="B289" s="40"/>
      <c r="C289" s="205" t="s">
        <v>505</v>
      </c>
      <c r="D289" s="205" t="s">
        <v>135</v>
      </c>
      <c r="E289" s="206" t="s">
        <v>506</v>
      </c>
      <c r="F289" s="207" t="s">
        <v>507</v>
      </c>
      <c r="G289" s="208" t="s">
        <v>269</v>
      </c>
      <c r="H289" s="209">
        <v>24</v>
      </c>
      <c r="I289" s="210"/>
      <c r="J289" s="211">
        <f>ROUND(I289*H289,2)</f>
        <v>0</v>
      </c>
      <c r="K289" s="207" t="s">
        <v>154</v>
      </c>
      <c r="L289" s="45"/>
      <c r="M289" s="212" t="s">
        <v>19</v>
      </c>
      <c r="N289" s="213" t="s">
        <v>46</v>
      </c>
      <c r="O289" s="85"/>
      <c r="P289" s="214">
        <f>O289*H289</f>
        <v>0</v>
      </c>
      <c r="Q289" s="214">
        <v>0</v>
      </c>
      <c r="R289" s="214">
        <f>Q289*H289</f>
        <v>0</v>
      </c>
      <c r="S289" s="214">
        <v>0</v>
      </c>
      <c r="T289" s="215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16" t="s">
        <v>225</v>
      </c>
      <c r="AT289" s="216" t="s">
        <v>135</v>
      </c>
      <c r="AU289" s="216" t="s">
        <v>85</v>
      </c>
      <c r="AY289" s="18" t="s">
        <v>132</v>
      </c>
      <c r="BE289" s="217">
        <f>IF(N289="základní",J289,0)</f>
        <v>0</v>
      </c>
      <c r="BF289" s="217">
        <f>IF(N289="snížená",J289,0)</f>
        <v>0</v>
      </c>
      <c r="BG289" s="217">
        <f>IF(N289="zákl. přenesená",J289,0)</f>
        <v>0</v>
      </c>
      <c r="BH289" s="217">
        <f>IF(N289="sníž. přenesená",J289,0)</f>
        <v>0</v>
      </c>
      <c r="BI289" s="217">
        <f>IF(N289="nulová",J289,0)</f>
        <v>0</v>
      </c>
      <c r="BJ289" s="18" t="s">
        <v>83</v>
      </c>
      <c r="BK289" s="217">
        <f>ROUND(I289*H289,2)</f>
        <v>0</v>
      </c>
      <c r="BL289" s="18" t="s">
        <v>225</v>
      </c>
      <c r="BM289" s="216" t="s">
        <v>508</v>
      </c>
    </row>
    <row r="290" s="2" customFormat="1">
      <c r="A290" s="39"/>
      <c r="B290" s="40"/>
      <c r="C290" s="41"/>
      <c r="D290" s="251" t="s">
        <v>156</v>
      </c>
      <c r="E290" s="41"/>
      <c r="F290" s="252" t="s">
        <v>509</v>
      </c>
      <c r="G290" s="41"/>
      <c r="H290" s="41"/>
      <c r="I290" s="253"/>
      <c r="J290" s="41"/>
      <c r="K290" s="41"/>
      <c r="L290" s="45"/>
      <c r="M290" s="254"/>
      <c r="N290" s="255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156</v>
      </c>
      <c r="AU290" s="18" t="s">
        <v>85</v>
      </c>
    </row>
    <row r="291" s="2" customFormat="1" ht="16.5" customHeight="1">
      <c r="A291" s="39"/>
      <c r="B291" s="40"/>
      <c r="C291" s="256" t="s">
        <v>510</v>
      </c>
      <c r="D291" s="256" t="s">
        <v>192</v>
      </c>
      <c r="E291" s="257" t="s">
        <v>511</v>
      </c>
      <c r="F291" s="258" t="s">
        <v>512</v>
      </c>
      <c r="G291" s="259" t="s">
        <v>269</v>
      </c>
      <c r="H291" s="260">
        <v>14</v>
      </c>
      <c r="I291" s="261"/>
      <c r="J291" s="262">
        <f>ROUND(I291*H291,2)</f>
        <v>0</v>
      </c>
      <c r="K291" s="258" t="s">
        <v>19</v>
      </c>
      <c r="L291" s="263"/>
      <c r="M291" s="264" t="s">
        <v>19</v>
      </c>
      <c r="N291" s="265" t="s">
        <v>46</v>
      </c>
      <c r="O291" s="85"/>
      <c r="P291" s="214">
        <f>O291*H291</f>
        <v>0</v>
      </c>
      <c r="Q291" s="214">
        <v>0.00019000000000000001</v>
      </c>
      <c r="R291" s="214">
        <f>Q291*H291</f>
        <v>0.00266</v>
      </c>
      <c r="S291" s="214">
        <v>0</v>
      </c>
      <c r="T291" s="215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16" t="s">
        <v>323</v>
      </c>
      <c r="AT291" s="216" t="s">
        <v>192</v>
      </c>
      <c r="AU291" s="216" t="s">
        <v>85</v>
      </c>
      <c r="AY291" s="18" t="s">
        <v>132</v>
      </c>
      <c r="BE291" s="217">
        <f>IF(N291="základní",J291,0)</f>
        <v>0</v>
      </c>
      <c r="BF291" s="217">
        <f>IF(N291="snížená",J291,0)</f>
        <v>0</v>
      </c>
      <c r="BG291" s="217">
        <f>IF(N291="zákl. přenesená",J291,0)</f>
        <v>0</v>
      </c>
      <c r="BH291" s="217">
        <f>IF(N291="sníž. přenesená",J291,0)</f>
        <v>0</v>
      </c>
      <c r="BI291" s="217">
        <f>IF(N291="nulová",J291,0)</f>
        <v>0</v>
      </c>
      <c r="BJ291" s="18" t="s">
        <v>83</v>
      </c>
      <c r="BK291" s="217">
        <f>ROUND(I291*H291,2)</f>
        <v>0</v>
      </c>
      <c r="BL291" s="18" t="s">
        <v>225</v>
      </c>
      <c r="BM291" s="216" t="s">
        <v>513</v>
      </c>
    </row>
    <row r="292" s="2" customFormat="1" ht="16.5" customHeight="1">
      <c r="A292" s="39"/>
      <c r="B292" s="40"/>
      <c r="C292" s="256" t="s">
        <v>514</v>
      </c>
      <c r="D292" s="256" t="s">
        <v>192</v>
      </c>
      <c r="E292" s="257" t="s">
        <v>515</v>
      </c>
      <c r="F292" s="258" t="s">
        <v>516</v>
      </c>
      <c r="G292" s="259" t="s">
        <v>269</v>
      </c>
      <c r="H292" s="260">
        <v>10</v>
      </c>
      <c r="I292" s="261"/>
      <c r="J292" s="262">
        <f>ROUND(I292*H292,2)</f>
        <v>0</v>
      </c>
      <c r="K292" s="258" t="s">
        <v>19</v>
      </c>
      <c r="L292" s="263"/>
      <c r="M292" s="264" t="s">
        <v>19</v>
      </c>
      <c r="N292" s="265" t="s">
        <v>46</v>
      </c>
      <c r="O292" s="85"/>
      <c r="P292" s="214">
        <f>O292*H292</f>
        <v>0</v>
      </c>
      <c r="Q292" s="214">
        <v>0.00012</v>
      </c>
      <c r="R292" s="214">
        <f>Q292*H292</f>
        <v>0.0012000000000000001</v>
      </c>
      <c r="S292" s="214">
        <v>0</v>
      </c>
      <c r="T292" s="215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16" t="s">
        <v>323</v>
      </c>
      <c r="AT292" s="216" t="s">
        <v>192</v>
      </c>
      <c r="AU292" s="216" t="s">
        <v>85</v>
      </c>
      <c r="AY292" s="18" t="s">
        <v>132</v>
      </c>
      <c r="BE292" s="217">
        <f>IF(N292="základní",J292,0)</f>
        <v>0</v>
      </c>
      <c r="BF292" s="217">
        <f>IF(N292="snížená",J292,0)</f>
        <v>0</v>
      </c>
      <c r="BG292" s="217">
        <f>IF(N292="zákl. přenesená",J292,0)</f>
        <v>0</v>
      </c>
      <c r="BH292" s="217">
        <f>IF(N292="sníž. přenesená",J292,0)</f>
        <v>0</v>
      </c>
      <c r="BI292" s="217">
        <f>IF(N292="nulová",J292,0)</f>
        <v>0</v>
      </c>
      <c r="BJ292" s="18" t="s">
        <v>83</v>
      </c>
      <c r="BK292" s="217">
        <f>ROUND(I292*H292,2)</f>
        <v>0</v>
      </c>
      <c r="BL292" s="18" t="s">
        <v>225</v>
      </c>
      <c r="BM292" s="216" t="s">
        <v>517</v>
      </c>
    </row>
    <row r="293" s="2" customFormat="1" ht="24.15" customHeight="1">
      <c r="A293" s="39"/>
      <c r="B293" s="40"/>
      <c r="C293" s="205" t="s">
        <v>518</v>
      </c>
      <c r="D293" s="205" t="s">
        <v>135</v>
      </c>
      <c r="E293" s="206" t="s">
        <v>519</v>
      </c>
      <c r="F293" s="207" t="s">
        <v>520</v>
      </c>
      <c r="G293" s="208" t="s">
        <v>269</v>
      </c>
      <c r="H293" s="209">
        <v>10</v>
      </c>
      <c r="I293" s="210"/>
      <c r="J293" s="211">
        <f>ROUND(I293*H293,2)</f>
        <v>0</v>
      </c>
      <c r="K293" s="207" t="s">
        <v>154</v>
      </c>
      <c r="L293" s="45"/>
      <c r="M293" s="212" t="s">
        <v>19</v>
      </c>
      <c r="N293" s="213" t="s">
        <v>46</v>
      </c>
      <c r="O293" s="85"/>
      <c r="P293" s="214">
        <f>O293*H293</f>
        <v>0</v>
      </c>
      <c r="Q293" s="214">
        <v>0</v>
      </c>
      <c r="R293" s="214">
        <f>Q293*H293</f>
        <v>0</v>
      </c>
      <c r="S293" s="214">
        <v>0</v>
      </c>
      <c r="T293" s="215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16" t="s">
        <v>225</v>
      </c>
      <c r="AT293" s="216" t="s">
        <v>135</v>
      </c>
      <c r="AU293" s="216" t="s">
        <v>85</v>
      </c>
      <c r="AY293" s="18" t="s">
        <v>132</v>
      </c>
      <c r="BE293" s="217">
        <f>IF(N293="základní",J293,0)</f>
        <v>0</v>
      </c>
      <c r="BF293" s="217">
        <f>IF(N293="snížená",J293,0)</f>
        <v>0</v>
      </c>
      <c r="BG293" s="217">
        <f>IF(N293="zákl. přenesená",J293,0)</f>
        <v>0</v>
      </c>
      <c r="BH293" s="217">
        <f>IF(N293="sníž. přenesená",J293,0)</f>
        <v>0</v>
      </c>
      <c r="BI293" s="217">
        <f>IF(N293="nulová",J293,0)</f>
        <v>0</v>
      </c>
      <c r="BJ293" s="18" t="s">
        <v>83</v>
      </c>
      <c r="BK293" s="217">
        <f>ROUND(I293*H293,2)</f>
        <v>0</v>
      </c>
      <c r="BL293" s="18" t="s">
        <v>225</v>
      </c>
      <c r="BM293" s="216" t="s">
        <v>521</v>
      </c>
    </row>
    <row r="294" s="2" customFormat="1">
      <c r="A294" s="39"/>
      <c r="B294" s="40"/>
      <c r="C294" s="41"/>
      <c r="D294" s="251" t="s">
        <v>156</v>
      </c>
      <c r="E294" s="41"/>
      <c r="F294" s="252" t="s">
        <v>522</v>
      </c>
      <c r="G294" s="41"/>
      <c r="H294" s="41"/>
      <c r="I294" s="253"/>
      <c r="J294" s="41"/>
      <c r="K294" s="41"/>
      <c r="L294" s="45"/>
      <c r="M294" s="254"/>
      <c r="N294" s="255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156</v>
      </c>
      <c r="AU294" s="18" t="s">
        <v>85</v>
      </c>
    </row>
    <row r="295" s="2" customFormat="1" ht="16.5" customHeight="1">
      <c r="A295" s="39"/>
      <c r="B295" s="40"/>
      <c r="C295" s="256" t="s">
        <v>523</v>
      </c>
      <c r="D295" s="256" t="s">
        <v>192</v>
      </c>
      <c r="E295" s="257" t="s">
        <v>524</v>
      </c>
      <c r="F295" s="258" t="s">
        <v>525</v>
      </c>
      <c r="G295" s="259" t="s">
        <v>269</v>
      </c>
      <c r="H295" s="260">
        <v>10</v>
      </c>
      <c r="I295" s="261"/>
      <c r="J295" s="262">
        <f>ROUND(I295*H295,2)</f>
        <v>0</v>
      </c>
      <c r="K295" s="258" t="s">
        <v>19</v>
      </c>
      <c r="L295" s="263"/>
      <c r="M295" s="264" t="s">
        <v>19</v>
      </c>
      <c r="N295" s="265" t="s">
        <v>46</v>
      </c>
      <c r="O295" s="85"/>
      <c r="P295" s="214">
        <f>O295*H295</f>
        <v>0</v>
      </c>
      <c r="Q295" s="214">
        <v>0</v>
      </c>
      <c r="R295" s="214">
        <f>Q295*H295</f>
        <v>0</v>
      </c>
      <c r="S295" s="214">
        <v>0</v>
      </c>
      <c r="T295" s="215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16" t="s">
        <v>323</v>
      </c>
      <c r="AT295" s="216" t="s">
        <v>192</v>
      </c>
      <c r="AU295" s="216" t="s">
        <v>85</v>
      </c>
      <c r="AY295" s="18" t="s">
        <v>132</v>
      </c>
      <c r="BE295" s="217">
        <f>IF(N295="základní",J295,0)</f>
        <v>0</v>
      </c>
      <c r="BF295" s="217">
        <f>IF(N295="snížená",J295,0)</f>
        <v>0</v>
      </c>
      <c r="BG295" s="217">
        <f>IF(N295="zákl. přenesená",J295,0)</f>
        <v>0</v>
      </c>
      <c r="BH295" s="217">
        <f>IF(N295="sníž. přenesená",J295,0)</f>
        <v>0</v>
      </c>
      <c r="BI295" s="217">
        <f>IF(N295="nulová",J295,0)</f>
        <v>0</v>
      </c>
      <c r="BJ295" s="18" t="s">
        <v>83</v>
      </c>
      <c r="BK295" s="217">
        <f>ROUND(I295*H295,2)</f>
        <v>0</v>
      </c>
      <c r="BL295" s="18" t="s">
        <v>225</v>
      </c>
      <c r="BM295" s="216" t="s">
        <v>526</v>
      </c>
    </row>
    <row r="296" s="2" customFormat="1" ht="24.15" customHeight="1">
      <c r="A296" s="39"/>
      <c r="B296" s="40"/>
      <c r="C296" s="205" t="s">
        <v>527</v>
      </c>
      <c r="D296" s="205" t="s">
        <v>135</v>
      </c>
      <c r="E296" s="206" t="s">
        <v>528</v>
      </c>
      <c r="F296" s="207" t="s">
        <v>529</v>
      </c>
      <c r="G296" s="208" t="s">
        <v>269</v>
      </c>
      <c r="H296" s="209">
        <v>8</v>
      </c>
      <c r="I296" s="210"/>
      <c r="J296" s="211">
        <f>ROUND(I296*H296,2)</f>
        <v>0</v>
      </c>
      <c r="K296" s="207" t="s">
        <v>154</v>
      </c>
      <c r="L296" s="45"/>
      <c r="M296" s="212" t="s">
        <v>19</v>
      </c>
      <c r="N296" s="213" t="s">
        <v>46</v>
      </c>
      <c r="O296" s="85"/>
      <c r="P296" s="214">
        <f>O296*H296</f>
        <v>0</v>
      </c>
      <c r="Q296" s="214">
        <v>0</v>
      </c>
      <c r="R296" s="214">
        <f>Q296*H296</f>
        <v>0</v>
      </c>
      <c r="S296" s="214">
        <v>0</v>
      </c>
      <c r="T296" s="215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16" t="s">
        <v>225</v>
      </c>
      <c r="AT296" s="216" t="s">
        <v>135</v>
      </c>
      <c r="AU296" s="216" t="s">
        <v>85</v>
      </c>
      <c r="AY296" s="18" t="s">
        <v>132</v>
      </c>
      <c r="BE296" s="217">
        <f>IF(N296="základní",J296,0)</f>
        <v>0</v>
      </c>
      <c r="BF296" s="217">
        <f>IF(N296="snížená",J296,0)</f>
        <v>0</v>
      </c>
      <c r="BG296" s="217">
        <f>IF(N296="zákl. přenesená",J296,0)</f>
        <v>0</v>
      </c>
      <c r="BH296" s="217">
        <f>IF(N296="sníž. přenesená",J296,0)</f>
        <v>0</v>
      </c>
      <c r="BI296" s="217">
        <f>IF(N296="nulová",J296,0)</f>
        <v>0</v>
      </c>
      <c r="BJ296" s="18" t="s">
        <v>83</v>
      </c>
      <c r="BK296" s="217">
        <f>ROUND(I296*H296,2)</f>
        <v>0</v>
      </c>
      <c r="BL296" s="18" t="s">
        <v>225</v>
      </c>
      <c r="BM296" s="216" t="s">
        <v>530</v>
      </c>
    </row>
    <row r="297" s="2" customFormat="1">
      <c r="A297" s="39"/>
      <c r="B297" s="40"/>
      <c r="C297" s="41"/>
      <c r="D297" s="251" t="s">
        <v>156</v>
      </c>
      <c r="E297" s="41"/>
      <c r="F297" s="252" t="s">
        <v>531</v>
      </c>
      <c r="G297" s="41"/>
      <c r="H297" s="41"/>
      <c r="I297" s="253"/>
      <c r="J297" s="41"/>
      <c r="K297" s="41"/>
      <c r="L297" s="45"/>
      <c r="M297" s="254"/>
      <c r="N297" s="255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156</v>
      </c>
      <c r="AU297" s="18" t="s">
        <v>85</v>
      </c>
    </row>
    <row r="298" s="2" customFormat="1" ht="16.5" customHeight="1">
      <c r="A298" s="39"/>
      <c r="B298" s="40"/>
      <c r="C298" s="256" t="s">
        <v>532</v>
      </c>
      <c r="D298" s="256" t="s">
        <v>192</v>
      </c>
      <c r="E298" s="257" t="s">
        <v>533</v>
      </c>
      <c r="F298" s="258" t="s">
        <v>534</v>
      </c>
      <c r="G298" s="259" t="s">
        <v>269</v>
      </c>
      <c r="H298" s="260">
        <v>8.4000000000000004</v>
      </c>
      <c r="I298" s="261"/>
      <c r="J298" s="262">
        <f>ROUND(I298*H298,2)</f>
        <v>0</v>
      </c>
      <c r="K298" s="258" t="s">
        <v>19</v>
      </c>
      <c r="L298" s="263"/>
      <c r="M298" s="264" t="s">
        <v>19</v>
      </c>
      <c r="N298" s="265" t="s">
        <v>46</v>
      </c>
      <c r="O298" s="85"/>
      <c r="P298" s="214">
        <f>O298*H298</f>
        <v>0</v>
      </c>
      <c r="Q298" s="214">
        <v>0</v>
      </c>
      <c r="R298" s="214">
        <f>Q298*H298</f>
        <v>0</v>
      </c>
      <c r="S298" s="214">
        <v>0</v>
      </c>
      <c r="T298" s="215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16" t="s">
        <v>323</v>
      </c>
      <c r="AT298" s="216" t="s">
        <v>192</v>
      </c>
      <c r="AU298" s="216" t="s">
        <v>85</v>
      </c>
      <c r="AY298" s="18" t="s">
        <v>132</v>
      </c>
      <c r="BE298" s="217">
        <f>IF(N298="základní",J298,0)</f>
        <v>0</v>
      </c>
      <c r="BF298" s="217">
        <f>IF(N298="snížená",J298,0)</f>
        <v>0</v>
      </c>
      <c r="BG298" s="217">
        <f>IF(N298="zákl. přenesená",J298,0)</f>
        <v>0</v>
      </c>
      <c r="BH298" s="217">
        <f>IF(N298="sníž. přenesená",J298,0)</f>
        <v>0</v>
      </c>
      <c r="BI298" s="217">
        <f>IF(N298="nulová",J298,0)</f>
        <v>0</v>
      </c>
      <c r="BJ298" s="18" t="s">
        <v>83</v>
      </c>
      <c r="BK298" s="217">
        <f>ROUND(I298*H298,2)</f>
        <v>0</v>
      </c>
      <c r="BL298" s="18" t="s">
        <v>225</v>
      </c>
      <c r="BM298" s="216" t="s">
        <v>535</v>
      </c>
    </row>
    <row r="299" s="14" customFormat="1">
      <c r="A299" s="14"/>
      <c r="B299" s="229"/>
      <c r="C299" s="230"/>
      <c r="D299" s="220" t="s">
        <v>145</v>
      </c>
      <c r="E299" s="230"/>
      <c r="F299" s="232" t="s">
        <v>536</v>
      </c>
      <c r="G299" s="230"/>
      <c r="H299" s="233">
        <v>8.4000000000000004</v>
      </c>
      <c r="I299" s="234"/>
      <c r="J299" s="230"/>
      <c r="K299" s="230"/>
      <c r="L299" s="235"/>
      <c r="M299" s="236"/>
      <c r="N299" s="237"/>
      <c r="O299" s="237"/>
      <c r="P299" s="237"/>
      <c r="Q299" s="237"/>
      <c r="R299" s="237"/>
      <c r="S299" s="237"/>
      <c r="T299" s="238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39" t="s">
        <v>145</v>
      </c>
      <c r="AU299" s="239" t="s">
        <v>85</v>
      </c>
      <c r="AV299" s="14" t="s">
        <v>85</v>
      </c>
      <c r="AW299" s="14" t="s">
        <v>4</v>
      </c>
      <c r="AX299" s="14" t="s">
        <v>83</v>
      </c>
      <c r="AY299" s="239" t="s">
        <v>132</v>
      </c>
    </row>
    <row r="300" s="2" customFormat="1" ht="24.15" customHeight="1">
      <c r="A300" s="39"/>
      <c r="B300" s="40"/>
      <c r="C300" s="205" t="s">
        <v>537</v>
      </c>
      <c r="D300" s="205" t="s">
        <v>135</v>
      </c>
      <c r="E300" s="206" t="s">
        <v>538</v>
      </c>
      <c r="F300" s="207" t="s">
        <v>539</v>
      </c>
      <c r="G300" s="208" t="s">
        <v>269</v>
      </c>
      <c r="H300" s="209">
        <v>1</v>
      </c>
      <c r="I300" s="210"/>
      <c r="J300" s="211">
        <f>ROUND(I300*H300,2)</f>
        <v>0</v>
      </c>
      <c r="K300" s="207" t="s">
        <v>154</v>
      </c>
      <c r="L300" s="45"/>
      <c r="M300" s="212" t="s">
        <v>19</v>
      </c>
      <c r="N300" s="213" t="s">
        <v>46</v>
      </c>
      <c r="O300" s="85"/>
      <c r="P300" s="214">
        <f>O300*H300</f>
        <v>0</v>
      </c>
      <c r="Q300" s="214">
        <v>0</v>
      </c>
      <c r="R300" s="214">
        <f>Q300*H300</f>
        <v>0</v>
      </c>
      <c r="S300" s="214">
        <v>0</v>
      </c>
      <c r="T300" s="215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16" t="s">
        <v>225</v>
      </c>
      <c r="AT300" s="216" t="s">
        <v>135</v>
      </c>
      <c r="AU300" s="216" t="s">
        <v>85</v>
      </c>
      <c r="AY300" s="18" t="s">
        <v>132</v>
      </c>
      <c r="BE300" s="217">
        <f>IF(N300="základní",J300,0)</f>
        <v>0</v>
      </c>
      <c r="BF300" s="217">
        <f>IF(N300="snížená",J300,0)</f>
        <v>0</v>
      </c>
      <c r="BG300" s="217">
        <f>IF(N300="zákl. přenesená",J300,0)</f>
        <v>0</v>
      </c>
      <c r="BH300" s="217">
        <f>IF(N300="sníž. přenesená",J300,0)</f>
        <v>0</v>
      </c>
      <c r="BI300" s="217">
        <f>IF(N300="nulová",J300,0)</f>
        <v>0</v>
      </c>
      <c r="BJ300" s="18" t="s">
        <v>83</v>
      </c>
      <c r="BK300" s="217">
        <f>ROUND(I300*H300,2)</f>
        <v>0</v>
      </c>
      <c r="BL300" s="18" t="s">
        <v>225</v>
      </c>
      <c r="BM300" s="216" t="s">
        <v>540</v>
      </c>
    </row>
    <row r="301" s="2" customFormat="1">
      <c r="A301" s="39"/>
      <c r="B301" s="40"/>
      <c r="C301" s="41"/>
      <c r="D301" s="251" t="s">
        <v>156</v>
      </c>
      <c r="E301" s="41"/>
      <c r="F301" s="252" t="s">
        <v>541</v>
      </c>
      <c r="G301" s="41"/>
      <c r="H301" s="41"/>
      <c r="I301" s="253"/>
      <c r="J301" s="41"/>
      <c r="K301" s="41"/>
      <c r="L301" s="45"/>
      <c r="M301" s="254"/>
      <c r="N301" s="255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156</v>
      </c>
      <c r="AU301" s="18" t="s">
        <v>85</v>
      </c>
    </row>
    <row r="302" s="2" customFormat="1" ht="16.5" customHeight="1">
      <c r="A302" s="39"/>
      <c r="B302" s="40"/>
      <c r="C302" s="256" t="s">
        <v>542</v>
      </c>
      <c r="D302" s="256" t="s">
        <v>192</v>
      </c>
      <c r="E302" s="257" t="s">
        <v>543</v>
      </c>
      <c r="F302" s="258" t="s">
        <v>544</v>
      </c>
      <c r="G302" s="259" t="s">
        <v>545</v>
      </c>
      <c r="H302" s="260">
        <v>1.1879999999999999</v>
      </c>
      <c r="I302" s="261"/>
      <c r="J302" s="262">
        <f>ROUND(I302*H302,2)</f>
        <v>0</v>
      </c>
      <c r="K302" s="258" t="s">
        <v>154</v>
      </c>
      <c r="L302" s="263"/>
      <c r="M302" s="264" t="s">
        <v>19</v>
      </c>
      <c r="N302" s="265" t="s">
        <v>46</v>
      </c>
      <c r="O302" s="85"/>
      <c r="P302" s="214">
        <f>O302*H302</f>
        <v>0</v>
      </c>
      <c r="Q302" s="214">
        <v>0.00107</v>
      </c>
      <c r="R302" s="214">
        <f>Q302*H302</f>
        <v>0.0012711599999999999</v>
      </c>
      <c r="S302" s="214">
        <v>0</v>
      </c>
      <c r="T302" s="215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16" t="s">
        <v>323</v>
      </c>
      <c r="AT302" s="216" t="s">
        <v>192</v>
      </c>
      <c r="AU302" s="216" t="s">
        <v>85</v>
      </c>
      <c r="AY302" s="18" t="s">
        <v>132</v>
      </c>
      <c r="BE302" s="217">
        <f>IF(N302="základní",J302,0)</f>
        <v>0</v>
      </c>
      <c r="BF302" s="217">
        <f>IF(N302="snížená",J302,0)</f>
        <v>0</v>
      </c>
      <c r="BG302" s="217">
        <f>IF(N302="zákl. přenesená",J302,0)</f>
        <v>0</v>
      </c>
      <c r="BH302" s="217">
        <f>IF(N302="sníž. přenesená",J302,0)</f>
        <v>0</v>
      </c>
      <c r="BI302" s="217">
        <f>IF(N302="nulová",J302,0)</f>
        <v>0</v>
      </c>
      <c r="BJ302" s="18" t="s">
        <v>83</v>
      </c>
      <c r="BK302" s="217">
        <f>ROUND(I302*H302,2)</f>
        <v>0</v>
      </c>
      <c r="BL302" s="18" t="s">
        <v>225</v>
      </c>
      <c r="BM302" s="216" t="s">
        <v>546</v>
      </c>
    </row>
    <row r="303" s="14" customFormat="1">
      <c r="A303" s="14"/>
      <c r="B303" s="229"/>
      <c r="C303" s="230"/>
      <c r="D303" s="220" t="s">
        <v>145</v>
      </c>
      <c r="E303" s="230"/>
      <c r="F303" s="232" t="s">
        <v>547</v>
      </c>
      <c r="G303" s="230"/>
      <c r="H303" s="233">
        <v>1.1879999999999999</v>
      </c>
      <c r="I303" s="234"/>
      <c r="J303" s="230"/>
      <c r="K303" s="230"/>
      <c r="L303" s="235"/>
      <c r="M303" s="236"/>
      <c r="N303" s="237"/>
      <c r="O303" s="237"/>
      <c r="P303" s="237"/>
      <c r="Q303" s="237"/>
      <c r="R303" s="237"/>
      <c r="S303" s="237"/>
      <c r="T303" s="238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39" t="s">
        <v>145</v>
      </c>
      <c r="AU303" s="239" t="s">
        <v>85</v>
      </c>
      <c r="AV303" s="14" t="s">
        <v>85</v>
      </c>
      <c r="AW303" s="14" t="s">
        <v>4</v>
      </c>
      <c r="AX303" s="14" t="s">
        <v>83</v>
      </c>
      <c r="AY303" s="239" t="s">
        <v>132</v>
      </c>
    </row>
    <row r="304" s="2" customFormat="1" ht="24.15" customHeight="1">
      <c r="A304" s="39"/>
      <c r="B304" s="40"/>
      <c r="C304" s="205" t="s">
        <v>548</v>
      </c>
      <c r="D304" s="205" t="s">
        <v>135</v>
      </c>
      <c r="E304" s="206" t="s">
        <v>549</v>
      </c>
      <c r="F304" s="207" t="s">
        <v>550</v>
      </c>
      <c r="G304" s="208" t="s">
        <v>269</v>
      </c>
      <c r="H304" s="209">
        <v>10</v>
      </c>
      <c r="I304" s="210"/>
      <c r="J304" s="211">
        <f>ROUND(I304*H304,2)</f>
        <v>0</v>
      </c>
      <c r="K304" s="207" t="s">
        <v>154</v>
      </c>
      <c r="L304" s="45"/>
      <c r="M304" s="212" t="s">
        <v>19</v>
      </c>
      <c r="N304" s="213" t="s">
        <v>46</v>
      </c>
      <c r="O304" s="85"/>
      <c r="P304" s="214">
        <f>O304*H304</f>
        <v>0</v>
      </c>
      <c r="Q304" s="214">
        <v>0</v>
      </c>
      <c r="R304" s="214">
        <f>Q304*H304</f>
        <v>0</v>
      </c>
      <c r="S304" s="214">
        <v>0</v>
      </c>
      <c r="T304" s="215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16" t="s">
        <v>225</v>
      </c>
      <c r="AT304" s="216" t="s">
        <v>135</v>
      </c>
      <c r="AU304" s="216" t="s">
        <v>85</v>
      </c>
      <c r="AY304" s="18" t="s">
        <v>132</v>
      </c>
      <c r="BE304" s="217">
        <f>IF(N304="základní",J304,0)</f>
        <v>0</v>
      </c>
      <c r="BF304" s="217">
        <f>IF(N304="snížená",J304,0)</f>
        <v>0</v>
      </c>
      <c r="BG304" s="217">
        <f>IF(N304="zákl. přenesená",J304,0)</f>
        <v>0</v>
      </c>
      <c r="BH304" s="217">
        <f>IF(N304="sníž. přenesená",J304,0)</f>
        <v>0</v>
      </c>
      <c r="BI304" s="217">
        <f>IF(N304="nulová",J304,0)</f>
        <v>0</v>
      </c>
      <c r="BJ304" s="18" t="s">
        <v>83</v>
      </c>
      <c r="BK304" s="217">
        <f>ROUND(I304*H304,2)</f>
        <v>0</v>
      </c>
      <c r="BL304" s="18" t="s">
        <v>225</v>
      </c>
      <c r="BM304" s="216" t="s">
        <v>551</v>
      </c>
    </row>
    <row r="305" s="2" customFormat="1">
      <c r="A305" s="39"/>
      <c r="B305" s="40"/>
      <c r="C305" s="41"/>
      <c r="D305" s="251" t="s">
        <v>156</v>
      </c>
      <c r="E305" s="41"/>
      <c r="F305" s="252" t="s">
        <v>552</v>
      </c>
      <c r="G305" s="41"/>
      <c r="H305" s="41"/>
      <c r="I305" s="253"/>
      <c r="J305" s="41"/>
      <c r="K305" s="41"/>
      <c r="L305" s="45"/>
      <c r="M305" s="254"/>
      <c r="N305" s="255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156</v>
      </c>
      <c r="AU305" s="18" t="s">
        <v>85</v>
      </c>
    </row>
    <row r="306" s="2" customFormat="1" ht="24.15" customHeight="1">
      <c r="A306" s="39"/>
      <c r="B306" s="40"/>
      <c r="C306" s="205" t="s">
        <v>553</v>
      </c>
      <c r="D306" s="205" t="s">
        <v>135</v>
      </c>
      <c r="E306" s="206" t="s">
        <v>554</v>
      </c>
      <c r="F306" s="207" t="s">
        <v>555</v>
      </c>
      <c r="G306" s="208" t="s">
        <v>138</v>
      </c>
      <c r="H306" s="209">
        <v>4</v>
      </c>
      <c r="I306" s="210"/>
      <c r="J306" s="211">
        <f>ROUND(I306*H306,2)</f>
        <v>0</v>
      </c>
      <c r="K306" s="207" t="s">
        <v>154</v>
      </c>
      <c r="L306" s="45"/>
      <c r="M306" s="212" t="s">
        <v>19</v>
      </c>
      <c r="N306" s="213" t="s">
        <v>46</v>
      </c>
      <c r="O306" s="85"/>
      <c r="P306" s="214">
        <f>O306*H306</f>
        <v>0</v>
      </c>
      <c r="Q306" s="214">
        <v>0</v>
      </c>
      <c r="R306" s="214">
        <f>Q306*H306</f>
        <v>0</v>
      </c>
      <c r="S306" s="214">
        <v>0</v>
      </c>
      <c r="T306" s="215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16" t="s">
        <v>225</v>
      </c>
      <c r="AT306" s="216" t="s">
        <v>135</v>
      </c>
      <c r="AU306" s="216" t="s">
        <v>85</v>
      </c>
      <c r="AY306" s="18" t="s">
        <v>132</v>
      </c>
      <c r="BE306" s="217">
        <f>IF(N306="základní",J306,0)</f>
        <v>0</v>
      </c>
      <c r="BF306" s="217">
        <f>IF(N306="snížená",J306,0)</f>
        <v>0</v>
      </c>
      <c r="BG306" s="217">
        <f>IF(N306="zákl. přenesená",J306,0)</f>
        <v>0</v>
      </c>
      <c r="BH306" s="217">
        <f>IF(N306="sníž. přenesená",J306,0)</f>
        <v>0</v>
      </c>
      <c r="BI306" s="217">
        <f>IF(N306="nulová",J306,0)</f>
        <v>0</v>
      </c>
      <c r="BJ306" s="18" t="s">
        <v>83</v>
      </c>
      <c r="BK306" s="217">
        <f>ROUND(I306*H306,2)</f>
        <v>0</v>
      </c>
      <c r="BL306" s="18" t="s">
        <v>225</v>
      </c>
      <c r="BM306" s="216" t="s">
        <v>556</v>
      </c>
    </row>
    <row r="307" s="2" customFormat="1">
      <c r="A307" s="39"/>
      <c r="B307" s="40"/>
      <c r="C307" s="41"/>
      <c r="D307" s="251" t="s">
        <v>156</v>
      </c>
      <c r="E307" s="41"/>
      <c r="F307" s="252" t="s">
        <v>557</v>
      </c>
      <c r="G307" s="41"/>
      <c r="H307" s="41"/>
      <c r="I307" s="253"/>
      <c r="J307" s="41"/>
      <c r="K307" s="41"/>
      <c r="L307" s="45"/>
      <c r="M307" s="254"/>
      <c r="N307" s="255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156</v>
      </c>
      <c r="AU307" s="18" t="s">
        <v>85</v>
      </c>
    </row>
    <row r="308" s="2" customFormat="1" ht="16.5" customHeight="1">
      <c r="A308" s="39"/>
      <c r="B308" s="40"/>
      <c r="C308" s="256" t="s">
        <v>558</v>
      </c>
      <c r="D308" s="256" t="s">
        <v>192</v>
      </c>
      <c r="E308" s="257" t="s">
        <v>559</v>
      </c>
      <c r="F308" s="258" t="s">
        <v>560</v>
      </c>
      <c r="G308" s="259" t="s">
        <v>138</v>
      </c>
      <c r="H308" s="260">
        <v>4</v>
      </c>
      <c r="I308" s="261"/>
      <c r="J308" s="262">
        <f>ROUND(I308*H308,2)</f>
        <v>0</v>
      </c>
      <c r="K308" s="258" t="s">
        <v>154</v>
      </c>
      <c r="L308" s="263"/>
      <c r="M308" s="264" t="s">
        <v>19</v>
      </c>
      <c r="N308" s="265" t="s">
        <v>46</v>
      </c>
      <c r="O308" s="85"/>
      <c r="P308" s="214">
        <f>O308*H308</f>
        <v>0</v>
      </c>
      <c r="Q308" s="214">
        <v>4.0000000000000003E-05</v>
      </c>
      <c r="R308" s="214">
        <f>Q308*H308</f>
        <v>0.00016000000000000001</v>
      </c>
      <c r="S308" s="214">
        <v>0</v>
      </c>
      <c r="T308" s="215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16" t="s">
        <v>323</v>
      </c>
      <c r="AT308" s="216" t="s">
        <v>192</v>
      </c>
      <c r="AU308" s="216" t="s">
        <v>85</v>
      </c>
      <c r="AY308" s="18" t="s">
        <v>132</v>
      </c>
      <c r="BE308" s="217">
        <f>IF(N308="základní",J308,0)</f>
        <v>0</v>
      </c>
      <c r="BF308" s="217">
        <f>IF(N308="snížená",J308,0)</f>
        <v>0</v>
      </c>
      <c r="BG308" s="217">
        <f>IF(N308="zákl. přenesená",J308,0)</f>
        <v>0</v>
      </c>
      <c r="BH308" s="217">
        <f>IF(N308="sníž. přenesená",J308,0)</f>
        <v>0</v>
      </c>
      <c r="BI308" s="217">
        <f>IF(N308="nulová",J308,0)</f>
        <v>0</v>
      </c>
      <c r="BJ308" s="18" t="s">
        <v>83</v>
      </c>
      <c r="BK308" s="217">
        <f>ROUND(I308*H308,2)</f>
        <v>0</v>
      </c>
      <c r="BL308" s="18" t="s">
        <v>225</v>
      </c>
      <c r="BM308" s="216" t="s">
        <v>561</v>
      </c>
    </row>
    <row r="309" s="2" customFormat="1" ht="24.15" customHeight="1">
      <c r="A309" s="39"/>
      <c r="B309" s="40"/>
      <c r="C309" s="205" t="s">
        <v>562</v>
      </c>
      <c r="D309" s="205" t="s">
        <v>135</v>
      </c>
      <c r="E309" s="206" t="s">
        <v>563</v>
      </c>
      <c r="F309" s="207" t="s">
        <v>564</v>
      </c>
      <c r="G309" s="208" t="s">
        <v>138</v>
      </c>
      <c r="H309" s="209">
        <v>6</v>
      </c>
      <c r="I309" s="210"/>
      <c r="J309" s="211">
        <f>ROUND(I309*H309,2)</f>
        <v>0</v>
      </c>
      <c r="K309" s="207" t="s">
        <v>154</v>
      </c>
      <c r="L309" s="45"/>
      <c r="M309" s="212" t="s">
        <v>19</v>
      </c>
      <c r="N309" s="213" t="s">
        <v>46</v>
      </c>
      <c r="O309" s="85"/>
      <c r="P309" s="214">
        <f>O309*H309</f>
        <v>0</v>
      </c>
      <c r="Q309" s="214">
        <v>0</v>
      </c>
      <c r="R309" s="214">
        <f>Q309*H309</f>
        <v>0</v>
      </c>
      <c r="S309" s="214">
        <v>0</v>
      </c>
      <c r="T309" s="215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16" t="s">
        <v>225</v>
      </c>
      <c r="AT309" s="216" t="s">
        <v>135</v>
      </c>
      <c r="AU309" s="216" t="s">
        <v>85</v>
      </c>
      <c r="AY309" s="18" t="s">
        <v>132</v>
      </c>
      <c r="BE309" s="217">
        <f>IF(N309="základní",J309,0)</f>
        <v>0</v>
      </c>
      <c r="BF309" s="217">
        <f>IF(N309="snížená",J309,0)</f>
        <v>0</v>
      </c>
      <c r="BG309" s="217">
        <f>IF(N309="zákl. přenesená",J309,0)</f>
        <v>0</v>
      </c>
      <c r="BH309" s="217">
        <f>IF(N309="sníž. přenesená",J309,0)</f>
        <v>0</v>
      </c>
      <c r="BI309" s="217">
        <f>IF(N309="nulová",J309,0)</f>
        <v>0</v>
      </c>
      <c r="BJ309" s="18" t="s">
        <v>83</v>
      </c>
      <c r="BK309" s="217">
        <f>ROUND(I309*H309,2)</f>
        <v>0</v>
      </c>
      <c r="BL309" s="18" t="s">
        <v>225</v>
      </c>
      <c r="BM309" s="216" t="s">
        <v>565</v>
      </c>
    </row>
    <row r="310" s="2" customFormat="1">
      <c r="A310" s="39"/>
      <c r="B310" s="40"/>
      <c r="C310" s="41"/>
      <c r="D310" s="251" t="s">
        <v>156</v>
      </c>
      <c r="E310" s="41"/>
      <c r="F310" s="252" t="s">
        <v>566</v>
      </c>
      <c r="G310" s="41"/>
      <c r="H310" s="41"/>
      <c r="I310" s="253"/>
      <c r="J310" s="41"/>
      <c r="K310" s="41"/>
      <c r="L310" s="45"/>
      <c r="M310" s="254"/>
      <c r="N310" s="255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156</v>
      </c>
      <c r="AU310" s="18" t="s">
        <v>85</v>
      </c>
    </row>
    <row r="311" s="2" customFormat="1" ht="16.5" customHeight="1">
      <c r="A311" s="39"/>
      <c r="B311" s="40"/>
      <c r="C311" s="256" t="s">
        <v>567</v>
      </c>
      <c r="D311" s="256" t="s">
        <v>192</v>
      </c>
      <c r="E311" s="257" t="s">
        <v>568</v>
      </c>
      <c r="F311" s="258" t="s">
        <v>569</v>
      </c>
      <c r="G311" s="259" t="s">
        <v>138</v>
      </c>
      <c r="H311" s="260">
        <v>6</v>
      </c>
      <c r="I311" s="261"/>
      <c r="J311" s="262">
        <f>ROUND(I311*H311,2)</f>
        <v>0</v>
      </c>
      <c r="K311" s="258" t="s">
        <v>154</v>
      </c>
      <c r="L311" s="263"/>
      <c r="M311" s="264" t="s">
        <v>19</v>
      </c>
      <c r="N311" s="265" t="s">
        <v>46</v>
      </c>
      <c r="O311" s="85"/>
      <c r="P311" s="214">
        <f>O311*H311</f>
        <v>0</v>
      </c>
      <c r="Q311" s="214">
        <v>9.0000000000000006E-05</v>
      </c>
      <c r="R311" s="214">
        <f>Q311*H311</f>
        <v>0.00054000000000000001</v>
      </c>
      <c r="S311" s="214">
        <v>0</v>
      </c>
      <c r="T311" s="215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16" t="s">
        <v>323</v>
      </c>
      <c r="AT311" s="216" t="s">
        <v>192</v>
      </c>
      <c r="AU311" s="216" t="s">
        <v>85</v>
      </c>
      <c r="AY311" s="18" t="s">
        <v>132</v>
      </c>
      <c r="BE311" s="217">
        <f>IF(N311="základní",J311,0)</f>
        <v>0</v>
      </c>
      <c r="BF311" s="217">
        <f>IF(N311="snížená",J311,0)</f>
        <v>0</v>
      </c>
      <c r="BG311" s="217">
        <f>IF(N311="zákl. přenesená",J311,0)</f>
        <v>0</v>
      </c>
      <c r="BH311" s="217">
        <f>IF(N311="sníž. přenesená",J311,0)</f>
        <v>0</v>
      </c>
      <c r="BI311" s="217">
        <f>IF(N311="nulová",J311,0)</f>
        <v>0</v>
      </c>
      <c r="BJ311" s="18" t="s">
        <v>83</v>
      </c>
      <c r="BK311" s="217">
        <f>ROUND(I311*H311,2)</f>
        <v>0</v>
      </c>
      <c r="BL311" s="18" t="s">
        <v>225</v>
      </c>
      <c r="BM311" s="216" t="s">
        <v>570</v>
      </c>
    </row>
    <row r="312" s="2" customFormat="1" ht="33" customHeight="1">
      <c r="A312" s="39"/>
      <c r="B312" s="40"/>
      <c r="C312" s="205" t="s">
        <v>571</v>
      </c>
      <c r="D312" s="205" t="s">
        <v>135</v>
      </c>
      <c r="E312" s="206" t="s">
        <v>572</v>
      </c>
      <c r="F312" s="207" t="s">
        <v>573</v>
      </c>
      <c r="G312" s="208" t="s">
        <v>269</v>
      </c>
      <c r="H312" s="209">
        <v>140</v>
      </c>
      <c r="I312" s="210"/>
      <c r="J312" s="211">
        <f>ROUND(I312*H312,2)</f>
        <v>0</v>
      </c>
      <c r="K312" s="207" t="s">
        <v>154</v>
      </c>
      <c r="L312" s="45"/>
      <c r="M312" s="212" t="s">
        <v>19</v>
      </c>
      <c r="N312" s="213" t="s">
        <v>46</v>
      </c>
      <c r="O312" s="85"/>
      <c r="P312" s="214">
        <f>O312*H312</f>
        <v>0</v>
      </c>
      <c r="Q312" s="214">
        <v>0</v>
      </c>
      <c r="R312" s="214">
        <f>Q312*H312</f>
        <v>0</v>
      </c>
      <c r="S312" s="214">
        <v>0</v>
      </c>
      <c r="T312" s="215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16" t="s">
        <v>225</v>
      </c>
      <c r="AT312" s="216" t="s">
        <v>135</v>
      </c>
      <c r="AU312" s="216" t="s">
        <v>85</v>
      </c>
      <c r="AY312" s="18" t="s">
        <v>132</v>
      </c>
      <c r="BE312" s="217">
        <f>IF(N312="základní",J312,0)</f>
        <v>0</v>
      </c>
      <c r="BF312" s="217">
        <f>IF(N312="snížená",J312,0)</f>
        <v>0</v>
      </c>
      <c r="BG312" s="217">
        <f>IF(N312="zákl. přenesená",J312,0)</f>
        <v>0</v>
      </c>
      <c r="BH312" s="217">
        <f>IF(N312="sníž. přenesená",J312,0)</f>
        <v>0</v>
      </c>
      <c r="BI312" s="217">
        <f>IF(N312="nulová",J312,0)</f>
        <v>0</v>
      </c>
      <c r="BJ312" s="18" t="s">
        <v>83</v>
      </c>
      <c r="BK312" s="217">
        <f>ROUND(I312*H312,2)</f>
        <v>0</v>
      </c>
      <c r="BL312" s="18" t="s">
        <v>225</v>
      </c>
      <c r="BM312" s="216" t="s">
        <v>574</v>
      </c>
    </row>
    <row r="313" s="2" customFormat="1">
      <c r="A313" s="39"/>
      <c r="B313" s="40"/>
      <c r="C313" s="41"/>
      <c r="D313" s="251" t="s">
        <v>156</v>
      </c>
      <c r="E313" s="41"/>
      <c r="F313" s="252" t="s">
        <v>575</v>
      </c>
      <c r="G313" s="41"/>
      <c r="H313" s="41"/>
      <c r="I313" s="253"/>
      <c r="J313" s="41"/>
      <c r="K313" s="41"/>
      <c r="L313" s="45"/>
      <c r="M313" s="254"/>
      <c r="N313" s="255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156</v>
      </c>
      <c r="AU313" s="18" t="s">
        <v>85</v>
      </c>
    </row>
    <row r="314" s="2" customFormat="1" ht="16.5" customHeight="1">
      <c r="A314" s="39"/>
      <c r="B314" s="40"/>
      <c r="C314" s="256" t="s">
        <v>576</v>
      </c>
      <c r="D314" s="256" t="s">
        <v>192</v>
      </c>
      <c r="E314" s="257" t="s">
        <v>577</v>
      </c>
      <c r="F314" s="258" t="s">
        <v>578</v>
      </c>
      <c r="G314" s="259" t="s">
        <v>269</v>
      </c>
      <c r="H314" s="260">
        <v>11.5</v>
      </c>
      <c r="I314" s="261"/>
      <c r="J314" s="262">
        <f>ROUND(I314*H314,2)</f>
        <v>0</v>
      </c>
      <c r="K314" s="258" t="s">
        <v>19</v>
      </c>
      <c r="L314" s="263"/>
      <c r="M314" s="264" t="s">
        <v>19</v>
      </c>
      <c r="N314" s="265" t="s">
        <v>46</v>
      </c>
      <c r="O314" s="85"/>
      <c r="P314" s="214">
        <f>O314*H314</f>
        <v>0</v>
      </c>
      <c r="Q314" s="214">
        <v>0</v>
      </c>
      <c r="R314" s="214">
        <f>Q314*H314</f>
        <v>0</v>
      </c>
      <c r="S314" s="214">
        <v>0</v>
      </c>
      <c r="T314" s="215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16" t="s">
        <v>323</v>
      </c>
      <c r="AT314" s="216" t="s">
        <v>192</v>
      </c>
      <c r="AU314" s="216" t="s">
        <v>85</v>
      </c>
      <c r="AY314" s="18" t="s">
        <v>132</v>
      </c>
      <c r="BE314" s="217">
        <f>IF(N314="základní",J314,0)</f>
        <v>0</v>
      </c>
      <c r="BF314" s="217">
        <f>IF(N314="snížená",J314,0)</f>
        <v>0</v>
      </c>
      <c r="BG314" s="217">
        <f>IF(N314="zákl. přenesená",J314,0)</f>
        <v>0</v>
      </c>
      <c r="BH314" s="217">
        <f>IF(N314="sníž. přenesená",J314,0)</f>
        <v>0</v>
      </c>
      <c r="BI314" s="217">
        <f>IF(N314="nulová",J314,0)</f>
        <v>0</v>
      </c>
      <c r="BJ314" s="18" t="s">
        <v>83</v>
      </c>
      <c r="BK314" s="217">
        <f>ROUND(I314*H314,2)</f>
        <v>0</v>
      </c>
      <c r="BL314" s="18" t="s">
        <v>225</v>
      </c>
      <c r="BM314" s="216" t="s">
        <v>579</v>
      </c>
    </row>
    <row r="315" s="14" customFormat="1">
      <c r="A315" s="14"/>
      <c r="B315" s="229"/>
      <c r="C315" s="230"/>
      <c r="D315" s="220" t="s">
        <v>145</v>
      </c>
      <c r="E315" s="230"/>
      <c r="F315" s="232" t="s">
        <v>580</v>
      </c>
      <c r="G315" s="230"/>
      <c r="H315" s="233">
        <v>11.5</v>
      </c>
      <c r="I315" s="234"/>
      <c r="J315" s="230"/>
      <c r="K315" s="230"/>
      <c r="L315" s="235"/>
      <c r="M315" s="236"/>
      <c r="N315" s="237"/>
      <c r="O315" s="237"/>
      <c r="P315" s="237"/>
      <c r="Q315" s="237"/>
      <c r="R315" s="237"/>
      <c r="S315" s="237"/>
      <c r="T315" s="238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39" t="s">
        <v>145</v>
      </c>
      <c r="AU315" s="239" t="s">
        <v>85</v>
      </c>
      <c r="AV315" s="14" t="s">
        <v>85</v>
      </c>
      <c r="AW315" s="14" t="s">
        <v>4</v>
      </c>
      <c r="AX315" s="14" t="s">
        <v>83</v>
      </c>
      <c r="AY315" s="239" t="s">
        <v>132</v>
      </c>
    </row>
    <row r="316" s="2" customFormat="1" ht="16.5" customHeight="1">
      <c r="A316" s="39"/>
      <c r="B316" s="40"/>
      <c r="C316" s="256" t="s">
        <v>581</v>
      </c>
      <c r="D316" s="256" t="s">
        <v>192</v>
      </c>
      <c r="E316" s="257" t="s">
        <v>582</v>
      </c>
      <c r="F316" s="258" t="s">
        <v>583</v>
      </c>
      <c r="G316" s="259" t="s">
        <v>269</v>
      </c>
      <c r="H316" s="260">
        <v>86.25</v>
      </c>
      <c r="I316" s="261"/>
      <c r="J316" s="262">
        <f>ROUND(I316*H316,2)</f>
        <v>0</v>
      </c>
      <c r="K316" s="258" t="s">
        <v>19</v>
      </c>
      <c r="L316" s="263"/>
      <c r="M316" s="264" t="s">
        <v>19</v>
      </c>
      <c r="N316" s="265" t="s">
        <v>46</v>
      </c>
      <c r="O316" s="85"/>
      <c r="P316" s="214">
        <f>O316*H316</f>
        <v>0</v>
      </c>
      <c r="Q316" s="214">
        <v>0</v>
      </c>
      <c r="R316" s="214">
        <f>Q316*H316</f>
        <v>0</v>
      </c>
      <c r="S316" s="214">
        <v>0</v>
      </c>
      <c r="T316" s="215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16" t="s">
        <v>323</v>
      </c>
      <c r="AT316" s="216" t="s">
        <v>192</v>
      </c>
      <c r="AU316" s="216" t="s">
        <v>85</v>
      </c>
      <c r="AY316" s="18" t="s">
        <v>132</v>
      </c>
      <c r="BE316" s="217">
        <f>IF(N316="základní",J316,0)</f>
        <v>0</v>
      </c>
      <c r="BF316" s="217">
        <f>IF(N316="snížená",J316,0)</f>
        <v>0</v>
      </c>
      <c r="BG316" s="217">
        <f>IF(N316="zákl. přenesená",J316,0)</f>
        <v>0</v>
      </c>
      <c r="BH316" s="217">
        <f>IF(N316="sníž. přenesená",J316,0)</f>
        <v>0</v>
      </c>
      <c r="BI316" s="217">
        <f>IF(N316="nulová",J316,0)</f>
        <v>0</v>
      </c>
      <c r="BJ316" s="18" t="s">
        <v>83</v>
      </c>
      <c r="BK316" s="217">
        <f>ROUND(I316*H316,2)</f>
        <v>0</v>
      </c>
      <c r="BL316" s="18" t="s">
        <v>225</v>
      </c>
      <c r="BM316" s="216" t="s">
        <v>584</v>
      </c>
    </row>
    <row r="317" s="14" customFormat="1">
      <c r="A317" s="14"/>
      <c r="B317" s="229"/>
      <c r="C317" s="230"/>
      <c r="D317" s="220" t="s">
        <v>145</v>
      </c>
      <c r="E317" s="230"/>
      <c r="F317" s="232" t="s">
        <v>585</v>
      </c>
      <c r="G317" s="230"/>
      <c r="H317" s="233">
        <v>86.25</v>
      </c>
      <c r="I317" s="234"/>
      <c r="J317" s="230"/>
      <c r="K317" s="230"/>
      <c r="L317" s="235"/>
      <c r="M317" s="236"/>
      <c r="N317" s="237"/>
      <c r="O317" s="237"/>
      <c r="P317" s="237"/>
      <c r="Q317" s="237"/>
      <c r="R317" s="237"/>
      <c r="S317" s="237"/>
      <c r="T317" s="238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39" t="s">
        <v>145</v>
      </c>
      <c r="AU317" s="239" t="s">
        <v>85</v>
      </c>
      <c r="AV317" s="14" t="s">
        <v>85</v>
      </c>
      <c r="AW317" s="14" t="s">
        <v>4</v>
      </c>
      <c r="AX317" s="14" t="s">
        <v>83</v>
      </c>
      <c r="AY317" s="239" t="s">
        <v>132</v>
      </c>
    </row>
    <row r="318" s="2" customFormat="1" ht="16.5" customHeight="1">
      <c r="A318" s="39"/>
      <c r="B318" s="40"/>
      <c r="C318" s="256" t="s">
        <v>586</v>
      </c>
      <c r="D318" s="256" t="s">
        <v>192</v>
      </c>
      <c r="E318" s="257" t="s">
        <v>587</v>
      </c>
      <c r="F318" s="258" t="s">
        <v>588</v>
      </c>
      <c r="G318" s="259" t="s">
        <v>269</v>
      </c>
      <c r="H318" s="260">
        <v>63.25</v>
      </c>
      <c r="I318" s="261"/>
      <c r="J318" s="262">
        <f>ROUND(I318*H318,2)</f>
        <v>0</v>
      </c>
      <c r="K318" s="258" t="s">
        <v>19</v>
      </c>
      <c r="L318" s="263"/>
      <c r="M318" s="264" t="s">
        <v>19</v>
      </c>
      <c r="N318" s="265" t="s">
        <v>46</v>
      </c>
      <c r="O318" s="85"/>
      <c r="P318" s="214">
        <f>O318*H318</f>
        <v>0</v>
      </c>
      <c r="Q318" s="214">
        <v>0</v>
      </c>
      <c r="R318" s="214">
        <f>Q318*H318</f>
        <v>0</v>
      </c>
      <c r="S318" s="214">
        <v>0</v>
      </c>
      <c r="T318" s="215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16" t="s">
        <v>323</v>
      </c>
      <c r="AT318" s="216" t="s">
        <v>192</v>
      </c>
      <c r="AU318" s="216" t="s">
        <v>85</v>
      </c>
      <c r="AY318" s="18" t="s">
        <v>132</v>
      </c>
      <c r="BE318" s="217">
        <f>IF(N318="základní",J318,0)</f>
        <v>0</v>
      </c>
      <c r="BF318" s="217">
        <f>IF(N318="snížená",J318,0)</f>
        <v>0</v>
      </c>
      <c r="BG318" s="217">
        <f>IF(N318="zákl. přenesená",J318,0)</f>
        <v>0</v>
      </c>
      <c r="BH318" s="217">
        <f>IF(N318="sníž. přenesená",J318,0)</f>
        <v>0</v>
      </c>
      <c r="BI318" s="217">
        <f>IF(N318="nulová",J318,0)</f>
        <v>0</v>
      </c>
      <c r="BJ318" s="18" t="s">
        <v>83</v>
      </c>
      <c r="BK318" s="217">
        <f>ROUND(I318*H318,2)</f>
        <v>0</v>
      </c>
      <c r="BL318" s="18" t="s">
        <v>225</v>
      </c>
      <c r="BM318" s="216" t="s">
        <v>589</v>
      </c>
    </row>
    <row r="319" s="14" customFormat="1">
      <c r="A319" s="14"/>
      <c r="B319" s="229"/>
      <c r="C319" s="230"/>
      <c r="D319" s="220" t="s">
        <v>145</v>
      </c>
      <c r="E319" s="230"/>
      <c r="F319" s="232" t="s">
        <v>590</v>
      </c>
      <c r="G319" s="230"/>
      <c r="H319" s="233">
        <v>63.25</v>
      </c>
      <c r="I319" s="234"/>
      <c r="J319" s="230"/>
      <c r="K319" s="230"/>
      <c r="L319" s="235"/>
      <c r="M319" s="236"/>
      <c r="N319" s="237"/>
      <c r="O319" s="237"/>
      <c r="P319" s="237"/>
      <c r="Q319" s="237"/>
      <c r="R319" s="237"/>
      <c r="S319" s="237"/>
      <c r="T319" s="238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39" t="s">
        <v>145</v>
      </c>
      <c r="AU319" s="239" t="s">
        <v>85</v>
      </c>
      <c r="AV319" s="14" t="s">
        <v>85</v>
      </c>
      <c r="AW319" s="14" t="s">
        <v>4</v>
      </c>
      <c r="AX319" s="14" t="s">
        <v>83</v>
      </c>
      <c r="AY319" s="239" t="s">
        <v>132</v>
      </c>
    </row>
    <row r="320" s="2" customFormat="1" ht="24.15" customHeight="1">
      <c r="A320" s="39"/>
      <c r="B320" s="40"/>
      <c r="C320" s="205" t="s">
        <v>591</v>
      </c>
      <c r="D320" s="205" t="s">
        <v>135</v>
      </c>
      <c r="E320" s="206" t="s">
        <v>592</v>
      </c>
      <c r="F320" s="207" t="s">
        <v>593</v>
      </c>
      <c r="G320" s="208" t="s">
        <v>138</v>
      </c>
      <c r="H320" s="209">
        <v>3</v>
      </c>
      <c r="I320" s="210"/>
      <c r="J320" s="211">
        <f>ROUND(I320*H320,2)</f>
        <v>0</v>
      </c>
      <c r="K320" s="207" t="s">
        <v>154</v>
      </c>
      <c r="L320" s="45"/>
      <c r="M320" s="212" t="s">
        <v>19</v>
      </c>
      <c r="N320" s="213" t="s">
        <v>46</v>
      </c>
      <c r="O320" s="85"/>
      <c r="P320" s="214">
        <f>O320*H320</f>
        <v>0</v>
      </c>
      <c r="Q320" s="214">
        <v>0</v>
      </c>
      <c r="R320" s="214">
        <f>Q320*H320</f>
        <v>0</v>
      </c>
      <c r="S320" s="214">
        <v>0</v>
      </c>
      <c r="T320" s="215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16" t="s">
        <v>225</v>
      </c>
      <c r="AT320" s="216" t="s">
        <v>135</v>
      </c>
      <c r="AU320" s="216" t="s">
        <v>85</v>
      </c>
      <c r="AY320" s="18" t="s">
        <v>132</v>
      </c>
      <c r="BE320" s="217">
        <f>IF(N320="základní",J320,0)</f>
        <v>0</v>
      </c>
      <c r="BF320" s="217">
        <f>IF(N320="snížená",J320,0)</f>
        <v>0</v>
      </c>
      <c r="BG320" s="217">
        <f>IF(N320="zákl. přenesená",J320,0)</f>
        <v>0</v>
      </c>
      <c r="BH320" s="217">
        <f>IF(N320="sníž. přenesená",J320,0)</f>
        <v>0</v>
      </c>
      <c r="BI320" s="217">
        <f>IF(N320="nulová",J320,0)</f>
        <v>0</v>
      </c>
      <c r="BJ320" s="18" t="s">
        <v>83</v>
      </c>
      <c r="BK320" s="217">
        <f>ROUND(I320*H320,2)</f>
        <v>0</v>
      </c>
      <c r="BL320" s="18" t="s">
        <v>225</v>
      </c>
      <c r="BM320" s="216" t="s">
        <v>594</v>
      </c>
    </row>
    <row r="321" s="2" customFormat="1">
      <c r="A321" s="39"/>
      <c r="B321" s="40"/>
      <c r="C321" s="41"/>
      <c r="D321" s="251" t="s">
        <v>156</v>
      </c>
      <c r="E321" s="41"/>
      <c r="F321" s="252" t="s">
        <v>595</v>
      </c>
      <c r="G321" s="41"/>
      <c r="H321" s="41"/>
      <c r="I321" s="253"/>
      <c r="J321" s="41"/>
      <c r="K321" s="41"/>
      <c r="L321" s="45"/>
      <c r="M321" s="254"/>
      <c r="N321" s="255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156</v>
      </c>
      <c r="AU321" s="18" t="s">
        <v>85</v>
      </c>
    </row>
    <row r="322" s="2" customFormat="1" ht="16.5" customHeight="1">
      <c r="A322" s="39"/>
      <c r="B322" s="40"/>
      <c r="C322" s="256" t="s">
        <v>596</v>
      </c>
      <c r="D322" s="256" t="s">
        <v>192</v>
      </c>
      <c r="E322" s="257" t="s">
        <v>597</v>
      </c>
      <c r="F322" s="258" t="s">
        <v>598</v>
      </c>
      <c r="G322" s="259" t="s">
        <v>138</v>
      </c>
      <c r="H322" s="260">
        <v>3</v>
      </c>
      <c r="I322" s="261"/>
      <c r="J322" s="262">
        <f>ROUND(I322*H322,2)</f>
        <v>0</v>
      </c>
      <c r="K322" s="258" t="s">
        <v>154</v>
      </c>
      <c r="L322" s="263"/>
      <c r="M322" s="264" t="s">
        <v>19</v>
      </c>
      <c r="N322" s="265" t="s">
        <v>46</v>
      </c>
      <c r="O322" s="85"/>
      <c r="P322" s="214">
        <f>O322*H322</f>
        <v>0</v>
      </c>
      <c r="Q322" s="214">
        <v>4.0000000000000003E-05</v>
      </c>
      <c r="R322" s="214">
        <f>Q322*H322</f>
        <v>0.00012000000000000002</v>
      </c>
      <c r="S322" s="214">
        <v>0</v>
      </c>
      <c r="T322" s="215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16" t="s">
        <v>323</v>
      </c>
      <c r="AT322" s="216" t="s">
        <v>192</v>
      </c>
      <c r="AU322" s="216" t="s">
        <v>85</v>
      </c>
      <c r="AY322" s="18" t="s">
        <v>132</v>
      </c>
      <c r="BE322" s="217">
        <f>IF(N322="základní",J322,0)</f>
        <v>0</v>
      </c>
      <c r="BF322" s="217">
        <f>IF(N322="snížená",J322,0)</f>
        <v>0</v>
      </c>
      <c r="BG322" s="217">
        <f>IF(N322="zákl. přenesená",J322,0)</f>
        <v>0</v>
      </c>
      <c r="BH322" s="217">
        <f>IF(N322="sníž. přenesená",J322,0)</f>
        <v>0</v>
      </c>
      <c r="BI322" s="217">
        <f>IF(N322="nulová",J322,0)</f>
        <v>0</v>
      </c>
      <c r="BJ322" s="18" t="s">
        <v>83</v>
      </c>
      <c r="BK322" s="217">
        <f>ROUND(I322*H322,2)</f>
        <v>0</v>
      </c>
      <c r="BL322" s="18" t="s">
        <v>225</v>
      </c>
      <c r="BM322" s="216" t="s">
        <v>599</v>
      </c>
    </row>
    <row r="323" s="2" customFormat="1" ht="16.5" customHeight="1">
      <c r="A323" s="39"/>
      <c r="B323" s="40"/>
      <c r="C323" s="256" t="s">
        <v>600</v>
      </c>
      <c r="D323" s="256" t="s">
        <v>192</v>
      </c>
      <c r="E323" s="257" t="s">
        <v>601</v>
      </c>
      <c r="F323" s="258" t="s">
        <v>602</v>
      </c>
      <c r="G323" s="259" t="s">
        <v>138</v>
      </c>
      <c r="H323" s="260">
        <v>3</v>
      </c>
      <c r="I323" s="261"/>
      <c r="J323" s="262">
        <f>ROUND(I323*H323,2)</f>
        <v>0</v>
      </c>
      <c r="K323" s="258" t="s">
        <v>154</v>
      </c>
      <c r="L323" s="263"/>
      <c r="M323" s="264" t="s">
        <v>19</v>
      </c>
      <c r="N323" s="265" t="s">
        <v>46</v>
      </c>
      <c r="O323" s="85"/>
      <c r="P323" s="214">
        <f>O323*H323</f>
        <v>0</v>
      </c>
      <c r="Q323" s="214">
        <v>3.0000000000000001E-05</v>
      </c>
      <c r="R323" s="214">
        <f>Q323*H323</f>
        <v>9.0000000000000006E-05</v>
      </c>
      <c r="S323" s="214">
        <v>0</v>
      </c>
      <c r="T323" s="215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16" t="s">
        <v>323</v>
      </c>
      <c r="AT323" s="216" t="s">
        <v>192</v>
      </c>
      <c r="AU323" s="216" t="s">
        <v>85</v>
      </c>
      <c r="AY323" s="18" t="s">
        <v>132</v>
      </c>
      <c r="BE323" s="217">
        <f>IF(N323="základní",J323,0)</f>
        <v>0</v>
      </c>
      <c r="BF323" s="217">
        <f>IF(N323="snížená",J323,0)</f>
        <v>0</v>
      </c>
      <c r="BG323" s="217">
        <f>IF(N323="zákl. přenesená",J323,0)</f>
        <v>0</v>
      </c>
      <c r="BH323" s="217">
        <f>IF(N323="sníž. přenesená",J323,0)</f>
        <v>0</v>
      </c>
      <c r="BI323" s="217">
        <f>IF(N323="nulová",J323,0)</f>
        <v>0</v>
      </c>
      <c r="BJ323" s="18" t="s">
        <v>83</v>
      </c>
      <c r="BK323" s="217">
        <f>ROUND(I323*H323,2)</f>
        <v>0</v>
      </c>
      <c r="BL323" s="18" t="s">
        <v>225</v>
      </c>
      <c r="BM323" s="216" t="s">
        <v>603</v>
      </c>
    </row>
    <row r="324" s="2" customFormat="1" ht="16.5" customHeight="1">
      <c r="A324" s="39"/>
      <c r="B324" s="40"/>
      <c r="C324" s="256" t="s">
        <v>604</v>
      </c>
      <c r="D324" s="256" t="s">
        <v>192</v>
      </c>
      <c r="E324" s="257" t="s">
        <v>605</v>
      </c>
      <c r="F324" s="258" t="s">
        <v>606</v>
      </c>
      <c r="G324" s="259" t="s">
        <v>138</v>
      </c>
      <c r="H324" s="260">
        <v>3</v>
      </c>
      <c r="I324" s="261"/>
      <c r="J324" s="262">
        <f>ROUND(I324*H324,2)</f>
        <v>0</v>
      </c>
      <c r="K324" s="258" t="s">
        <v>154</v>
      </c>
      <c r="L324" s="263"/>
      <c r="M324" s="264" t="s">
        <v>19</v>
      </c>
      <c r="N324" s="265" t="s">
        <v>46</v>
      </c>
      <c r="O324" s="85"/>
      <c r="P324" s="214">
        <f>O324*H324</f>
        <v>0</v>
      </c>
      <c r="Q324" s="214">
        <v>1.0000000000000001E-05</v>
      </c>
      <c r="R324" s="214">
        <f>Q324*H324</f>
        <v>3.0000000000000004E-05</v>
      </c>
      <c r="S324" s="214">
        <v>0</v>
      </c>
      <c r="T324" s="215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16" t="s">
        <v>323</v>
      </c>
      <c r="AT324" s="216" t="s">
        <v>192</v>
      </c>
      <c r="AU324" s="216" t="s">
        <v>85</v>
      </c>
      <c r="AY324" s="18" t="s">
        <v>132</v>
      </c>
      <c r="BE324" s="217">
        <f>IF(N324="základní",J324,0)</f>
        <v>0</v>
      </c>
      <c r="BF324" s="217">
        <f>IF(N324="snížená",J324,0)</f>
        <v>0</v>
      </c>
      <c r="BG324" s="217">
        <f>IF(N324="zákl. přenesená",J324,0)</f>
        <v>0</v>
      </c>
      <c r="BH324" s="217">
        <f>IF(N324="sníž. přenesená",J324,0)</f>
        <v>0</v>
      </c>
      <c r="BI324" s="217">
        <f>IF(N324="nulová",J324,0)</f>
        <v>0</v>
      </c>
      <c r="BJ324" s="18" t="s">
        <v>83</v>
      </c>
      <c r="BK324" s="217">
        <f>ROUND(I324*H324,2)</f>
        <v>0</v>
      </c>
      <c r="BL324" s="18" t="s">
        <v>225</v>
      </c>
      <c r="BM324" s="216" t="s">
        <v>607</v>
      </c>
    </row>
    <row r="325" s="2" customFormat="1" ht="24.15" customHeight="1">
      <c r="A325" s="39"/>
      <c r="B325" s="40"/>
      <c r="C325" s="205" t="s">
        <v>608</v>
      </c>
      <c r="D325" s="205" t="s">
        <v>135</v>
      </c>
      <c r="E325" s="206" t="s">
        <v>609</v>
      </c>
      <c r="F325" s="207" t="s">
        <v>610</v>
      </c>
      <c r="G325" s="208" t="s">
        <v>138</v>
      </c>
      <c r="H325" s="209">
        <v>2</v>
      </c>
      <c r="I325" s="210"/>
      <c r="J325" s="211">
        <f>ROUND(I325*H325,2)</f>
        <v>0</v>
      </c>
      <c r="K325" s="207" t="s">
        <v>154</v>
      </c>
      <c r="L325" s="45"/>
      <c r="M325" s="212" t="s">
        <v>19</v>
      </c>
      <c r="N325" s="213" t="s">
        <v>46</v>
      </c>
      <c r="O325" s="85"/>
      <c r="P325" s="214">
        <f>O325*H325</f>
        <v>0</v>
      </c>
      <c r="Q325" s="214">
        <v>0</v>
      </c>
      <c r="R325" s="214">
        <f>Q325*H325</f>
        <v>0</v>
      </c>
      <c r="S325" s="214">
        <v>0</v>
      </c>
      <c r="T325" s="215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16" t="s">
        <v>225</v>
      </c>
      <c r="AT325" s="216" t="s">
        <v>135</v>
      </c>
      <c r="AU325" s="216" t="s">
        <v>85</v>
      </c>
      <c r="AY325" s="18" t="s">
        <v>132</v>
      </c>
      <c r="BE325" s="217">
        <f>IF(N325="základní",J325,0)</f>
        <v>0</v>
      </c>
      <c r="BF325" s="217">
        <f>IF(N325="snížená",J325,0)</f>
        <v>0</v>
      </c>
      <c r="BG325" s="217">
        <f>IF(N325="zákl. přenesená",J325,0)</f>
        <v>0</v>
      </c>
      <c r="BH325" s="217">
        <f>IF(N325="sníž. přenesená",J325,0)</f>
        <v>0</v>
      </c>
      <c r="BI325" s="217">
        <f>IF(N325="nulová",J325,0)</f>
        <v>0</v>
      </c>
      <c r="BJ325" s="18" t="s">
        <v>83</v>
      </c>
      <c r="BK325" s="217">
        <f>ROUND(I325*H325,2)</f>
        <v>0</v>
      </c>
      <c r="BL325" s="18" t="s">
        <v>225</v>
      </c>
      <c r="BM325" s="216" t="s">
        <v>611</v>
      </c>
    </row>
    <row r="326" s="2" customFormat="1">
      <c r="A326" s="39"/>
      <c r="B326" s="40"/>
      <c r="C326" s="41"/>
      <c r="D326" s="251" t="s">
        <v>156</v>
      </c>
      <c r="E326" s="41"/>
      <c r="F326" s="252" t="s">
        <v>612</v>
      </c>
      <c r="G326" s="41"/>
      <c r="H326" s="41"/>
      <c r="I326" s="253"/>
      <c r="J326" s="41"/>
      <c r="K326" s="41"/>
      <c r="L326" s="45"/>
      <c r="M326" s="254"/>
      <c r="N326" s="255"/>
      <c r="O326" s="85"/>
      <c r="P326" s="85"/>
      <c r="Q326" s="85"/>
      <c r="R326" s="85"/>
      <c r="S326" s="85"/>
      <c r="T326" s="86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156</v>
      </c>
      <c r="AU326" s="18" t="s">
        <v>85</v>
      </c>
    </row>
    <row r="327" s="2" customFormat="1" ht="16.5" customHeight="1">
      <c r="A327" s="39"/>
      <c r="B327" s="40"/>
      <c r="C327" s="256" t="s">
        <v>613</v>
      </c>
      <c r="D327" s="256" t="s">
        <v>192</v>
      </c>
      <c r="E327" s="257" t="s">
        <v>614</v>
      </c>
      <c r="F327" s="258" t="s">
        <v>615</v>
      </c>
      <c r="G327" s="259" t="s">
        <v>138</v>
      </c>
      <c r="H327" s="260">
        <v>2</v>
      </c>
      <c r="I327" s="261"/>
      <c r="J327" s="262">
        <f>ROUND(I327*H327,2)</f>
        <v>0</v>
      </c>
      <c r="K327" s="258" t="s">
        <v>154</v>
      </c>
      <c r="L327" s="263"/>
      <c r="M327" s="264" t="s">
        <v>19</v>
      </c>
      <c r="N327" s="265" t="s">
        <v>46</v>
      </c>
      <c r="O327" s="85"/>
      <c r="P327" s="214">
        <f>O327*H327</f>
        <v>0</v>
      </c>
      <c r="Q327" s="214">
        <v>0.00010000000000000001</v>
      </c>
      <c r="R327" s="214">
        <f>Q327*H327</f>
        <v>0.00020000000000000001</v>
      </c>
      <c r="S327" s="214">
        <v>0</v>
      </c>
      <c r="T327" s="215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16" t="s">
        <v>323</v>
      </c>
      <c r="AT327" s="216" t="s">
        <v>192</v>
      </c>
      <c r="AU327" s="216" t="s">
        <v>85</v>
      </c>
      <c r="AY327" s="18" t="s">
        <v>132</v>
      </c>
      <c r="BE327" s="217">
        <f>IF(N327="základní",J327,0)</f>
        <v>0</v>
      </c>
      <c r="BF327" s="217">
        <f>IF(N327="snížená",J327,0)</f>
        <v>0</v>
      </c>
      <c r="BG327" s="217">
        <f>IF(N327="zákl. přenesená",J327,0)</f>
        <v>0</v>
      </c>
      <c r="BH327" s="217">
        <f>IF(N327="sníž. přenesená",J327,0)</f>
        <v>0</v>
      </c>
      <c r="BI327" s="217">
        <f>IF(N327="nulová",J327,0)</f>
        <v>0</v>
      </c>
      <c r="BJ327" s="18" t="s">
        <v>83</v>
      </c>
      <c r="BK327" s="217">
        <f>ROUND(I327*H327,2)</f>
        <v>0</v>
      </c>
      <c r="BL327" s="18" t="s">
        <v>225</v>
      </c>
      <c r="BM327" s="216" t="s">
        <v>616</v>
      </c>
    </row>
    <row r="328" s="2" customFormat="1" ht="24.15" customHeight="1">
      <c r="A328" s="39"/>
      <c r="B328" s="40"/>
      <c r="C328" s="205" t="s">
        <v>617</v>
      </c>
      <c r="D328" s="205" t="s">
        <v>135</v>
      </c>
      <c r="E328" s="206" t="s">
        <v>618</v>
      </c>
      <c r="F328" s="207" t="s">
        <v>619</v>
      </c>
      <c r="G328" s="208" t="s">
        <v>138</v>
      </c>
      <c r="H328" s="209">
        <v>2</v>
      </c>
      <c r="I328" s="210"/>
      <c r="J328" s="211">
        <f>ROUND(I328*H328,2)</f>
        <v>0</v>
      </c>
      <c r="K328" s="207" t="s">
        <v>154</v>
      </c>
      <c r="L328" s="45"/>
      <c r="M328" s="212" t="s">
        <v>19</v>
      </c>
      <c r="N328" s="213" t="s">
        <v>46</v>
      </c>
      <c r="O328" s="85"/>
      <c r="P328" s="214">
        <f>O328*H328</f>
        <v>0</v>
      </c>
      <c r="Q328" s="214">
        <v>0</v>
      </c>
      <c r="R328" s="214">
        <f>Q328*H328</f>
        <v>0</v>
      </c>
      <c r="S328" s="214">
        <v>0</v>
      </c>
      <c r="T328" s="215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16" t="s">
        <v>225</v>
      </c>
      <c r="AT328" s="216" t="s">
        <v>135</v>
      </c>
      <c r="AU328" s="216" t="s">
        <v>85</v>
      </c>
      <c r="AY328" s="18" t="s">
        <v>132</v>
      </c>
      <c r="BE328" s="217">
        <f>IF(N328="základní",J328,0)</f>
        <v>0</v>
      </c>
      <c r="BF328" s="217">
        <f>IF(N328="snížená",J328,0)</f>
        <v>0</v>
      </c>
      <c r="BG328" s="217">
        <f>IF(N328="zákl. přenesená",J328,0)</f>
        <v>0</v>
      </c>
      <c r="BH328" s="217">
        <f>IF(N328="sníž. přenesená",J328,0)</f>
        <v>0</v>
      </c>
      <c r="BI328" s="217">
        <f>IF(N328="nulová",J328,0)</f>
        <v>0</v>
      </c>
      <c r="BJ328" s="18" t="s">
        <v>83</v>
      </c>
      <c r="BK328" s="217">
        <f>ROUND(I328*H328,2)</f>
        <v>0</v>
      </c>
      <c r="BL328" s="18" t="s">
        <v>225</v>
      </c>
      <c r="BM328" s="216" t="s">
        <v>620</v>
      </c>
    </row>
    <row r="329" s="2" customFormat="1">
      <c r="A329" s="39"/>
      <c r="B329" s="40"/>
      <c r="C329" s="41"/>
      <c r="D329" s="251" t="s">
        <v>156</v>
      </c>
      <c r="E329" s="41"/>
      <c r="F329" s="252" t="s">
        <v>621</v>
      </c>
      <c r="G329" s="41"/>
      <c r="H329" s="41"/>
      <c r="I329" s="253"/>
      <c r="J329" s="41"/>
      <c r="K329" s="41"/>
      <c r="L329" s="45"/>
      <c r="M329" s="254"/>
      <c r="N329" s="255"/>
      <c r="O329" s="85"/>
      <c r="P329" s="85"/>
      <c r="Q329" s="85"/>
      <c r="R329" s="85"/>
      <c r="S329" s="85"/>
      <c r="T329" s="86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156</v>
      </c>
      <c r="AU329" s="18" t="s">
        <v>85</v>
      </c>
    </row>
    <row r="330" s="2" customFormat="1" ht="33.75" customHeight="1">
      <c r="A330" s="39"/>
      <c r="B330" s="40"/>
      <c r="C330" s="256" t="s">
        <v>622</v>
      </c>
      <c r="D330" s="256" t="s">
        <v>192</v>
      </c>
      <c r="E330" s="257" t="s">
        <v>623</v>
      </c>
      <c r="F330" s="258" t="s">
        <v>624</v>
      </c>
      <c r="G330" s="259" t="s">
        <v>138</v>
      </c>
      <c r="H330" s="260">
        <v>1</v>
      </c>
      <c r="I330" s="261"/>
      <c r="J330" s="262">
        <f>ROUND(I330*H330,2)</f>
        <v>0</v>
      </c>
      <c r="K330" s="258" t="s">
        <v>19</v>
      </c>
      <c r="L330" s="263"/>
      <c r="M330" s="264" t="s">
        <v>19</v>
      </c>
      <c r="N330" s="265" t="s">
        <v>46</v>
      </c>
      <c r="O330" s="85"/>
      <c r="P330" s="214">
        <f>O330*H330</f>
        <v>0</v>
      </c>
      <c r="Q330" s="214">
        <v>0</v>
      </c>
      <c r="R330" s="214">
        <f>Q330*H330</f>
        <v>0</v>
      </c>
      <c r="S330" s="214">
        <v>0</v>
      </c>
      <c r="T330" s="215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16" t="s">
        <v>323</v>
      </c>
      <c r="AT330" s="216" t="s">
        <v>192</v>
      </c>
      <c r="AU330" s="216" t="s">
        <v>85</v>
      </c>
      <c r="AY330" s="18" t="s">
        <v>132</v>
      </c>
      <c r="BE330" s="217">
        <f>IF(N330="základní",J330,0)</f>
        <v>0</v>
      </c>
      <c r="BF330" s="217">
        <f>IF(N330="snížená",J330,0)</f>
        <v>0</v>
      </c>
      <c r="BG330" s="217">
        <f>IF(N330="zákl. přenesená",J330,0)</f>
        <v>0</v>
      </c>
      <c r="BH330" s="217">
        <f>IF(N330="sníž. přenesená",J330,0)</f>
        <v>0</v>
      </c>
      <c r="BI330" s="217">
        <f>IF(N330="nulová",J330,0)</f>
        <v>0</v>
      </c>
      <c r="BJ330" s="18" t="s">
        <v>83</v>
      </c>
      <c r="BK330" s="217">
        <f>ROUND(I330*H330,2)</f>
        <v>0</v>
      </c>
      <c r="BL330" s="18" t="s">
        <v>225</v>
      </c>
      <c r="BM330" s="216" t="s">
        <v>625</v>
      </c>
    </row>
    <row r="331" s="2" customFormat="1" ht="21.75" customHeight="1">
      <c r="A331" s="39"/>
      <c r="B331" s="40"/>
      <c r="C331" s="256" t="s">
        <v>626</v>
      </c>
      <c r="D331" s="256" t="s">
        <v>192</v>
      </c>
      <c r="E331" s="257" t="s">
        <v>627</v>
      </c>
      <c r="F331" s="258" t="s">
        <v>628</v>
      </c>
      <c r="G331" s="259" t="s">
        <v>138</v>
      </c>
      <c r="H331" s="260">
        <v>1</v>
      </c>
      <c r="I331" s="261"/>
      <c r="J331" s="262">
        <f>ROUND(I331*H331,2)</f>
        <v>0</v>
      </c>
      <c r="K331" s="258" t="s">
        <v>19</v>
      </c>
      <c r="L331" s="263"/>
      <c r="M331" s="264" t="s">
        <v>19</v>
      </c>
      <c r="N331" s="265" t="s">
        <v>46</v>
      </c>
      <c r="O331" s="85"/>
      <c r="P331" s="214">
        <f>O331*H331</f>
        <v>0</v>
      </c>
      <c r="Q331" s="214">
        <v>0</v>
      </c>
      <c r="R331" s="214">
        <f>Q331*H331</f>
        <v>0</v>
      </c>
      <c r="S331" s="214">
        <v>0</v>
      </c>
      <c r="T331" s="215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16" t="s">
        <v>323</v>
      </c>
      <c r="AT331" s="216" t="s">
        <v>192</v>
      </c>
      <c r="AU331" s="216" t="s">
        <v>85</v>
      </c>
      <c r="AY331" s="18" t="s">
        <v>132</v>
      </c>
      <c r="BE331" s="217">
        <f>IF(N331="základní",J331,0)</f>
        <v>0</v>
      </c>
      <c r="BF331" s="217">
        <f>IF(N331="snížená",J331,0)</f>
        <v>0</v>
      </c>
      <c r="BG331" s="217">
        <f>IF(N331="zákl. přenesená",J331,0)</f>
        <v>0</v>
      </c>
      <c r="BH331" s="217">
        <f>IF(N331="sníž. přenesená",J331,0)</f>
        <v>0</v>
      </c>
      <c r="BI331" s="217">
        <f>IF(N331="nulová",J331,0)</f>
        <v>0</v>
      </c>
      <c r="BJ331" s="18" t="s">
        <v>83</v>
      </c>
      <c r="BK331" s="217">
        <f>ROUND(I331*H331,2)</f>
        <v>0</v>
      </c>
      <c r="BL331" s="18" t="s">
        <v>225</v>
      </c>
      <c r="BM331" s="216" t="s">
        <v>629</v>
      </c>
    </row>
    <row r="332" s="2" customFormat="1" ht="24.15" customHeight="1">
      <c r="A332" s="39"/>
      <c r="B332" s="40"/>
      <c r="C332" s="205" t="s">
        <v>630</v>
      </c>
      <c r="D332" s="205" t="s">
        <v>135</v>
      </c>
      <c r="E332" s="206" t="s">
        <v>631</v>
      </c>
      <c r="F332" s="207" t="s">
        <v>632</v>
      </c>
      <c r="G332" s="208" t="s">
        <v>138</v>
      </c>
      <c r="H332" s="209">
        <v>8</v>
      </c>
      <c r="I332" s="210"/>
      <c r="J332" s="211">
        <f>ROUND(I332*H332,2)</f>
        <v>0</v>
      </c>
      <c r="K332" s="207" t="s">
        <v>154</v>
      </c>
      <c r="L332" s="45"/>
      <c r="M332" s="212" t="s">
        <v>19</v>
      </c>
      <c r="N332" s="213" t="s">
        <v>46</v>
      </c>
      <c r="O332" s="85"/>
      <c r="P332" s="214">
        <f>O332*H332</f>
        <v>0</v>
      </c>
      <c r="Q332" s="214">
        <v>0</v>
      </c>
      <c r="R332" s="214">
        <f>Q332*H332</f>
        <v>0</v>
      </c>
      <c r="S332" s="214">
        <v>0</v>
      </c>
      <c r="T332" s="215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16" t="s">
        <v>225</v>
      </c>
      <c r="AT332" s="216" t="s">
        <v>135</v>
      </c>
      <c r="AU332" s="216" t="s">
        <v>85</v>
      </c>
      <c r="AY332" s="18" t="s">
        <v>132</v>
      </c>
      <c r="BE332" s="217">
        <f>IF(N332="základní",J332,0)</f>
        <v>0</v>
      </c>
      <c r="BF332" s="217">
        <f>IF(N332="snížená",J332,0)</f>
        <v>0</v>
      </c>
      <c r="BG332" s="217">
        <f>IF(N332="zákl. přenesená",J332,0)</f>
        <v>0</v>
      </c>
      <c r="BH332" s="217">
        <f>IF(N332="sníž. přenesená",J332,0)</f>
        <v>0</v>
      </c>
      <c r="BI332" s="217">
        <f>IF(N332="nulová",J332,0)</f>
        <v>0</v>
      </c>
      <c r="BJ332" s="18" t="s">
        <v>83</v>
      </c>
      <c r="BK332" s="217">
        <f>ROUND(I332*H332,2)</f>
        <v>0</v>
      </c>
      <c r="BL332" s="18" t="s">
        <v>225</v>
      </c>
      <c r="BM332" s="216" t="s">
        <v>633</v>
      </c>
    </row>
    <row r="333" s="2" customFormat="1">
      <c r="A333" s="39"/>
      <c r="B333" s="40"/>
      <c r="C333" s="41"/>
      <c r="D333" s="251" t="s">
        <v>156</v>
      </c>
      <c r="E333" s="41"/>
      <c r="F333" s="252" t="s">
        <v>634</v>
      </c>
      <c r="G333" s="41"/>
      <c r="H333" s="41"/>
      <c r="I333" s="253"/>
      <c r="J333" s="41"/>
      <c r="K333" s="41"/>
      <c r="L333" s="45"/>
      <c r="M333" s="254"/>
      <c r="N333" s="255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156</v>
      </c>
      <c r="AU333" s="18" t="s">
        <v>85</v>
      </c>
    </row>
    <row r="334" s="2" customFormat="1" ht="24.9" customHeight="1">
      <c r="A334" s="39"/>
      <c r="B334" s="40"/>
      <c r="C334" s="256" t="s">
        <v>635</v>
      </c>
      <c r="D334" s="256" t="s">
        <v>192</v>
      </c>
      <c r="E334" s="257" t="s">
        <v>636</v>
      </c>
      <c r="F334" s="258" t="s">
        <v>637</v>
      </c>
      <c r="G334" s="259" t="s">
        <v>138</v>
      </c>
      <c r="H334" s="260">
        <v>8</v>
      </c>
      <c r="I334" s="261"/>
      <c r="J334" s="262">
        <f>ROUND(I334*H334,2)</f>
        <v>0</v>
      </c>
      <c r="K334" s="258" t="s">
        <v>19</v>
      </c>
      <c r="L334" s="263"/>
      <c r="M334" s="264" t="s">
        <v>19</v>
      </c>
      <c r="N334" s="265" t="s">
        <v>46</v>
      </c>
      <c r="O334" s="85"/>
      <c r="P334" s="214">
        <f>O334*H334</f>
        <v>0</v>
      </c>
      <c r="Q334" s="214">
        <v>0</v>
      </c>
      <c r="R334" s="214">
        <f>Q334*H334</f>
        <v>0</v>
      </c>
      <c r="S334" s="214">
        <v>0</v>
      </c>
      <c r="T334" s="215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16" t="s">
        <v>323</v>
      </c>
      <c r="AT334" s="216" t="s">
        <v>192</v>
      </c>
      <c r="AU334" s="216" t="s">
        <v>85</v>
      </c>
      <c r="AY334" s="18" t="s">
        <v>132</v>
      </c>
      <c r="BE334" s="217">
        <f>IF(N334="základní",J334,0)</f>
        <v>0</v>
      </c>
      <c r="BF334" s="217">
        <f>IF(N334="snížená",J334,0)</f>
        <v>0</v>
      </c>
      <c r="BG334" s="217">
        <f>IF(N334="zákl. přenesená",J334,0)</f>
        <v>0</v>
      </c>
      <c r="BH334" s="217">
        <f>IF(N334="sníž. přenesená",J334,0)</f>
        <v>0</v>
      </c>
      <c r="BI334" s="217">
        <f>IF(N334="nulová",J334,0)</f>
        <v>0</v>
      </c>
      <c r="BJ334" s="18" t="s">
        <v>83</v>
      </c>
      <c r="BK334" s="217">
        <f>ROUND(I334*H334,2)</f>
        <v>0</v>
      </c>
      <c r="BL334" s="18" t="s">
        <v>225</v>
      </c>
      <c r="BM334" s="216" t="s">
        <v>638</v>
      </c>
    </row>
    <row r="335" s="2" customFormat="1" ht="24.15" customHeight="1">
      <c r="A335" s="39"/>
      <c r="B335" s="40"/>
      <c r="C335" s="205" t="s">
        <v>639</v>
      </c>
      <c r="D335" s="205" t="s">
        <v>135</v>
      </c>
      <c r="E335" s="206" t="s">
        <v>640</v>
      </c>
      <c r="F335" s="207" t="s">
        <v>641</v>
      </c>
      <c r="G335" s="208" t="s">
        <v>138</v>
      </c>
      <c r="H335" s="209">
        <v>1</v>
      </c>
      <c r="I335" s="210"/>
      <c r="J335" s="211">
        <f>ROUND(I335*H335,2)</f>
        <v>0</v>
      </c>
      <c r="K335" s="207" t="s">
        <v>154</v>
      </c>
      <c r="L335" s="45"/>
      <c r="M335" s="212" t="s">
        <v>19</v>
      </c>
      <c r="N335" s="213" t="s">
        <v>46</v>
      </c>
      <c r="O335" s="85"/>
      <c r="P335" s="214">
        <f>O335*H335</f>
        <v>0</v>
      </c>
      <c r="Q335" s="214">
        <v>0</v>
      </c>
      <c r="R335" s="214">
        <f>Q335*H335</f>
        <v>0</v>
      </c>
      <c r="S335" s="214">
        <v>0</v>
      </c>
      <c r="T335" s="215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16" t="s">
        <v>225</v>
      </c>
      <c r="AT335" s="216" t="s">
        <v>135</v>
      </c>
      <c r="AU335" s="216" t="s">
        <v>85</v>
      </c>
      <c r="AY335" s="18" t="s">
        <v>132</v>
      </c>
      <c r="BE335" s="217">
        <f>IF(N335="základní",J335,0)</f>
        <v>0</v>
      </c>
      <c r="BF335" s="217">
        <f>IF(N335="snížená",J335,0)</f>
        <v>0</v>
      </c>
      <c r="BG335" s="217">
        <f>IF(N335="zákl. přenesená",J335,0)</f>
        <v>0</v>
      </c>
      <c r="BH335" s="217">
        <f>IF(N335="sníž. přenesená",J335,0)</f>
        <v>0</v>
      </c>
      <c r="BI335" s="217">
        <f>IF(N335="nulová",J335,0)</f>
        <v>0</v>
      </c>
      <c r="BJ335" s="18" t="s">
        <v>83</v>
      </c>
      <c r="BK335" s="217">
        <f>ROUND(I335*H335,2)</f>
        <v>0</v>
      </c>
      <c r="BL335" s="18" t="s">
        <v>225</v>
      </c>
      <c r="BM335" s="216" t="s">
        <v>642</v>
      </c>
    </row>
    <row r="336" s="2" customFormat="1">
      <c r="A336" s="39"/>
      <c r="B336" s="40"/>
      <c r="C336" s="41"/>
      <c r="D336" s="251" t="s">
        <v>156</v>
      </c>
      <c r="E336" s="41"/>
      <c r="F336" s="252" t="s">
        <v>643</v>
      </c>
      <c r="G336" s="41"/>
      <c r="H336" s="41"/>
      <c r="I336" s="253"/>
      <c r="J336" s="41"/>
      <c r="K336" s="41"/>
      <c r="L336" s="45"/>
      <c r="M336" s="254"/>
      <c r="N336" s="255"/>
      <c r="O336" s="85"/>
      <c r="P336" s="85"/>
      <c r="Q336" s="85"/>
      <c r="R336" s="85"/>
      <c r="S336" s="85"/>
      <c r="T336" s="86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156</v>
      </c>
      <c r="AU336" s="18" t="s">
        <v>85</v>
      </c>
    </row>
    <row r="337" s="2" customFormat="1" ht="24.15" customHeight="1">
      <c r="A337" s="39"/>
      <c r="B337" s="40"/>
      <c r="C337" s="205" t="s">
        <v>644</v>
      </c>
      <c r="D337" s="205" t="s">
        <v>135</v>
      </c>
      <c r="E337" s="206" t="s">
        <v>645</v>
      </c>
      <c r="F337" s="207" t="s">
        <v>646</v>
      </c>
      <c r="G337" s="208" t="s">
        <v>182</v>
      </c>
      <c r="H337" s="209">
        <v>0.0060000000000000001</v>
      </c>
      <c r="I337" s="210"/>
      <c r="J337" s="211">
        <f>ROUND(I337*H337,2)</f>
        <v>0</v>
      </c>
      <c r="K337" s="207" t="s">
        <v>154</v>
      </c>
      <c r="L337" s="45"/>
      <c r="M337" s="212" t="s">
        <v>19</v>
      </c>
      <c r="N337" s="213" t="s">
        <v>46</v>
      </c>
      <c r="O337" s="85"/>
      <c r="P337" s="214">
        <f>O337*H337</f>
        <v>0</v>
      </c>
      <c r="Q337" s="214">
        <v>0</v>
      </c>
      <c r="R337" s="214">
        <f>Q337*H337</f>
        <v>0</v>
      </c>
      <c r="S337" s="214">
        <v>0</v>
      </c>
      <c r="T337" s="215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16" t="s">
        <v>225</v>
      </c>
      <c r="AT337" s="216" t="s">
        <v>135</v>
      </c>
      <c r="AU337" s="216" t="s">
        <v>85</v>
      </c>
      <c r="AY337" s="18" t="s">
        <v>132</v>
      </c>
      <c r="BE337" s="217">
        <f>IF(N337="základní",J337,0)</f>
        <v>0</v>
      </c>
      <c r="BF337" s="217">
        <f>IF(N337="snížená",J337,0)</f>
        <v>0</v>
      </c>
      <c r="BG337" s="217">
        <f>IF(N337="zákl. přenesená",J337,0)</f>
        <v>0</v>
      </c>
      <c r="BH337" s="217">
        <f>IF(N337="sníž. přenesená",J337,0)</f>
        <v>0</v>
      </c>
      <c r="BI337" s="217">
        <f>IF(N337="nulová",J337,0)</f>
        <v>0</v>
      </c>
      <c r="BJ337" s="18" t="s">
        <v>83</v>
      </c>
      <c r="BK337" s="217">
        <f>ROUND(I337*H337,2)</f>
        <v>0</v>
      </c>
      <c r="BL337" s="18" t="s">
        <v>225</v>
      </c>
      <c r="BM337" s="216" t="s">
        <v>647</v>
      </c>
    </row>
    <row r="338" s="2" customFormat="1">
      <c r="A338" s="39"/>
      <c r="B338" s="40"/>
      <c r="C338" s="41"/>
      <c r="D338" s="251" t="s">
        <v>156</v>
      </c>
      <c r="E338" s="41"/>
      <c r="F338" s="252" t="s">
        <v>648</v>
      </c>
      <c r="G338" s="41"/>
      <c r="H338" s="41"/>
      <c r="I338" s="253"/>
      <c r="J338" s="41"/>
      <c r="K338" s="41"/>
      <c r="L338" s="45"/>
      <c r="M338" s="254"/>
      <c r="N338" s="255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156</v>
      </c>
      <c r="AU338" s="18" t="s">
        <v>85</v>
      </c>
    </row>
    <row r="339" s="12" customFormat="1" ht="22.8" customHeight="1">
      <c r="A339" s="12"/>
      <c r="B339" s="189"/>
      <c r="C339" s="190"/>
      <c r="D339" s="191" t="s">
        <v>74</v>
      </c>
      <c r="E339" s="203" t="s">
        <v>649</v>
      </c>
      <c r="F339" s="203" t="s">
        <v>650</v>
      </c>
      <c r="G339" s="190"/>
      <c r="H339" s="190"/>
      <c r="I339" s="193"/>
      <c r="J339" s="204">
        <f>BK339</f>
        <v>0</v>
      </c>
      <c r="K339" s="190"/>
      <c r="L339" s="195"/>
      <c r="M339" s="196"/>
      <c r="N339" s="197"/>
      <c r="O339" s="197"/>
      <c r="P339" s="198">
        <f>SUM(P340:P365)</f>
        <v>0</v>
      </c>
      <c r="Q339" s="197"/>
      <c r="R339" s="198">
        <f>SUM(R340:R365)</f>
        <v>0</v>
      </c>
      <c r="S339" s="197"/>
      <c r="T339" s="199">
        <f>SUM(T340:T365)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00" t="s">
        <v>85</v>
      </c>
      <c r="AT339" s="201" t="s">
        <v>74</v>
      </c>
      <c r="AU339" s="201" t="s">
        <v>83</v>
      </c>
      <c r="AY339" s="200" t="s">
        <v>132</v>
      </c>
      <c r="BK339" s="202">
        <f>SUM(BK340:BK365)</f>
        <v>0</v>
      </c>
    </row>
    <row r="340" s="2" customFormat="1" ht="16.5" customHeight="1">
      <c r="A340" s="39"/>
      <c r="B340" s="40"/>
      <c r="C340" s="205" t="s">
        <v>651</v>
      </c>
      <c r="D340" s="205" t="s">
        <v>135</v>
      </c>
      <c r="E340" s="206" t="s">
        <v>652</v>
      </c>
      <c r="F340" s="207" t="s">
        <v>653</v>
      </c>
      <c r="G340" s="208" t="s">
        <v>654</v>
      </c>
      <c r="H340" s="209">
        <v>2</v>
      </c>
      <c r="I340" s="210"/>
      <c r="J340" s="211">
        <f>ROUND(I340*H340,2)</f>
        <v>0</v>
      </c>
      <c r="K340" s="207" t="s">
        <v>19</v>
      </c>
      <c r="L340" s="45"/>
      <c r="M340" s="212" t="s">
        <v>19</v>
      </c>
      <c r="N340" s="213" t="s">
        <v>46</v>
      </c>
      <c r="O340" s="85"/>
      <c r="P340" s="214">
        <f>O340*H340</f>
        <v>0</v>
      </c>
      <c r="Q340" s="214">
        <v>0</v>
      </c>
      <c r="R340" s="214">
        <f>Q340*H340</f>
        <v>0</v>
      </c>
      <c r="S340" s="214">
        <v>0</v>
      </c>
      <c r="T340" s="215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16" t="s">
        <v>225</v>
      </c>
      <c r="AT340" s="216" t="s">
        <v>135</v>
      </c>
      <c r="AU340" s="216" t="s">
        <v>85</v>
      </c>
      <c r="AY340" s="18" t="s">
        <v>132</v>
      </c>
      <c r="BE340" s="217">
        <f>IF(N340="základní",J340,0)</f>
        <v>0</v>
      </c>
      <c r="BF340" s="217">
        <f>IF(N340="snížená",J340,0)</f>
        <v>0</v>
      </c>
      <c r="BG340" s="217">
        <f>IF(N340="zákl. přenesená",J340,0)</f>
        <v>0</v>
      </c>
      <c r="BH340" s="217">
        <f>IF(N340="sníž. přenesená",J340,0)</f>
        <v>0</v>
      </c>
      <c r="BI340" s="217">
        <f>IF(N340="nulová",J340,0)</f>
        <v>0</v>
      </c>
      <c r="BJ340" s="18" t="s">
        <v>83</v>
      </c>
      <c r="BK340" s="217">
        <f>ROUND(I340*H340,2)</f>
        <v>0</v>
      </c>
      <c r="BL340" s="18" t="s">
        <v>225</v>
      </c>
      <c r="BM340" s="216" t="s">
        <v>655</v>
      </c>
    </row>
    <row r="341" s="2" customFormat="1" ht="16.5" customHeight="1">
      <c r="A341" s="39"/>
      <c r="B341" s="40"/>
      <c r="C341" s="256" t="s">
        <v>656</v>
      </c>
      <c r="D341" s="256" t="s">
        <v>192</v>
      </c>
      <c r="E341" s="257" t="s">
        <v>657</v>
      </c>
      <c r="F341" s="258" t="s">
        <v>658</v>
      </c>
      <c r="G341" s="259" t="s">
        <v>654</v>
      </c>
      <c r="H341" s="260">
        <v>2</v>
      </c>
      <c r="I341" s="261"/>
      <c r="J341" s="262">
        <f>ROUND(I341*H341,2)</f>
        <v>0</v>
      </c>
      <c r="K341" s="258" t="s">
        <v>19</v>
      </c>
      <c r="L341" s="263"/>
      <c r="M341" s="264" t="s">
        <v>19</v>
      </c>
      <c r="N341" s="265" t="s">
        <v>46</v>
      </c>
      <c r="O341" s="85"/>
      <c r="P341" s="214">
        <f>O341*H341</f>
        <v>0</v>
      </c>
      <c r="Q341" s="214">
        <v>0</v>
      </c>
      <c r="R341" s="214">
        <f>Q341*H341</f>
        <v>0</v>
      </c>
      <c r="S341" s="214">
        <v>0</v>
      </c>
      <c r="T341" s="215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16" t="s">
        <v>323</v>
      </c>
      <c r="AT341" s="216" t="s">
        <v>192</v>
      </c>
      <c r="AU341" s="216" t="s">
        <v>85</v>
      </c>
      <c r="AY341" s="18" t="s">
        <v>132</v>
      </c>
      <c r="BE341" s="217">
        <f>IF(N341="základní",J341,0)</f>
        <v>0</v>
      </c>
      <c r="BF341" s="217">
        <f>IF(N341="snížená",J341,0)</f>
        <v>0</v>
      </c>
      <c r="BG341" s="217">
        <f>IF(N341="zákl. přenesená",J341,0)</f>
        <v>0</v>
      </c>
      <c r="BH341" s="217">
        <f>IF(N341="sníž. přenesená",J341,0)</f>
        <v>0</v>
      </c>
      <c r="BI341" s="217">
        <f>IF(N341="nulová",J341,0)</f>
        <v>0</v>
      </c>
      <c r="BJ341" s="18" t="s">
        <v>83</v>
      </c>
      <c r="BK341" s="217">
        <f>ROUND(I341*H341,2)</f>
        <v>0</v>
      </c>
      <c r="BL341" s="18" t="s">
        <v>225</v>
      </c>
      <c r="BM341" s="216" t="s">
        <v>659</v>
      </c>
    </row>
    <row r="342" s="2" customFormat="1" ht="16.5" customHeight="1">
      <c r="A342" s="39"/>
      <c r="B342" s="40"/>
      <c r="C342" s="205" t="s">
        <v>660</v>
      </c>
      <c r="D342" s="205" t="s">
        <v>135</v>
      </c>
      <c r="E342" s="206" t="s">
        <v>661</v>
      </c>
      <c r="F342" s="207" t="s">
        <v>662</v>
      </c>
      <c r="G342" s="208" t="s">
        <v>654</v>
      </c>
      <c r="H342" s="209">
        <v>2</v>
      </c>
      <c r="I342" s="210"/>
      <c r="J342" s="211">
        <f>ROUND(I342*H342,2)</f>
        <v>0</v>
      </c>
      <c r="K342" s="207" t="s">
        <v>19</v>
      </c>
      <c r="L342" s="45"/>
      <c r="M342" s="212" t="s">
        <v>19</v>
      </c>
      <c r="N342" s="213" t="s">
        <v>46</v>
      </c>
      <c r="O342" s="85"/>
      <c r="P342" s="214">
        <f>O342*H342</f>
        <v>0</v>
      </c>
      <c r="Q342" s="214">
        <v>0</v>
      </c>
      <c r="R342" s="214">
        <f>Q342*H342</f>
        <v>0</v>
      </c>
      <c r="S342" s="214">
        <v>0</v>
      </c>
      <c r="T342" s="215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16" t="s">
        <v>225</v>
      </c>
      <c r="AT342" s="216" t="s">
        <v>135</v>
      </c>
      <c r="AU342" s="216" t="s">
        <v>85</v>
      </c>
      <c r="AY342" s="18" t="s">
        <v>132</v>
      </c>
      <c r="BE342" s="217">
        <f>IF(N342="základní",J342,0)</f>
        <v>0</v>
      </c>
      <c r="BF342" s="217">
        <f>IF(N342="snížená",J342,0)</f>
        <v>0</v>
      </c>
      <c r="BG342" s="217">
        <f>IF(N342="zákl. přenesená",J342,0)</f>
        <v>0</v>
      </c>
      <c r="BH342" s="217">
        <f>IF(N342="sníž. přenesená",J342,0)</f>
        <v>0</v>
      </c>
      <c r="BI342" s="217">
        <f>IF(N342="nulová",J342,0)</f>
        <v>0</v>
      </c>
      <c r="BJ342" s="18" t="s">
        <v>83</v>
      </c>
      <c r="BK342" s="217">
        <f>ROUND(I342*H342,2)</f>
        <v>0</v>
      </c>
      <c r="BL342" s="18" t="s">
        <v>225</v>
      </c>
      <c r="BM342" s="216" t="s">
        <v>663</v>
      </c>
    </row>
    <row r="343" s="2" customFormat="1" ht="16.5" customHeight="1">
      <c r="A343" s="39"/>
      <c r="B343" s="40"/>
      <c r="C343" s="256" t="s">
        <v>664</v>
      </c>
      <c r="D343" s="256" t="s">
        <v>192</v>
      </c>
      <c r="E343" s="257" t="s">
        <v>665</v>
      </c>
      <c r="F343" s="258" t="s">
        <v>666</v>
      </c>
      <c r="G343" s="259" t="s">
        <v>654</v>
      </c>
      <c r="H343" s="260">
        <v>2</v>
      </c>
      <c r="I343" s="261"/>
      <c r="J343" s="262">
        <f>ROUND(I343*H343,2)</f>
        <v>0</v>
      </c>
      <c r="K343" s="258" t="s">
        <v>19</v>
      </c>
      <c r="L343" s="263"/>
      <c r="M343" s="264" t="s">
        <v>19</v>
      </c>
      <c r="N343" s="265" t="s">
        <v>46</v>
      </c>
      <c r="O343" s="85"/>
      <c r="P343" s="214">
        <f>O343*H343</f>
        <v>0</v>
      </c>
      <c r="Q343" s="214">
        <v>0</v>
      </c>
      <c r="R343" s="214">
        <f>Q343*H343</f>
        <v>0</v>
      </c>
      <c r="S343" s="214">
        <v>0</v>
      </c>
      <c r="T343" s="215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16" t="s">
        <v>323</v>
      </c>
      <c r="AT343" s="216" t="s">
        <v>192</v>
      </c>
      <c r="AU343" s="216" t="s">
        <v>85</v>
      </c>
      <c r="AY343" s="18" t="s">
        <v>132</v>
      </c>
      <c r="BE343" s="217">
        <f>IF(N343="základní",J343,0)</f>
        <v>0</v>
      </c>
      <c r="BF343" s="217">
        <f>IF(N343="snížená",J343,0)</f>
        <v>0</v>
      </c>
      <c r="BG343" s="217">
        <f>IF(N343="zákl. přenesená",J343,0)</f>
        <v>0</v>
      </c>
      <c r="BH343" s="217">
        <f>IF(N343="sníž. přenesená",J343,0)</f>
        <v>0</v>
      </c>
      <c r="BI343" s="217">
        <f>IF(N343="nulová",J343,0)</f>
        <v>0</v>
      </c>
      <c r="BJ343" s="18" t="s">
        <v>83</v>
      </c>
      <c r="BK343" s="217">
        <f>ROUND(I343*H343,2)</f>
        <v>0</v>
      </c>
      <c r="BL343" s="18" t="s">
        <v>225</v>
      </c>
      <c r="BM343" s="216" t="s">
        <v>667</v>
      </c>
    </row>
    <row r="344" s="2" customFormat="1" ht="16.5" customHeight="1">
      <c r="A344" s="39"/>
      <c r="B344" s="40"/>
      <c r="C344" s="205" t="s">
        <v>668</v>
      </c>
      <c r="D344" s="205" t="s">
        <v>135</v>
      </c>
      <c r="E344" s="206" t="s">
        <v>669</v>
      </c>
      <c r="F344" s="207" t="s">
        <v>670</v>
      </c>
      <c r="G344" s="208" t="s">
        <v>269</v>
      </c>
      <c r="H344" s="209">
        <v>150</v>
      </c>
      <c r="I344" s="210"/>
      <c r="J344" s="211">
        <f>ROUND(I344*H344,2)</f>
        <v>0</v>
      </c>
      <c r="K344" s="207" t="s">
        <v>19</v>
      </c>
      <c r="L344" s="45"/>
      <c r="M344" s="212" t="s">
        <v>19</v>
      </c>
      <c r="N344" s="213" t="s">
        <v>46</v>
      </c>
      <c r="O344" s="85"/>
      <c r="P344" s="214">
        <f>O344*H344</f>
        <v>0</v>
      </c>
      <c r="Q344" s="214">
        <v>0</v>
      </c>
      <c r="R344" s="214">
        <f>Q344*H344</f>
        <v>0</v>
      </c>
      <c r="S344" s="214">
        <v>0</v>
      </c>
      <c r="T344" s="215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16" t="s">
        <v>225</v>
      </c>
      <c r="AT344" s="216" t="s">
        <v>135</v>
      </c>
      <c r="AU344" s="216" t="s">
        <v>85</v>
      </c>
      <c r="AY344" s="18" t="s">
        <v>132</v>
      </c>
      <c r="BE344" s="217">
        <f>IF(N344="základní",J344,0)</f>
        <v>0</v>
      </c>
      <c r="BF344" s="217">
        <f>IF(N344="snížená",J344,0)</f>
        <v>0</v>
      </c>
      <c r="BG344" s="217">
        <f>IF(N344="zákl. přenesená",J344,0)</f>
        <v>0</v>
      </c>
      <c r="BH344" s="217">
        <f>IF(N344="sníž. přenesená",J344,0)</f>
        <v>0</v>
      </c>
      <c r="BI344" s="217">
        <f>IF(N344="nulová",J344,0)</f>
        <v>0</v>
      </c>
      <c r="BJ344" s="18" t="s">
        <v>83</v>
      </c>
      <c r="BK344" s="217">
        <f>ROUND(I344*H344,2)</f>
        <v>0</v>
      </c>
      <c r="BL344" s="18" t="s">
        <v>225</v>
      </c>
      <c r="BM344" s="216" t="s">
        <v>671</v>
      </c>
    </row>
    <row r="345" s="2" customFormat="1" ht="16.5" customHeight="1">
      <c r="A345" s="39"/>
      <c r="B345" s="40"/>
      <c r="C345" s="256" t="s">
        <v>672</v>
      </c>
      <c r="D345" s="256" t="s">
        <v>192</v>
      </c>
      <c r="E345" s="257" t="s">
        <v>673</v>
      </c>
      <c r="F345" s="258" t="s">
        <v>674</v>
      </c>
      <c r="G345" s="259" t="s">
        <v>269</v>
      </c>
      <c r="H345" s="260">
        <v>150</v>
      </c>
      <c r="I345" s="261"/>
      <c r="J345" s="262">
        <f>ROUND(I345*H345,2)</f>
        <v>0</v>
      </c>
      <c r="K345" s="258" t="s">
        <v>19</v>
      </c>
      <c r="L345" s="263"/>
      <c r="M345" s="264" t="s">
        <v>19</v>
      </c>
      <c r="N345" s="265" t="s">
        <v>46</v>
      </c>
      <c r="O345" s="85"/>
      <c r="P345" s="214">
        <f>O345*H345</f>
        <v>0</v>
      </c>
      <c r="Q345" s="214">
        <v>0</v>
      </c>
      <c r="R345" s="214">
        <f>Q345*H345</f>
        <v>0</v>
      </c>
      <c r="S345" s="214">
        <v>0</v>
      </c>
      <c r="T345" s="215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16" t="s">
        <v>323</v>
      </c>
      <c r="AT345" s="216" t="s">
        <v>192</v>
      </c>
      <c r="AU345" s="216" t="s">
        <v>85</v>
      </c>
      <c r="AY345" s="18" t="s">
        <v>132</v>
      </c>
      <c r="BE345" s="217">
        <f>IF(N345="základní",J345,0)</f>
        <v>0</v>
      </c>
      <c r="BF345" s="217">
        <f>IF(N345="snížená",J345,0)</f>
        <v>0</v>
      </c>
      <c r="BG345" s="217">
        <f>IF(N345="zákl. přenesená",J345,0)</f>
        <v>0</v>
      </c>
      <c r="BH345" s="217">
        <f>IF(N345="sníž. přenesená",J345,0)</f>
        <v>0</v>
      </c>
      <c r="BI345" s="217">
        <f>IF(N345="nulová",J345,0)</f>
        <v>0</v>
      </c>
      <c r="BJ345" s="18" t="s">
        <v>83</v>
      </c>
      <c r="BK345" s="217">
        <f>ROUND(I345*H345,2)</f>
        <v>0</v>
      </c>
      <c r="BL345" s="18" t="s">
        <v>225</v>
      </c>
      <c r="BM345" s="216" t="s">
        <v>675</v>
      </c>
    </row>
    <row r="346" s="2" customFormat="1" ht="16.5" customHeight="1">
      <c r="A346" s="39"/>
      <c r="B346" s="40"/>
      <c r="C346" s="205" t="s">
        <v>676</v>
      </c>
      <c r="D346" s="205" t="s">
        <v>135</v>
      </c>
      <c r="E346" s="206" t="s">
        <v>677</v>
      </c>
      <c r="F346" s="207" t="s">
        <v>678</v>
      </c>
      <c r="G346" s="208" t="s">
        <v>654</v>
      </c>
      <c r="H346" s="209">
        <v>100</v>
      </c>
      <c r="I346" s="210"/>
      <c r="J346" s="211">
        <f>ROUND(I346*H346,2)</f>
        <v>0</v>
      </c>
      <c r="K346" s="207" t="s">
        <v>19</v>
      </c>
      <c r="L346" s="45"/>
      <c r="M346" s="212" t="s">
        <v>19</v>
      </c>
      <c r="N346" s="213" t="s">
        <v>46</v>
      </c>
      <c r="O346" s="85"/>
      <c r="P346" s="214">
        <f>O346*H346</f>
        <v>0</v>
      </c>
      <c r="Q346" s="214">
        <v>0</v>
      </c>
      <c r="R346" s="214">
        <f>Q346*H346</f>
        <v>0</v>
      </c>
      <c r="S346" s="214">
        <v>0</v>
      </c>
      <c r="T346" s="215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16" t="s">
        <v>225</v>
      </c>
      <c r="AT346" s="216" t="s">
        <v>135</v>
      </c>
      <c r="AU346" s="216" t="s">
        <v>85</v>
      </c>
      <c r="AY346" s="18" t="s">
        <v>132</v>
      </c>
      <c r="BE346" s="217">
        <f>IF(N346="základní",J346,0)</f>
        <v>0</v>
      </c>
      <c r="BF346" s="217">
        <f>IF(N346="snížená",J346,0)</f>
        <v>0</v>
      </c>
      <c r="BG346" s="217">
        <f>IF(N346="zákl. přenesená",J346,0)</f>
        <v>0</v>
      </c>
      <c r="BH346" s="217">
        <f>IF(N346="sníž. přenesená",J346,0)</f>
        <v>0</v>
      </c>
      <c r="BI346" s="217">
        <f>IF(N346="nulová",J346,0)</f>
        <v>0</v>
      </c>
      <c r="BJ346" s="18" t="s">
        <v>83</v>
      </c>
      <c r="BK346" s="217">
        <f>ROUND(I346*H346,2)</f>
        <v>0</v>
      </c>
      <c r="BL346" s="18" t="s">
        <v>225</v>
      </c>
      <c r="BM346" s="216" t="s">
        <v>679</v>
      </c>
    </row>
    <row r="347" s="2" customFormat="1" ht="16.5" customHeight="1">
      <c r="A347" s="39"/>
      <c r="B347" s="40"/>
      <c r="C347" s="256" t="s">
        <v>680</v>
      </c>
      <c r="D347" s="256" t="s">
        <v>192</v>
      </c>
      <c r="E347" s="257" t="s">
        <v>681</v>
      </c>
      <c r="F347" s="258" t="s">
        <v>682</v>
      </c>
      <c r="G347" s="259" t="s">
        <v>654</v>
      </c>
      <c r="H347" s="260">
        <v>100</v>
      </c>
      <c r="I347" s="261"/>
      <c r="J347" s="262">
        <f>ROUND(I347*H347,2)</f>
        <v>0</v>
      </c>
      <c r="K347" s="258" t="s">
        <v>19</v>
      </c>
      <c r="L347" s="263"/>
      <c r="M347" s="264" t="s">
        <v>19</v>
      </c>
      <c r="N347" s="265" t="s">
        <v>46</v>
      </c>
      <c r="O347" s="85"/>
      <c r="P347" s="214">
        <f>O347*H347</f>
        <v>0</v>
      </c>
      <c r="Q347" s="214">
        <v>0</v>
      </c>
      <c r="R347" s="214">
        <f>Q347*H347</f>
        <v>0</v>
      </c>
      <c r="S347" s="214">
        <v>0</v>
      </c>
      <c r="T347" s="215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16" t="s">
        <v>323</v>
      </c>
      <c r="AT347" s="216" t="s">
        <v>192</v>
      </c>
      <c r="AU347" s="216" t="s">
        <v>85</v>
      </c>
      <c r="AY347" s="18" t="s">
        <v>132</v>
      </c>
      <c r="BE347" s="217">
        <f>IF(N347="základní",J347,0)</f>
        <v>0</v>
      </c>
      <c r="BF347" s="217">
        <f>IF(N347="snížená",J347,0)</f>
        <v>0</v>
      </c>
      <c r="BG347" s="217">
        <f>IF(N347="zákl. přenesená",J347,0)</f>
        <v>0</v>
      </c>
      <c r="BH347" s="217">
        <f>IF(N347="sníž. přenesená",J347,0)</f>
        <v>0</v>
      </c>
      <c r="BI347" s="217">
        <f>IF(N347="nulová",J347,0)</f>
        <v>0</v>
      </c>
      <c r="BJ347" s="18" t="s">
        <v>83</v>
      </c>
      <c r="BK347" s="217">
        <f>ROUND(I347*H347,2)</f>
        <v>0</v>
      </c>
      <c r="BL347" s="18" t="s">
        <v>225</v>
      </c>
      <c r="BM347" s="216" t="s">
        <v>683</v>
      </c>
    </row>
    <row r="348" s="2" customFormat="1" ht="16.5" customHeight="1">
      <c r="A348" s="39"/>
      <c r="B348" s="40"/>
      <c r="C348" s="205" t="s">
        <v>684</v>
      </c>
      <c r="D348" s="205" t="s">
        <v>135</v>
      </c>
      <c r="E348" s="206" t="s">
        <v>685</v>
      </c>
      <c r="F348" s="207" t="s">
        <v>686</v>
      </c>
      <c r="G348" s="208" t="s">
        <v>269</v>
      </c>
      <c r="H348" s="209">
        <v>40</v>
      </c>
      <c r="I348" s="210"/>
      <c r="J348" s="211">
        <f>ROUND(I348*H348,2)</f>
        <v>0</v>
      </c>
      <c r="K348" s="207" t="s">
        <v>19</v>
      </c>
      <c r="L348" s="45"/>
      <c r="M348" s="212" t="s">
        <v>19</v>
      </c>
      <c r="N348" s="213" t="s">
        <v>46</v>
      </c>
      <c r="O348" s="85"/>
      <c r="P348" s="214">
        <f>O348*H348</f>
        <v>0</v>
      </c>
      <c r="Q348" s="214">
        <v>0</v>
      </c>
      <c r="R348" s="214">
        <f>Q348*H348</f>
        <v>0</v>
      </c>
      <c r="S348" s="214">
        <v>0</v>
      </c>
      <c r="T348" s="215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16" t="s">
        <v>225</v>
      </c>
      <c r="AT348" s="216" t="s">
        <v>135</v>
      </c>
      <c r="AU348" s="216" t="s">
        <v>85</v>
      </c>
      <c r="AY348" s="18" t="s">
        <v>132</v>
      </c>
      <c r="BE348" s="217">
        <f>IF(N348="základní",J348,0)</f>
        <v>0</v>
      </c>
      <c r="BF348" s="217">
        <f>IF(N348="snížená",J348,0)</f>
        <v>0</v>
      </c>
      <c r="BG348" s="217">
        <f>IF(N348="zákl. přenesená",J348,0)</f>
        <v>0</v>
      </c>
      <c r="BH348" s="217">
        <f>IF(N348="sníž. přenesená",J348,0)</f>
        <v>0</v>
      </c>
      <c r="BI348" s="217">
        <f>IF(N348="nulová",J348,0)</f>
        <v>0</v>
      </c>
      <c r="BJ348" s="18" t="s">
        <v>83</v>
      </c>
      <c r="BK348" s="217">
        <f>ROUND(I348*H348,2)</f>
        <v>0</v>
      </c>
      <c r="BL348" s="18" t="s">
        <v>225</v>
      </c>
      <c r="BM348" s="216" t="s">
        <v>687</v>
      </c>
    </row>
    <row r="349" s="2" customFormat="1" ht="16.5" customHeight="1">
      <c r="A349" s="39"/>
      <c r="B349" s="40"/>
      <c r="C349" s="256" t="s">
        <v>688</v>
      </c>
      <c r="D349" s="256" t="s">
        <v>192</v>
      </c>
      <c r="E349" s="257" t="s">
        <v>689</v>
      </c>
      <c r="F349" s="258" t="s">
        <v>690</v>
      </c>
      <c r="G349" s="259" t="s">
        <v>269</v>
      </c>
      <c r="H349" s="260">
        <v>40</v>
      </c>
      <c r="I349" s="261"/>
      <c r="J349" s="262">
        <f>ROUND(I349*H349,2)</f>
        <v>0</v>
      </c>
      <c r="K349" s="258" t="s">
        <v>19</v>
      </c>
      <c r="L349" s="263"/>
      <c r="M349" s="264" t="s">
        <v>19</v>
      </c>
      <c r="N349" s="265" t="s">
        <v>46</v>
      </c>
      <c r="O349" s="85"/>
      <c r="P349" s="214">
        <f>O349*H349</f>
        <v>0</v>
      </c>
      <c r="Q349" s="214">
        <v>0</v>
      </c>
      <c r="R349" s="214">
        <f>Q349*H349</f>
        <v>0</v>
      </c>
      <c r="S349" s="214">
        <v>0</v>
      </c>
      <c r="T349" s="215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16" t="s">
        <v>323</v>
      </c>
      <c r="AT349" s="216" t="s">
        <v>192</v>
      </c>
      <c r="AU349" s="216" t="s">
        <v>85</v>
      </c>
      <c r="AY349" s="18" t="s">
        <v>132</v>
      </c>
      <c r="BE349" s="217">
        <f>IF(N349="základní",J349,0)</f>
        <v>0</v>
      </c>
      <c r="BF349" s="217">
        <f>IF(N349="snížená",J349,0)</f>
        <v>0</v>
      </c>
      <c r="BG349" s="217">
        <f>IF(N349="zákl. přenesená",J349,0)</f>
        <v>0</v>
      </c>
      <c r="BH349" s="217">
        <f>IF(N349="sníž. přenesená",J349,0)</f>
        <v>0</v>
      </c>
      <c r="BI349" s="217">
        <f>IF(N349="nulová",J349,0)</f>
        <v>0</v>
      </c>
      <c r="BJ349" s="18" t="s">
        <v>83</v>
      </c>
      <c r="BK349" s="217">
        <f>ROUND(I349*H349,2)</f>
        <v>0</v>
      </c>
      <c r="BL349" s="18" t="s">
        <v>225</v>
      </c>
      <c r="BM349" s="216" t="s">
        <v>691</v>
      </c>
    </row>
    <row r="350" s="2" customFormat="1" ht="16.5" customHeight="1">
      <c r="A350" s="39"/>
      <c r="B350" s="40"/>
      <c r="C350" s="205" t="s">
        <v>692</v>
      </c>
      <c r="D350" s="205" t="s">
        <v>135</v>
      </c>
      <c r="E350" s="206" t="s">
        <v>693</v>
      </c>
      <c r="F350" s="207" t="s">
        <v>694</v>
      </c>
      <c r="G350" s="208" t="s">
        <v>654</v>
      </c>
      <c r="H350" s="209">
        <v>2</v>
      </c>
      <c r="I350" s="210"/>
      <c r="J350" s="211">
        <f>ROUND(I350*H350,2)</f>
        <v>0</v>
      </c>
      <c r="K350" s="207" t="s">
        <v>19</v>
      </c>
      <c r="L350" s="45"/>
      <c r="M350" s="212" t="s">
        <v>19</v>
      </c>
      <c r="N350" s="213" t="s">
        <v>46</v>
      </c>
      <c r="O350" s="85"/>
      <c r="P350" s="214">
        <f>O350*H350</f>
        <v>0</v>
      </c>
      <c r="Q350" s="214">
        <v>0</v>
      </c>
      <c r="R350" s="214">
        <f>Q350*H350</f>
        <v>0</v>
      </c>
      <c r="S350" s="214">
        <v>0</v>
      </c>
      <c r="T350" s="215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16" t="s">
        <v>225</v>
      </c>
      <c r="AT350" s="216" t="s">
        <v>135</v>
      </c>
      <c r="AU350" s="216" t="s">
        <v>85</v>
      </c>
      <c r="AY350" s="18" t="s">
        <v>132</v>
      </c>
      <c r="BE350" s="217">
        <f>IF(N350="základní",J350,0)</f>
        <v>0</v>
      </c>
      <c r="BF350" s="217">
        <f>IF(N350="snížená",J350,0)</f>
        <v>0</v>
      </c>
      <c r="BG350" s="217">
        <f>IF(N350="zákl. přenesená",J350,0)</f>
        <v>0</v>
      </c>
      <c r="BH350" s="217">
        <f>IF(N350="sníž. přenesená",J350,0)</f>
        <v>0</v>
      </c>
      <c r="BI350" s="217">
        <f>IF(N350="nulová",J350,0)</f>
        <v>0</v>
      </c>
      <c r="BJ350" s="18" t="s">
        <v>83</v>
      </c>
      <c r="BK350" s="217">
        <f>ROUND(I350*H350,2)</f>
        <v>0</v>
      </c>
      <c r="BL350" s="18" t="s">
        <v>225</v>
      </c>
      <c r="BM350" s="216" t="s">
        <v>695</v>
      </c>
    </row>
    <row r="351" s="2" customFormat="1" ht="16.5" customHeight="1">
      <c r="A351" s="39"/>
      <c r="B351" s="40"/>
      <c r="C351" s="256" t="s">
        <v>696</v>
      </c>
      <c r="D351" s="256" t="s">
        <v>192</v>
      </c>
      <c r="E351" s="257" t="s">
        <v>697</v>
      </c>
      <c r="F351" s="258" t="s">
        <v>698</v>
      </c>
      <c r="G351" s="259" t="s">
        <v>654</v>
      </c>
      <c r="H351" s="260">
        <v>2</v>
      </c>
      <c r="I351" s="261"/>
      <c r="J351" s="262">
        <f>ROUND(I351*H351,2)</f>
        <v>0</v>
      </c>
      <c r="K351" s="258" t="s">
        <v>19</v>
      </c>
      <c r="L351" s="263"/>
      <c r="M351" s="264" t="s">
        <v>19</v>
      </c>
      <c r="N351" s="265" t="s">
        <v>46</v>
      </c>
      <c r="O351" s="85"/>
      <c r="P351" s="214">
        <f>O351*H351</f>
        <v>0</v>
      </c>
      <c r="Q351" s="214">
        <v>0</v>
      </c>
      <c r="R351" s="214">
        <f>Q351*H351</f>
        <v>0</v>
      </c>
      <c r="S351" s="214">
        <v>0</v>
      </c>
      <c r="T351" s="215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16" t="s">
        <v>323</v>
      </c>
      <c r="AT351" s="216" t="s">
        <v>192</v>
      </c>
      <c r="AU351" s="216" t="s">
        <v>85</v>
      </c>
      <c r="AY351" s="18" t="s">
        <v>132</v>
      </c>
      <c r="BE351" s="217">
        <f>IF(N351="základní",J351,0)</f>
        <v>0</v>
      </c>
      <c r="BF351" s="217">
        <f>IF(N351="snížená",J351,0)</f>
        <v>0</v>
      </c>
      <c r="BG351" s="217">
        <f>IF(N351="zákl. přenesená",J351,0)</f>
        <v>0</v>
      </c>
      <c r="BH351" s="217">
        <f>IF(N351="sníž. přenesená",J351,0)</f>
        <v>0</v>
      </c>
      <c r="BI351" s="217">
        <f>IF(N351="nulová",J351,0)</f>
        <v>0</v>
      </c>
      <c r="BJ351" s="18" t="s">
        <v>83</v>
      </c>
      <c r="BK351" s="217">
        <f>ROUND(I351*H351,2)</f>
        <v>0</v>
      </c>
      <c r="BL351" s="18" t="s">
        <v>225</v>
      </c>
      <c r="BM351" s="216" t="s">
        <v>699</v>
      </c>
    </row>
    <row r="352" s="2" customFormat="1" ht="16.5" customHeight="1">
      <c r="A352" s="39"/>
      <c r="B352" s="40"/>
      <c r="C352" s="205" t="s">
        <v>700</v>
      </c>
      <c r="D352" s="205" t="s">
        <v>135</v>
      </c>
      <c r="E352" s="206" t="s">
        <v>701</v>
      </c>
      <c r="F352" s="207" t="s">
        <v>702</v>
      </c>
      <c r="G352" s="208" t="s">
        <v>703</v>
      </c>
      <c r="H352" s="209">
        <v>1</v>
      </c>
      <c r="I352" s="210"/>
      <c r="J352" s="211">
        <f>ROUND(I352*H352,2)</f>
        <v>0</v>
      </c>
      <c r="K352" s="207" t="s">
        <v>19</v>
      </c>
      <c r="L352" s="45"/>
      <c r="M352" s="212" t="s">
        <v>19</v>
      </c>
      <c r="N352" s="213" t="s">
        <v>46</v>
      </c>
      <c r="O352" s="85"/>
      <c r="P352" s="214">
        <f>O352*H352</f>
        <v>0</v>
      </c>
      <c r="Q352" s="214">
        <v>0</v>
      </c>
      <c r="R352" s="214">
        <f>Q352*H352</f>
        <v>0</v>
      </c>
      <c r="S352" s="214">
        <v>0</v>
      </c>
      <c r="T352" s="215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16" t="s">
        <v>225</v>
      </c>
      <c r="AT352" s="216" t="s">
        <v>135</v>
      </c>
      <c r="AU352" s="216" t="s">
        <v>85</v>
      </c>
      <c r="AY352" s="18" t="s">
        <v>132</v>
      </c>
      <c r="BE352" s="217">
        <f>IF(N352="základní",J352,0)</f>
        <v>0</v>
      </c>
      <c r="BF352" s="217">
        <f>IF(N352="snížená",J352,0)</f>
        <v>0</v>
      </c>
      <c r="BG352" s="217">
        <f>IF(N352="zákl. přenesená",J352,0)</f>
        <v>0</v>
      </c>
      <c r="BH352" s="217">
        <f>IF(N352="sníž. přenesená",J352,0)</f>
        <v>0</v>
      </c>
      <c r="BI352" s="217">
        <f>IF(N352="nulová",J352,0)</f>
        <v>0</v>
      </c>
      <c r="BJ352" s="18" t="s">
        <v>83</v>
      </c>
      <c r="BK352" s="217">
        <f>ROUND(I352*H352,2)</f>
        <v>0</v>
      </c>
      <c r="BL352" s="18" t="s">
        <v>225</v>
      </c>
      <c r="BM352" s="216" t="s">
        <v>704</v>
      </c>
    </row>
    <row r="353" s="2" customFormat="1" ht="16.5" customHeight="1">
      <c r="A353" s="39"/>
      <c r="B353" s="40"/>
      <c r="C353" s="205" t="s">
        <v>705</v>
      </c>
      <c r="D353" s="205" t="s">
        <v>135</v>
      </c>
      <c r="E353" s="206" t="s">
        <v>706</v>
      </c>
      <c r="F353" s="207" t="s">
        <v>707</v>
      </c>
      <c r="G353" s="208" t="s">
        <v>708</v>
      </c>
      <c r="H353" s="209">
        <v>2</v>
      </c>
      <c r="I353" s="210"/>
      <c r="J353" s="211">
        <f>ROUND(I353*H353,2)</f>
        <v>0</v>
      </c>
      <c r="K353" s="207" t="s">
        <v>19</v>
      </c>
      <c r="L353" s="45"/>
      <c r="M353" s="212" t="s">
        <v>19</v>
      </c>
      <c r="N353" s="213" t="s">
        <v>46</v>
      </c>
      <c r="O353" s="85"/>
      <c r="P353" s="214">
        <f>O353*H353</f>
        <v>0</v>
      </c>
      <c r="Q353" s="214">
        <v>0</v>
      </c>
      <c r="R353" s="214">
        <f>Q353*H353</f>
        <v>0</v>
      </c>
      <c r="S353" s="214">
        <v>0</v>
      </c>
      <c r="T353" s="215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16" t="s">
        <v>225</v>
      </c>
      <c r="AT353" s="216" t="s">
        <v>135</v>
      </c>
      <c r="AU353" s="216" t="s">
        <v>85</v>
      </c>
      <c r="AY353" s="18" t="s">
        <v>132</v>
      </c>
      <c r="BE353" s="217">
        <f>IF(N353="základní",J353,0)</f>
        <v>0</v>
      </c>
      <c r="BF353" s="217">
        <f>IF(N353="snížená",J353,0)</f>
        <v>0</v>
      </c>
      <c r="BG353" s="217">
        <f>IF(N353="zákl. přenesená",J353,0)</f>
        <v>0</v>
      </c>
      <c r="BH353" s="217">
        <f>IF(N353="sníž. přenesená",J353,0)</f>
        <v>0</v>
      </c>
      <c r="BI353" s="217">
        <f>IF(N353="nulová",J353,0)</f>
        <v>0</v>
      </c>
      <c r="BJ353" s="18" t="s">
        <v>83</v>
      </c>
      <c r="BK353" s="217">
        <f>ROUND(I353*H353,2)</f>
        <v>0</v>
      </c>
      <c r="BL353" s="18" t="s">
        <v>225</v>
      </c>
      <c r="BM353" s="216" t="s">
        <v>709</v>
      </c>
    </row>
    <row r="354" s="2" customFormat="1" ht="16.5" customHeight="1">
      <c r="A354" s="39"/>
      <c r="B354" s="40"/>
      <c r="C354" s="205" t="s">
        <v>710</v>
      </c>
      <c r="D354" s="205" t="s">
        <v>135</v>
      </c>
      <c r="E354" s="206" t="s">
        <v>711</v>
      </c>
      <c r="F354" s="207" t="s">
        <v>712</v>
      </c>
      <c r="G354" s="208" t="s">
        <v>708</v>
      </c>
      <c r="H354" s="209">
        <v>2</v>
      </c>
      <c r="I354" s="210"/>
      <c r="J354" s="211">
        <f>ROUND(I354*H354,2)</f>
        <v>0</v>
      </c>
      <c r="K354" s="207" t="s">
        <v>19</v>
      </c>
      <c r="L354" s="45"/>
      <c r="M354" s="212" t="s">
        <v>19</v>
      </c>
      <c r="N354" s="213" t="s">
        <v>46</v>
      </c>
      <c r="O354" s="85"/>
      <c r="P354" s="214">
        <f>O354*H354</f>
        <v>0</v>
      </c>
      <c r="Q354" s="214">
        <v>0</v>
      </c>
      <c r="R354" s="214">
        <f>Q354*H354</f>
        <v>0</v>
      </c>
      <c r="S354" s="214">
        <v>0</v>
      </c>
      <c r="T354" s="215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16" t="s">
        <v>225</v>
      </c>
      <c r="AT354" s="216" t="s">
        <v>135</v>
      </c>
      <c r="AU354" s="216" t="s">
        <v>85</v>
      </c>
      <c r="AY354" s="18" t="s">
        <v>132</v>
      </c>
      <c r="BE354" s="217">
        <f>IF(N354="základní",J354,0)</f>
        <v>0</v>
      </c>
      <c r="BF354" s="217">
        <f>IF(N354="snížená",J354,0)</f>
        <v>0</v>
      </c>
      <c r="BG354" s="217">
        <f>IF(N354="zákl. přenesená",J354,0)</f>
        <v>0</v>
      </c>
      <c r="BH354" s="217">
        <f>IF(N354="sníž. přenesená",J354,0)</f>
        <v>0</v>
      </c>
      <c r="BI354" s="217">
        <f>IF(N354="nulová",J354,0)</f>
        <v>0</v>
      </c>
      <c r="BJ354" s="18" t="s">
        <v>83</v>
      </c>
      <c r="BK354" s="217">
        <f>ROUND(I354*H354,2)</f>
        <v>0</v>
      </c>
      <c r="BL354" s="18" t="s">
        <v>225</v>
      </c>
      <c r="BM354" s="216" t="s">
        <v>713</v>
      </c>
    </row>
    <row r="355" s="2" customFormat="1" ht="16.5" customHeight="1">
      <c r="A355" s="39"/>
      <c r="B355" s="40"/>
      <c r="C355" s="205" t="s">
        <v>714</v>
      </c>
      <c r="D355" s="205" t="s">
        <v>135</v>
      </c>
      <c r="E355" s="206" t="s">
        <v>715</v>
      </c>
      <c r="F355" s="207" t="s">
        <v>716</v>
      </c>
      <c r="G355" s="208" t="s">
        <v>708</v>
      </c>
      <c r="H355" s="209">
        <v>2</v>
      </c>
      <c r="I355" s="210"/>
      <c r="J355" s="211">
        <f>ROUND(I355*H355,2)</f>
        <v>0</v>
      </c>
      <c r="K355" s="207" t="s">
        <v>19</v>
      </c>
      <c r="L355" s="45"/>
      <c r="M355" s="212" t="s">
        <v>19</v>
      </c>
      <c r="N355" s="213" t="s">
        <v>46</v>
      </c>
      <c r="O355" s="85"/>
      <c r="P355" s="214">
        <f>O355*H355</f>
        <v>0</v>
      </c>
      <c r="Q355" s="214">
        <v>0</v>
      </c>
      <c r="R355" s="214">
        <f>Q355*H355</f>
        <v>0</v>
      </c>
      <c r="S355" s="214">
        <v>0</v>
      </c>
      <c r="T355" s="215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16" t="s">
        <v>225</v>
      </c>
      <c r="AT355" s="216" t="s">
        <v>135</v>
      </c>
      <c r="AU355" s="216" t="s">
        <v>85</v>
      </c>
      <c r="AY355" s="18" t="s">
        <v>132</v>
      </c>
      <c r="BE355" s="217">
        <f>IF(N355="základní",J355,0)</f>
        <v>0</v>
      </c>
      <c r="BF355" s="217">
        <f>IF(N355="snížená",J355,0)</f>
        <v>0</v>
      </c>
      <c r="BG355" s="217">
        <f>IF(N355="zákl. přenesená",J355,0)</f>
        <v>0</v>
      </c>
      <c r="BH355" s="217">
        <f>IF(N355="sníž. přenesená",J355,0)</f>
        <v>0</v>
      </c>
      <c r="BI355" s="217">
        <f>IF(N355="nulová",J355,0)</f>
        <v>0</v>
      </c>
      <c r="BJ355" s="18" t="s">
        <v>83</v>
      </c>
      <c r="BK355" s="217">
        <f>ROUND(I355*H355,2)</f>
        <v>0</v>
      </c>
      <c r="BL355" s="18" t="s">
        <v>225</v>
      </c>
      <c r="BM355" s="216" t="s">
        <v>717</v>
      </c>
    </row>
    <row r="356" s="2" customFormat="1" ht="16.5" customHeight="1">
      <c r="A356" s="39"/>
      <c r="B356" s="40"/>
      <c r="C356" s="205" t="s">
        <v>718</v>
      </c>
      <c r="D356" s="205" t="s">
        <v>135</v>
      </c>
      <c r="E356" s="206" t="s">
        <v>719</v>
      </c>
      <c r="F356" s="207" t="s">
        <v>720</v>
      </c>
      <c r="G356" s="208" t="s">
        <v>703</v>
      </c>
      <c r="H356" s="209">
        <v>1</v>
      </c>
      <c r="I356" s="210"/>
      <c r="J356" s="211">
        <f>ROUND(I356*H356,2)</f>
        <v>0</v>
      </c>
      <c r="K356" s="207" t="s">
        <v>19</v>
      </c>
      <c r="L356" s="45"/>
      <c r="M356" s="212" t="s">
        <v>19</v>
      </c>
      <c r="N356" s="213" t="s">
        <v>46</v>
      </c>
      <c r="O356" s="85"/>
      <c r="P356" s="214">
        <f>O356*H356</f>
        <v>0</v>
      </c>
      <c r="Q356" s="214">
        <v>0</v>
      </c>
      <c r="R356" s="214">
        <f>Q356*H356</f>
        <v>0</v>
      </c>
      <c r="S356" s="214">
        <v>0</v>
      </c>
      <c r="T356" s="215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16" t="s">
        <v>225</v>
      </c>
      <c r="AT356" s="216" t="s">
        <v>135</v>
      </c>
      <c r="AU356" s="216" t="s">
        <v>85</v>
      </c>
      <c r="AY356" s="18" t="s">
        <v>132</v>
      </c>
      <c r="BE356" s="217">
        <f>IF(N356="základní",J356,0)</f>
        <v>0</v>
      </c>
      <c r="BF356" s="217">
        <f>IF(N356="snížená",J356,0)</f>
        <v>0</v>
      </c>
      <c r="BG356" s="217">
        <f>IF(N356="zákl. přenesená",J356,0)</f>
        <v>0</v>
      </c>
      <c r="BH356" s="217">
        <f>IF(N356="sníž. přenesená",J356,0)</f>
        <v>0</v>
      </c>
      <c r="BI356" s="217">
        <f>IF(N356="nulová",J356,0)</f>
        <v>0</v>
      </c>
      <c r="BJ356" s="18" t="s">
        <v>83</v>
      </c>
      <c r="BK356" s="217">
        <f>ROUND(I356*H356,2)</f>
        <v>0</v>
      </c>
      <c r="BL356" s="18" t="s">
        <v>225</v>
      </c>
      <c r="BM356" s="216" t="s">
        <v>721</v>
      </c>
    </row>
    <row r="357" s="2" customFormat="1" ht="16.5" customHeight="1">
      <c r="A357" s="39"/>
      <c r="B357" s="40"/>
      <c r="C357" s="205" t="s">
        <v>722</v>
      </c>
      <c r="D357" s="205" t="s">
        <v>135</v>
      </c>
      <c r="E357" s="206" t="s">
        <v>723</v>
      </c>
      <c r="F357" s="207" t="s">
        <v>724</v>
      </c>
      <c r="G357" s="208" t="s">
        <v>703</v>
      </c>
      <c r="H357" s="209">
        <v>1</v>
      </c>
      <c r="I357" s="210"/>
      <c r="J357" s="211">
        <f>ROUND(I357*H357,2)</f>
        <v>0</v>
      </c>
      <c r="K357" s="207" t="s">
        <v>19</v>
      </c>
      <c r="L357" s="45"/>
      <c r="M357" s="212" t="s">
        <v>19</v>
      </c>
      <c r="N357" s="213" t="s">
        <v>46</v>
      </c>
      <c r="O357" s="85"/>
      <c r="P357" s="214">
        <f>O357*H357</f>
        <v>0</v>
      </c>
      <c r="Q357" s="214">
        <v>0</v>
      </c>
      <c r="R357" s="214">
        <f>Q357*H357</f>
        <v>0</v>
      </c>
      <c r="S357" s="214">
        <v>0</v>
      </c>
      <c r="T357" s="215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16" t="s">
        <v>225</v>
      </c>
      <c r="AT357" s="216" t="s">
        <v>135</v>
      </c>
      <c r="AU357" s="216" t="s">
        <v>85</v>
      </c>
      <c r="AY357" s="18" t="s">
        <v>132</v>
      </c>
      <c r="BE357" s="217">
        <f>IF(N357="základní",J357,0)</f>
        <v>0</v>
      </c>
      <c r="BF357" s="217">
        <f>IF(N357="snížená",J357,0)</f>
        <v>0</v>
      </c>
      <c r="BG357" s="217">
        <f>IF(N357="zákl. přenesená",J357,0)</f>
        <v>0</v>
      </c>
      <c r="BH357" s="217">
        <f>IF(N357="sníž. přenesená",J357,0)</f>
        <v>0</v>
      </c>
      <c r="BI357" s="217">
        <f>IF(N357="nulová",J357,0)</f>
        <v>0</v>
      </c>
      <c r="BJ357" s="18" t="s">
        <v>83</v>
      </c>
      <c r="BK357" s="217">
        <f>ROUND(I357*H357,2)</f>
        <v>0</v>
      </c>
      <c r="BL357" s="18" t="s">
        <v>225</v>
      </c>
      <c r="BM357" s="216" t="s">
        <v>725</v>
      </c>
    </row>
    <row r="358" s="2" customFormat="1" ht="16.5" customHeight="1">
      <c r="A358" s="39"/>
      <c r="B358" s="40"/>
      <c r="C358" s="205" t="s">
        <v>726</v>
      </c>
      <c r="D358" s="205" t="s">
        <v>135</v>
      </c>
      <c r="E358" s="206" t="s">
        <v>727</v>
      </c>
      <c r="F358" s="207" t="s">
        <v>728</v>
      </c>
      <c r="G358" s="208" t="s">
        <v>703</v>
      </c>
      <c r="H358" s="209">
        <v>1</v>
      </c>
      <c r="I358" s="210"/>
      <c r="J358" s="211">
        <f>ROUND(I358*H358,2)</f>
        <v>0</v>
      </c>
      <c r="K358" s="207" t="s">
        <v>19</v>
      </c>
      <c r="L358" s="45"/>
      <c r="M358" s="212" t="s">
        <v>19</v>
      </c>
      <c r="N358" s="213" t="s">
        <v>46</v>
      </c>
      <c r="O358" s="85"/>
      <c r="P358" s="214">
        <f>O358*H358</f>
        <v>0</v>
      </c>
      <c r="Q358" s="214">
        <v>0</v>
      </c>
      <c r="R358" s="214">
        <f>Q358*H358</f>
        <v>0</v>
      </c>
      <c r="S358" s="214">
        <v>0</v>
      </c>
      <c r="T358" s="215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16" t="s">
        <v>225</v>
      </c>
      <c r="AT358" s="216" t="s">
        <v>135</v>
      </c>
      <c r="AU358" s="216" t="s">
        <v>85</v>
      </c>
      <c r="AY358" s="18" t="s">
        <v>132</v>
      </c>
      <c r="BE358" s="217">
        <f>IF(N358="základní",J358,0)</f>
        <v>0</v>
      </c>
      <c r="BF358" s="217">
        <f>IF(N358="snížená",J358,0)</f>
        <v>0</v>
      </c>
      <c r="BG358" s="217">
        <f>IF(N358="zákl. přenesená",J358,0)</f>
        <v>0</v>
      </c>
      <c r="BH358" s="217">
        <f>IF(N358="sníž. přenesená",J358,0)</f>
        <v>0</v>
      </c>
      <c r="BI358" s="217">
        <f>IF(N358="nulová",J358,0)</f>
        <v>0</v>
      </c>
      <c r="BJ358" s="18" t="s">
        <v>83</v>
      </c>
      <c r="BK358" s="217">
        <f>ROUND(I358*H358,2)</f>
        <v>0</v>
      </c>
      <c r="BL358" s="18" t="s">
        <v>225</v>
      </c>
      <c r="BM358" s="216" t="s">
        <v>729</v>
      </c>
    </row>
    <row r="359" s="2" customFormat="1" ht="16.5" customHeight="1">
      <c r="A359" s="39"/>
      <c r="B359" s="40"/>
      <c r="C359" s="205" t="s">
        <v>730</v>
      </c>
      <c r="D359" s="205" t="s">
        <v>135</v>
      </c>
      <c r="E359" s="206" t="s">
        <v>731</v>
      </c>
      <c r="F359" s="207" t="s">
        <v>732</v>
      </c>
      <c r="G359" s="208" t="s">
        <v>703</v>
      </c>
      <c r="H359" s="209">
        <v>1</v>
      </c>
      <c r="I359" s="210"/>
      <c r="J359" s="211">
        <f>ROUND(I359*H359,2)</f>
        <v>0</v>
      </c>
      <c r="K359" s="207" t="s">
        <v>19</v>
      </c>
      <c r="L359" s="45"/>
      <c r="M359" s="212" t="s">
        <v>19</v>
      </c>
      <c r="N359" s="213" t="s">
        <v>46</v>
      </c>
      <c r="O359" s="85"/>
      <c r="P359" s="214">
        <f>O359*H359</f>
        <v>0</v>
      </c>
      <c r="Q359" s="214">
        <v>0</v>
      </c>
      <c r="R359" s="214">
        <f>Q359*H359</f>
        <v>0</v>
      </c>
      <c r="S359" s="214">
        <v>0</v>
      </c>
      <c r="T359" s="215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16" t="s">
        <v>225</v>
      </c>
      <c r="AT359" s="216" t="s">
        <v>135</v>
      </c>
      <c r="AU359" s="216" t="s">
        <v>85</v>
      </c>
      <c r="AY359" s="18" t="s">
        <v>132</v>
      </c>
      <c r="BE359" s="217">
        <f>IF(N359="základní",J359,0)</f>
        <v>0</v>
      </c>
      <c r="BF359" s="217">
        <f>IF(N359="snížená",J359,0)</f>
        <v>0</v>
      </c>
      <c r="BG359" s="217">
        <f>IF(N359="zákl. přenesená",J359,0)</f>
        <v>0</v>
      </c>
      <c r="BH359" s="217">
        <f>IF(N359="sníž. přenesená",J359,0)</f>
        <v>0</v>
      </c>
      <c r="BI359" s="217">
        <f>IF(N359="nulová",J359,0)</f>
        <v>0</v>
      </c>
      <c r="BJ359" s="18" t="s">
        <v>83</v>
      </c>
      <c r="BK359" s="217">
        <f>ROUND(I359*H359,2)</f>
        <v>0</v>
      </c>
      <c r="BL359" s="18" t="s">
        <v>225</v>
      </c>
      <c r="BM359" s="216" t="s">
        <v>733</v>
      </c>
    </row>
    <row r="360" s="2" customFormat="1" ht="16.5" customHeight="1">
      <c r="A360" s="39"/>
      <c r="B360" s="40"/>
      <c r="C360" s="205" t="s">
        <v>734</v>
      </c>
      <c r="D360" s="205" t="s">
        <v>135</v>
      </c>
      <c r="E360" s="206" t="s">
        <v>735</v>
      </c>
      <c r="F360" s="207" t="s">
        <v>736</v>
      </c>
      <c r="G360" s="208" t="s">
        <v>703</v>
      </c>
      <c r="H360" s="209">
        <v>1</v>
      </c>
      <c r="I360" s="210"/>
      <c r="J360" s="211">
        <f>ROUND(I360*H360,2)</f>
        <v>0</v>
      </c>
      <c r="K360" s="207" t="s">
        <v>19</v>
      </c>
      <c r="L360" s="45"/>
      <c r="M360" s="212" t="s">
        <v>19</v>
      </c>
      <c r="N360" s="213" t="s">
        <v>46</v>
      </c>
      <c r="O360" s="85"/>
      <c r="P360" s="214">
        <f>O360*H360</f>
        <v>0</v>
      </c>
      <c r="Q360" s="214">
        <v>0</v>
      </c>
      <c r="R360" s="214">
        <f>Q360*H360</f>
        <v>0</v>
      </c>
      <c r="S360" s="214">
        <v>0</v>
      </c>
      <c r="T360" s="215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16" t="s">
        <v>225</v>
      </c>
      <c r="AT360" s="216" t="s">
        <v>135</v>
      </c>
      <c r="AU360" s="216" t="s">
        <v>85</v>
      </c>
      <c r="AY360" s="18" t="s">
        <v>132</v>
      </c>
      <c r="BE360" s="217">
        <f>IF(N360="základní",J360,0)</f>
        <v>0</v>
      </c>
      <c r="BF360" s="217">
        <f>IF(N360="snížená",J360,0)</f>
        <v>0</v>
      </c>
      <c r="BG360" s="217">
        <f>IF(N360="zákl. přenesená",J360,0)</f>
        <v>0</v>
      </c>
      <c r="BH360" s="217">
        <f>IF(N360="sníž. přenesená",J360,0)</f>
        <v>0</v>
      </c>
      <c r="BI360" s="217">
        <f>IF(N360="nulová",J360,0)</f>
        <v>0</v>
      </c>
      <c r="BJ360" s="18" t="s">
        <v>83</v>
      </c>
      <c r="BK360" s="217">
        <f>ROUND(I360*H360,2)</f>
        <v>0</v>
      </c>
      <c r="BL360" s="18" t="s">
        <v>225</v>
      </c>
      <c r="BM360" s="216" t="s">
        <v>737</v>
      </c>
    </row>
    <row r="361" s="2" customFormat="1" ht="16.5" customHeight="1">
      <c r="A361" s="39"/>
      <c r="B361" s="40"/>
      <c r="C361" s="205" t="s">
        <v>738</v>
      </c>
      <c r="D361" s="205" t="s">
        <v>135</v>
      </c>
      <c r="E361" s="206" t="s">
        <v>739</v>
      </c>
      <c r="F361" s="207" t="s">
        <v>740</v>
      </c>
      <c r="G361" s="208" t="s">
        <v>703</v>
      </c>
      <c r="H361" s="209">
        <v>1</v>
      </c>
      <c r="I361" s="210"/>
      <c r="J361" s="211">
        <f>ROUND(I361*H361,2)</f>
        <v>0</v>
      </c>
      <c r="K361" s="207" t="s">
        <v>19</v>
      </c>
      <c r="L361" s="45"/>
      <c r="M361" s="212" t="s">
        <v>19</v>
      </c>
      <c r="N361" s="213" t="s">
        <v>46</v>
      </c>
      <c r="O361" s="85"/>
      <c r="P361" s="214">
        <f>O361*H361</f>
        <v>0</v>
      </c>
      <c r="Q361" s="214">
        <v>0</v>
      </c>
      <c r="R361" s="214">
        <f>Q361*H361</f>
        <v>0</v>
      </c>
      <c r="S361" s="214">
        <v>0</v>
      </c>
      <c r="T361" s="215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16" t="s">
        <v>225</v>
      </c>
      <c r="AT361" s="216" t="s">
        <v>135</v>
      </c>
      <c r="AU361" s="216" t="s">
        <v>85</v>
      </c>
      <c r="AY361" s="18" t="s">
        <v>132</v>
      </c>
      <c r="BE361" s="217">
        <f>IF(N361="základní",J361,0)</f>
        <v>0</v>
      </c>
      <c r="BF361" s="217">
        <f>IF(N361="snížená",J361,0)</f>
        <v>0</v>
      </c>
      <c r="BG361" s="217">
        <f>IF(N361="zákl. přenesená",J361,0)</f>
        <v>0</v>
      </c>
      <c r="BH361" s="217">
        <f>IF(N361="sníž. přenesená",J361,0)</f>
        <v>0</v>
      </c>
      <c r="BI361" s="217">
        <f>IF(N361="nulová",J361,0)</f>
        <v>0</v>
      </c>
      <c r="BJ361" s="18" t="s">
        <v>83</v>
      </c>
      <c r="BK361" s="217">
        <f>ROUND(I361*H361,2)</f>
        <v>0</v>
      </c>
      <c r="BL361" s="18" t="s">
        <v>225</v>
      </c>
      <c r="BM361" s="216" t="s">
        <v>741</v>
      </c>
    </row>
    <row r="362" s="2" customFormat="1" ht="16.5" customHeight="1">
      <c r="A362" s="39"/>
      <c r="B362" s="40"/>
      <c r="C362" s="205" t="s">
        <v>742</v>
      </c>
      <c r="D362" s="205" t="s">
        <v>135</v>
      </c>
      <c r="E362" s="206" t="s">
        <v>743</v>
      </c>
      <c r="F362" s="207" t="s">
        <v>744</v>
      </c>
      <c r="G362" s="208" t="s">
        <v>703</v>
      </c>
      <c r="H362" s="209">
        <v>1</v>
      </c>
      <c r="I362" s="210"/>
      <c r="J362" s="211">
        <f>ROUND(I362*H362,2)</f>
        <v>0</v>
      </c>
      <c r="K362" s="207" t="s">
        <v>19</v>
      </c>
      <c r="L362" s="45"/>
      <c r="M362" s="212" t="s">
        <v>19</v>
      </c>
      <c r="N362" s="213" t="s">
        <v>46</v>
      </c>
      <c r="O362" s="85"/>
      <c r="P362" s="214">
        <f>O362*H362</f>
        <v>0</v>
      </c>
      <c r="Q362" s="214">
        <v>0</v>
      </c>
      <c r="R362" s="214">
        <f>Q362*H362</f>
        <v>0</v>
      </c>
      <c r="S362" s="214">
        <v>0</v>
      </c>
      <c r="T362" s="215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16" t="s">
        <v>225</v>
      </c>
      <c r="AT362" s="216" t="s">
        <v>135</v>
      </c>
      <c r="AU362" s="216" t="s">
        <v>85</v>
      </c>
      <c r="AY362" s="18" t="s">
        <v>132</v>
      </c>
      <c r="BE362" s="217">
        <f>IF(N362="základní",J362,0)</f>
        <v>0</v>
      </c>
      <c r="BF362" s="217">
        <f>IF(N362="snížená",J362,0)</f>
        <v>0</v>
      </c>
      <c r="BG362" s="217">
        <f>IF(N362="zákl. přenesená",J362,0)</f>
        <v>0</v>
      </c>
      <c r="BH362" s="217">
        <f>IF(N362="sníž. přenesená",J362,0)</f>
        <v>0</v>
      </c>
      <c r="BI362" s="217">
        <f>IF(N362="nulová",J362,0)</f>
        <v>0</v>
      </c>
      <c r="BJ362" s="18" t="s">
        <v>83</v>
      </c>
      <c r="BK362" s="217">
        <f>ROUND(I362*H362,2)</f>
        <v>0</v>
      </c>
      <c r="BL362" s="18" t="s">
        <v>225</v>
      </c>
      <c r="BM362" s="216" t="s">
        <v>745</v>
      </c>
    </row>
    <row r="363" s="2" customFormat="1" ht="16.5" customHeight="1">
      <c r="A363" s="39"/>
      <c r="B363" s="40"/>
      <c r="C363" s="205" t="s">
        <v>746</v>
      </c>
      <c r="D363" s="205" t="s">
        <v>135</v>
      </c>
      <c r="E363" s="206" t="s">
        <v>747</v>
      </c>
      <c r="F363" s="207" t="s">
        <v>748</v>
      </c>
      <c r="G363" s="208" t="s">
        <v>703</v>
      </c>
      <c r="H363" s="209">
        <v>1</v>
      </c>
      <c r="I363" s="210"/>
      <c r="J363" s="211">
        <f>ROUND(I363*H363,2)</f>
        <v>0</v>
      </c>
      <c r="K363" s="207" t="s">
        <v>19</v>
      </c>
      <c r="L363" s="45"/>
      <c r="M363" s="212" t="s">
        <v>19</v>
      </c>
      <c r="N363" s="213" t="s">
        <v>46</v>
      </c>
      <c r="O363" s="85"/>
      <c r="P363" s="214">
        <f>O363*H363</f>
        <v>0</v>
      </c>
      <c r="Q363" s="214">
        <v>0</v>
      </c>
      <c r="R363" s="214">
        <f>Q363*H363</f>
        <v>0</v>
      </c>
      <c r="S363" s="214">
        <v>0</v>
      </c>
      <c r="T363" s="215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16" t="s">
        <v>225</v>
      </c>
      <c r="AT363" s="216" t="s">
        <v>135</v>
      </c>
      <c r="AU363" s="216" t="s">
        <v>85</v>
      </c>
      <c r="AY363" s="18" t="s">
        <v>132</v>
      </c>
      <c r="BE363" s="217">
        <f>IF(N363="základní",J363,0)</f>
        <v>0</v>
      </c>
      <c r="BF363" s="217">
        <f>IF(N363="snížená",J363,0)</f>
        <v>0</v>
      </c>
      <c r="BG363" s="217">
        <f>IF(N363="zákl. přenesená",J363,0)</f>
        <v>0</v>
      </c>
      <c r="BH363" s="217">
        <f>IF(N363="sníž. přenesená",J363,0)</f>
        <v>0</v>
      </c>
      <c r="BI363" s="217">
        <f>IF(N363="nulová",J363,0)</f>
        <v>0</v>
      </c>
      <c r="BJ363" s="18" t="s">
        <v>83</v>
      </c>
      <c r="BK363" s="217">
        <f>ROUND(I363*H363,2)</f>
        <v>0</v>
      </c>
      <c r="BL363" s="18" t="s">
        <v>225</v>
      </c>
      <c r="BM363" s="216" t="s">
        <v>749</v>
      </c>
    </row>
    <row r="364" s="2" customFormat="1" ht="16.5" customHeight="1">
      <c r="A364" s="39"/>
      <c r="B364" s="40"/>
      <c r="C364" s="205" t="s">
        <v>750</v>
      </c>
      <c r="D364" s="205" t="s">
        <v>135</v>
      </c>
      <c r="E364" s="206" t="s">
        <v>751</v>
      </c>
      <c r="F364" s="207" t="s">
        <v>752</v>
      </c>
      <c r="G364" s="208" t="s">
        <v>703</v>
      </c>
      <c r="H364" s="209">
        <v>1</v>
      </c>
      <c r="I364" s="210"/>
      <c r="J364" s="211">
        <f>ROUND(I364*H364,2)</f>
        <v>0</v>
      </c>
      <c r="K364" s="207" t="s">
        <v>19</v>
      </c>
      <c r="L364" s="45"/>
      <c r="M364" s="212" t="s">
        <v>19</v>
      </c>
      <c r="N364" s="213" t="s">
        <v>46</v>
      </c>
      <c r="O364" s="85"/>
      <c r="P364" s="214">
        <f>O364*H364</f>
        <v>0</v>
      </c>
      <c r="Q364" s="214">
        <v>0</v>
      </c>
      <c r="R364" s="214">
        <f>Q364*H364</f>
        <v>0</v>
      </c>
      <c r="S364" s="214">
        <v>0</v>
      </c>
      <c r="T364" s="215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16" t="s">
        <v>225</v>
      </c>
      <c r="AT364" s="216" t="s">
        <v>135</v>
      </c>
      <c r="AU364" s="216" t="s">
        <v>85</v>
      </c>
      <c r="AY364" s="18" t="s">
        <v>132</v>
      </c>
      <c r="BE364" s="217">
        <f>IF(N364="základní",J364,0)</f>
        <v>0</v>
      </c>
      <c r="BF364" s="217">
        <f>IF(N364="snížená",J364,0)</f>
        <v>0</v>
      </c>
      <c r="BG364" s="217">
        <f>IF(N364="zákl. přenesená",J364,0)</f>
        <v>0</v>
      </c>
      <c r="BH364" s="217">
        <f>IF(N364="sníž. přenesená",J364,0)</f>
        <v>0</v>
      </c>
      <c r="BI364" s="217">
        <f>IF(N364="nulová",J364,0)</f>
        <v>0</v>
      </c>
      <c r="BJ364" s="18" t="s">
        <v>83</v>
      </c>
      <c r="BK364" s="217">
        <f>ROUND(I364*H364,2)</f>
        <v>0</v>
      </c>
      <c r="BL364" s="18" t="s">
        <v>225</v>
      </c>
      <c r="BM364" s="216" t="s">
        <v>753</v>
      </c>
    </row>
    <row r="365" s="2" customFormat="1" ht="16.5" customHeight="1">
      <c r="A365" s="39"/>
      <c r="B365" s="40"/>
      <c r="C365" s="205" t="s">
        <v>754</v>
      </c>
      <c r="D365" s="205" t="s">
        <v>135</v>
      </c>
      <c r="E365" s="206" t="s">
        <v>755</v>
      </c>
      <c r="F365" s="207" t="s">
        <v>756</v>
      </c>
      <c r="G365" s="208" t="s">
        <v>703</v>
      </c>
      <c r="H365" s="209">
        <v>1</v>
      </c>
      <c r="I365" s="210"/>
      <c r="J365" s="211">
        <f>ROUND(I365*H365,2)</f>
        <v>0</v>
      </c>
      <c r="K365" s="207" t="s">
        <v>19</v>
      </c>
      <c r="L365" s="45"/>
      <c r="M365" s="212" t="s">
        <v>19</v>
      </c>
      <c r="N365" s="213" t="s">
        <v>46</v>
      </c>
      <c r="O365" s="85"/>
      <c r="P365" s="214">
        <f>O365*H365</f>
        <v>0</v>
      </c>
      <c r="Q365" s="214">
        <v>0</v>
      </c>
      <c r="R365" s="214">
        <f>Q365*H365</f>
        <v>0</v>
      </c>
      <c r="S365" s="214">
        <v>0</v>
      </c>
      <c r="T365" s="215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16" t="s">
        <v>225</v>
      </c>
      <c r="AT365" s="216" t="s">
        <v>135</v>
      </c>
      <c r="AU365" s="216" t="s">
        <v>85</v>
      </c>
      <c r="AY365" s="18" t="s">
        <v>132</v>
      </c>
      <c r="BE365" s="217">
        <f>IF(N365="základní",J365,0)</f>
        <v>0</v>
      </c>
      <c r="BF365" s="217">
        <f>IF(N365="snížená",J365,0)</f>
        <v>0</v>
      </c>
      <c r="BG365" s="217">
        <f>IF(N365="zákl. přenesená",J365,0)</f>
        <v>0</v>
      </c>
      <c r="BH365" s="217">
        <f>IF(N365="sníž. přenesená",J365,0)</f>
        <v>0</v>
      </c>
      <c r="BI365" s="217">
        <f>IF(N365="nulová",J365,0)</f>
        <v>0</v>
      </c>
      <c r="BJ365" s="18" t="s">
        <v>83</v>
      </c>
      <c r="BK365" s="217">
        <f>ROUND(I365*H365,2)</f>
        <v>0</v>
      </c>
      <c r="BL365" s="18" t="s">
        <v>225</v>
      </c>
      <c r="BM365" s="216" t="s">
        <v>757</v>
      </c>
    </row>
    <row r="366" s="12" customFormat="1" ht="22.8" customHeight="1">
      <c r="A366" s="12"/>
      <c r="B366" s="189"/>
      <c r="C366" s="190"/>
      <c r="D366" s="191" t="s">
        <v>74</v>
      </c>
      <c r="E366" s="203" t="s">
        <v>758</v>
      </c>
      <c r="F366" s="203" t="s">
        <v>759</v>
      </c>
      <c r="G366" s="190"/>
      <c r="H366" s="190"/>
      <c r="I366" s="193"/>
      <c r="J366" s="204">
        <f>BK366</f>
        <v>0</v>
      </c>
      <c r="K366" s="190"/>
      <c r="L366" s="195"/>
      <c r="M366" s="196"/>
      <c r="N366" s="197"/>
      <c r="O366" s="197"/>
      <c r="P366" s="198">
        <f>SUM(P367:P373)</f>
        <v>0</v>
      </c>
      <c r="Q366" s="197"/>
      <c r="R366" s="198">
        <f>SUM(R367:R373)</f>
        <v>0.12575</v>
      </c>
      <c r="S366" s="197"/>
      <c r="T366" s="199">
        <f>SUM(T367:T373)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00" t="s">
        <v>85</v>
      </c>
      <c r="AT366" s="201" t="s">
        <v>74</v>
      </c>
      <c r="AU366" s="201" t="s">
        <v>83</v>
      </c>
      <c r="AY366" s="200" t="s">
        <v>132</v>
      </c>
      <c r="BK366" s="202">
        <f>SUM(BK367:BK373)</f>
        <v>0</v>
      </c>
    </row>
    <row r="367" s="2" customFormat="1" ht="24.15" customHeight="1">
      <c r="A367" s="39"/>
      <c r="B367" s="40"/>
      <c r="C367" s="205" t="s">
        <v>760</v>
      </c>
      <c r="D367" s="205" t="s">
        <v>135</v>
      </c>
      <c r="E367" s="206" t="s">
        <v>761</v>
      </c>
      <c r="F367" s="207" t="s">
        <v>762</v>
      </c>
      <c r="G367" s="208" t="s">
        <v>143</v>
      </c>
      <c r="H367" s="209">
        <v>5</v>
      </c>
      <c r="I367" s="210"/>
      <c r="J367" s="211">
        <f>ROUND(I367*H367,2)</f>
        <v>0</v>
      </c>
      <c r="K367" s="207" t="s">
        <v>154</v>
      </c>
      <c r="L367" s="45"/>
      <c r="M367" s="212" t="s">
        <v>19</v>
      </c>
      <c r="N367" s="213" t="s">
        <v>46</v>
      </c>
      <c r="O367" s="85"/>
      <c r="P367" s="214">
        <f>O367*H367</f>
        <v>0</v>
      </c>
      <c r="Q367" s="214">
        <v>0.025049999999999999</v>
      </c>
      <c r="R367" s="214">
        <f>Q367*H367</f>
        <v>0.12525</v>
      </c>
      <c r="S367" s="214">
        <v>0</v>
      </c>
      <c r="T367" s="215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16" t="s">
        <v>225</v>
      </c>
      <c r="AT367" s="216" t="s">
        <v>135</v>
      </c>
      <c r="AU367" s="216" t="s">
        <v>85</v>
      </c>
      <c r="AY367" s="18" t="s">
        <v>132</v>
      </c>
      <c r="BE367" s="217">
        <f>IF(N367="základní",J367,0)</f>
        <v>0</v>
      </c>
      <c r="BF367" s="217">
        <f>IF(N367="snížená",J367,0)</f>
        <v>0</v>
      </c>
      <c r="BG367" s="217">
        <f>IF(N367="zákl. přenesená",J367,0)</f>
        <v>0</v>
      </c>
      <c r="BH367" s="217">
        <f>IF(N367="sníž. přenesená",J367,0)</f>
        <v>0</v>
      </c>
      <c r="BI367" s="217">
        <f>IF(N367="nulová",J367,0)</f>
        <v>0</v>
      </c>
      <c r="BJ367" s="18" t="s">
        <v>83</v>
      </c>
      <c r="BK367" s="217">
        <f>ROUND(I367*H367,2)</f>
        <v>0</v>
      </c>
      <c r="BL367" s="18" t="s">
        <v>225</v>
      </c>
      <c r="BM367" s="216" t="s">
        <v>763</v>
      </c>
    </row>
    <row r="368" s="2" customFormat="1">
      <c r="A368" s="39"/>
      <c r="B368" s="40"/>
      <c r="C368" s="41"/>
      <c r="D368" s="251" t="s">
        <v>156</v>
      </c>
      <c r="E368" s="41"/>
      <c r="F368" s="252" t="s">
        <v>764</v>
      </c>
      <c r="G368" s="41"/>
      <c r="H368" s="41"/>
      <c r="I368" s="253"/>
      <c r="J368" s="41"/>
      <c r="K368" s="41"/>
      <c r="L368" s="45"/>
      <c r="M368" s="254"/>
      <c r="N368" s="255"/>
      <c r="O368" s="85"/>
      <c r="P368" s="85"/>
      <c r="Q368" s="85"/>
      <c r="R368" s="85"/>
      <c r="S368" s="85"/>
      <c r="T368" s="86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156</v>
      </c>
      <c r="AU368" s="18" t="s">
        <v>85</v>
      </c>
    </row>
    <row r="369" s="14" customFormat="1">
      <c r="A369" s="14"/>
      <c r="B369" s="229"/>
      <c r="C369" s="230"/>
      <c r="D369" s="220" t="s">
        <v>145</v>
      </c>
      <c r="E369" s="231" t="s">
        <v>19</v>
      </c>
      <c r="F369" s="232" t="s">
        <v>765</v>
      </c>
      <c r="G369" s="230"/>
      <c r="H369" s="233">
        <v>5</v>
      </c>
      <c r="I369" s="234"/>
      <c r="J369" s="230"/>
      <c r="K369" s="230"/>
      <c r="L369" s="235"/>
      <c r="M369" s="236"/>
      <c r="N369" s="237"/>
      <c r="O369" s="237"/>
      <c r="P369" s="237"/>
      <c r="Q369" s="237"/>
      <c r="R369" s="237"/>
      <c r="S369" s="237"/>
      <c r="T369" s="238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39" t="s">
        <v>145</v>
      </c>
      <c r="AU369" s="239" t="s">
        <v>85</v>
      </c>
      <c r="AV369" s="14" t="s">
        <v>85</v>
      </c>
      <c r="AW369" s="14" t="s">
        <v>34</v>
      </c>
      <c r="AX369" s="14" t="s">
        <v>83</v>
      </c>
      <c r="AY369" s="239" t="s">
        <v>132</v>
      </c>
    </row>
    <row r="370" s="2" customFormat="1" ht="24.15" customHeight="1">
      <c r="A370" s="39"/>
      <c r="B370" s="40"/>
      <c r="C370" s="205" t="s">
        <v>766</v>
      </c>
      <c r="D370" s="205" t="s">
        <v>135</v>
      </c>
      <c r="E370" s="206" t="s">
        <v>767</v>
      </c>
      <c r="F370" s="207" t="s">
        <v>768</v>
      </c>
      <c r="G370" s="208" t="s">
        <v>143</v>
      </c>
      <c r="H370" s="209">
        <v>5</v>
      </c>
      <c r="I370" s="210"/>
      <c r="J370" s="211">
        <f>ROUND(I370*H370,2)</f>
        <v>0</v>
      </c>
      <c r="K370" s="207" t="s">
        <v>154</v>
      </c>
      <c r="L370" s="45"/>
      <c r="M370" s="212" t="s">
        <v>19</v>
      </c>
      <c r="N370" s="213" t="s">
        <v>46</v>
      </c>
      <c r="O370" s="85"/>
      <c r="P370" s="214">
        <f>O370*H370</f>
        <v>0</v>
      </c>
      <c r="Q370" s="214">
        <v>0.00010000000000000001</v>
      </c>
      <c r="R370" s="214">
        <f>Q370*H370</f>
        <v>0.00050000000000000001</v>
      </c>
      <c r="S370" s="214">
        <v>0</v>
      </c>
      <c r="T370" s="215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16" t="s">
        <v>225</v>
      </c>
      <c r="AT370" s="216" t="s">
        <v>135</v>
      </c>
      <c r="AU370" s="216" t="s">
        <v>85</v>
      </c>
      <c r="AY370" s="18" t="s">
        <v>132</v>
      </c>
      <c r="BE370" s="217">
        <f>IF(N370="základní",J370,0)</f>
        <v>0</v>
      </c>
      <c r="BF370" s="217">
        <f>IF(N370="snížená",J370,0)</f>
        <v>0</v>
      </c>
      <c r="BG370" s="217">
        <f>IF(N370="zákl. přenesená",J370,0)</f>
        <v>0</v>
      </c>
      <c r="BH370" s="217">
        <f>IF(N370="sníž. přenesená",J370,0)</f>
        <v>0</v>
      </c>
      <c r="BI370" s="217">
        <f>IF(N370="nulová",J370,0)</f>
        <v>0</v>
      </c>
      <c r="BJ370" s="18" t="s">
        <v>83</v>
      </c>
      <c r="BK370" s="217">
        <f>ROUND(I370*H370,2)</f>
        <v>0</v>
      </c>
      <c r="BL370" s="18" t="s">
        <v>225</v>
      </c>
      <c r="BM370" s="216" t="s">
        <v>769</v>
      </c>
    </row>
    <row r="371" s="2" customFormat="1">
      <c r="A371" s="39"/>
      <c r="B371" s="40"/>
      <c r="C371" s="41"/>
      <c r="D371" s="251" t="s">
        <v>156</v>
      </c>
      <c r="E371" s="41"/>
      <c r="F371" s="252" t="s">
        <v>770</v>
      </c>
      <c r="G371" s="41"/>
      <c r="H371" s="41"/>
      <c r="I371" s="253"/>
      <c r="J371" s="41"/>
      <c r="K371" s="41"/>
      <c r="L371" s="45"/>
      <c r="M371" s="254"/>
      <c r="N371" s="255"/>
      <c r="O371" s="85"/>
      <c r="P371" s="85"/>
      <c r="Q371" s="85"/>
      <c r="R371" s="85"/>
      <c r="S371" s="85"/>
      <c r="T371" s="86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156</v>
      </c>
      <c r="AU371" s="18" t="s">
        <v>85</v>
      </c>
    </row>
    <row r="372" s="2" customFormat="1" ht="24.15" customHeight="1">
      <c r="A372" s="39"/>
      <c r="B372" s="40"/>
      <c r="C372" s="205" t="s">
        <v>771</v>
      </c>
      <c r="D372" s="205" t="s">
        <v>135</v>
      </c>
      <c r="E372" s="206" t="s">
        <v>772</v>
      </c>
      <c r="F372" s="207" t="s">
        <v>773</v>
      </c>
      <c r="G372" s="208" t="s">
        <v>774</v>
      </c>
      <c r="H372" s="266"/>
      <c r="I372" s="210"/>
      <c r="J372" s="211">
        <f>ROUND(I372*H372,2)</f>
        <v>0</v>
      </c>
      <c r="K372" s="207" t="s">
        <v>154</v>
      </c>
      <c r="L372" s="45"/>
      <c r="M372" s="212" t="s">
        <v>19</v>
      </c>
      <c r="N372" s="213" t="s">
        <v>46</v>
      </c>
      <c r="O372" s="85"/>
      <c r="P372" s="214">
        <f>O372*H372</f>
        <v>0</v>
      </c>
      <c r="Q372" s="214">
        <v>0</v>
      </c>
      <c r="R372" s="214">
        <f>Q372*H372</f>
        <v>0</v>
      </c>
      <c r="S372" s="214">
        <v>0</v>
      </c>
      <c r="T372" s="215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16" t="s">
        <v>225</v>
      </c>
      <c r="AT372" s="216" t="s">
        <v>135</v>
      </c>
      <c r="AU372" s="216" t="s">
        <v>85</v>
      </c>
      <c r="AY372" s="18" t="s">
        <v>132</v>
      </c>
      <c r="BE372" s="217">
        <f>IF(N372="základní",J372,0)</f>
        <v>0</v>
      </c>
      <c r="BF372" s="217">
        <f>IF(N372="snížená",J372,0)</f>
        <v>0</v>
      </c>
      <c r="BG372" s="217">
        <f>IF(N372="zákl. přenesená",J372,0)</f>
        <v>0</v>
      </c>
      <c r="BH372" s="217">
        <f>IF(N372="sníž. přenesená",J372,0)</f>
        <v>0</v>
      </c>
      <c r="BI372" s="217">
        <f>IF(N372="nulová",J372,0)</f>
        <v>0</v>
      </c>
      <c r="BJ372" s="18" t="s">
        <v>83</v>
      </c>
      <c r="BK372" s="217">
        <f>ROUND(I372*H372,2)</f>
        <v>0</v>
      </c>
      <c r="BL372" s="18" t="s">
        <v>225</v>
      </c>
      <c r="BM372" s="216" t="s">
        <v>775</v>
      </c>
    </row>
    <row r="373" s="2" customFormat="1">
      <c r="A373" s="39"/>
      <c r="B373" s="40"/>
      <c r="C373" s="41"/>
      <c r="D373" s="251" t="s">
        <v>156</v>
      </c>
      <c r="E373" s="41"/>
      <c r="F373" s="252" t="s">
        <v>776</v>
      </c>
      <c r="G373" s="41"/>
      <c r="H373" s="41"/>
      <c r="I373" s="253"/>
      <c r="J373" s="41"/>
      <c r="K373" s="41"/>
      <c r="L373" s="45"/>
      <c r="M373" s="254"/>
      <c r="N373" s="255"/>
      <c r="O373" s="85"/>
      <c r="P373" s="85"/>
      <c r="Q373" s="85"/>
      <c r="R373" s="85"/>
      <c r="S373" s="85"/>
      <c r="T373" s="86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156</v>
      </c>
      <c r="AU373" s="18" t="s">
        <v>85</v>
      </c>
    </row>
    <row r="374" s="12" customFormat="1" ht="22.8" customHeight="1">
      <c r="A374" s="12"/>
      <c r="B374" s="189"/>
      <c r="C374" s="190"/>
      <c r="D374" s="191" t="s">
        <v>74</v>
      </c>
      <c r="E374" s="203" t="s">
        <v>777</v>
      </c>
      <c r="F374" s="203" t="s">
        <v>778</v>
      </c>
      <c r="G374" s="190"/>
      <c r="H374" s="190"/>
      <c r="I374" s="193"/>
      <c r="J374" s="204">
        <f>BK374</f>
        <v>0</v>
      </c>
      <c r="K374" s="190"/>
      <c r="L374" s="195"/>
      <c r="M374" s="196"/>
      <c r="N374" s="197"/>
      <c r="O374" s="197"/>
      <c r="P374" s="198">
        <f>SUM(P375:P386)</f>
        <v>0</v>
      </c>
      <c r="Q374" s="197"/>
      <c r="R374" s="198">
        <f>SUM(R375:R386)</f>
        <v>0.050799999999999998</v>
      </c>
      <c r="S374" s="197"/>
      <c r="T374" s="199">
        <f>SUM(T375:T386)</f>
        <v>0.15720000000000001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00" t="s">
        <v>85</v>
      </c>
      <c r="AT374" s="201" t="s">
        <v>74</v>
      </c>
      <c r="AU374" s="201" t="s">
        <v>83</v>
      </c>
      <c r="AY374" s="200" t="s">
        <v>132</v>
      </c>
      <c r="BK374" s="202">
        <f>SUM(BK375:BK386)</f>
        <v>0</v>
      </c>
    </row>
    <row r="375" s="2" customFormat="1" ht="16.5" customHeight="1">
      <c r="A375" s="39"/>
      <c r="B375" s="40"/>
      <c r="C375" s="205" t="s">
        <v>779</v>
      </c>
      <c r="D375" s="205" t="s">
        <v>135</v>
      </c>
      <c r="E375" s="206" t="s">
        <v>780</v>
      </c>
      <c r="F375" s="207" t="s">
        <v>781</v>
      </c>
      <c r="G375" s="208" t="s">
        <v>138</v>
      </c>
      <c r="H375" s="209">
        <v>8</v>
      </c>
      <c r="I375" s="210"/>
      <c r="J375" s="211">
        <f>ROUND(I375*H375,2)</f>
        <v>0</v>
      </c>
      <c r="K375" s="207" t="s">
        <v>19</v>
      </c>
      <c r="L375" s="45"/>
      <c r="M375" s="212" t="s">
        <v>19</v>
      </c>
      <c r="N375" s="213" t="s">
        <v>46</v>
      </c>
      <c r="O375" s="85"/>
      <c r="P375" s="214">
        <f>O375*H375</f>
        <v>0</v>
      </c>
      <c r="Q375" s="214">
        <v>0</v>
      </c>
      <c r="R375" s="214">
        <f>Q375*H375</f>
        <v>0</v>
      </c>
      <c r="S375" s="214">
        <v>0.019650000000000001</v>
      </c>
      <c r="T375" s="215">
        <f>S375*H375</f>
        <v>0.15720000000000001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16" t="s">
        <v>225</v>
      </c>
      <c r="AT375" s="216" t="s">
        <v>135</v>
      </c>
      <c r="AU375" s="216" t="s">
        <v>85</v>
      </c>
      <c r="AY375" s="18" t="s">
        <v>132</v>
      </c>
      <c r="BE375" s="217">
        <f>IF(N375="základní",J375,0)</f>
        <v>0</v>
      </c>
      <c r="BF375" s="217">
        <f>IF(N375="snížená",J375,0)</f>
        <v>0</v>
      </c>
      <c r="BG375" s="217">
        <f>IF(N375="zákl. přenesená",J375,0)</f>
        <v>0</v>
      </c>
      <c r="BH375" s="217">
        <f>IF(N375="sníž. přenesená",J375,0)</f>
        <v>0</v>
      </c>
      <c r="BI375" s="217">
        <f>IF(N375="nulová",J375,0)</f>
        <v>0</v>
      </c>
      <c r="BJ375" s="18" t="s">
        <v>83</v>
      </c>
      <c r="BK375" s="217">
        <f>ROUND(I375*H375,2)</f>
        <v>0</v>
      </c>
      <c r="BL375" s="18" t="s">
        <v>225</v>
      </c>
      <c r="BM375" s="216" t="s">
        <v>782</v>
      </c>
    </row>
    <row r="376" s="2" customFormat="1" ht="24.15" customHeight="1">
      <c r="A376" s="39"/>
      <c r="B376" s="40"/>
      <c r="C376" s="205" t="s">
        <v>783</v>
      </c>
      <c r="D376" s="205" t="s">
        <v>135</v>
      </c>
      <c r="E376" s="206" t="s">
        <v>784</v>
      </c>
      <c r="F376" s="207" t="s">
        <v>785</v>
      </c>
      <c r="G376" s="208" t="s">
        <v>138</v>
      </c>
      <c r="H376" s="209">
        <v>2</v>
      </c>
      <c r="I376" s="210"/>
      <c r="J376" s="211">
        <f>ROUND(I376*H376,2)</f>
        <v>0</v>
      </c>
      <c r="K376" s="207" t="s">
        <v>154</v>
      </c>
      <c r="L376" s="45"/>
      <c r="M376" s="212" t="s">
        <v>19</v>
      </c>
      <c r="N376" s="213" t="s">
        <v>46</v>
      </c>
      <c r="O376" s="85"/>
      <c r="P376" s="214">
        <f>O376*H376</f>
        <v>0</v>
      </c>
      <c r="Q376" s="214">
        <v>0</v>
      </c>
      <c r="R376" s="214">
        <f>Q376*H376</f>
        <v>0</v>
      </c>
      <c r="S376" s="214">
        <v>0</v>
      </c>
      <c r="T376" s="215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16" t="s">
        <v>225</v>
      </c>
      <c r="AT376" s="216" t="s">
        <v>135</v>
      </c>
      <c r="AU376" s="216" t="s">
        <v>85</v>
      </c>
      <c r="AY376" s="18" t="s">
        <v>132</v>
      </c>
      <c r="BE376" s="217">
        <f>IF(N376="základní",J376,0)</f>
        <v>0</v>
      </c>
      <c r="BF376" s="217">
        <f>IF(N376="snížená",J376,0)</f>
        <v>0</v>
      </c>
      <c r="BG376" s="217">
        <f>IF(N376="zákl. přenesená",J376,0)</f>
        <v>0</v>
      </c>
      <c r="BH376" s="217">
        <f>IF(N376="sníž. přenesená",J376,0)</f>
        <v>0</v>
      </c>
      <c r="BI376" s="217">
        <f>IF(N376="nulová",J376,0)</f>
        <v>0</v>
      </c>
      <c r="BJ376" s="18" t="s">
        <v>83</v>
      </c>
      <c r="BK376" s="217">
        <f>ROUND(I376*H376,2)</f>
        <v>0</v>
      </c>
      <c r="BL376" s="18" t="s">
        <v>225</v>
      </c>
      <c r="BM376" s="216" t="s">
        <v>786</v>
      </c>
    </row>
    <row r="377" s="2" customFormat="1">
      <c r="A377" s="39"/>
      <c r="B377" s="40"/>
      <c r="C377" s="41"/>
      <c r="D377" s="251" t="s">
        <v>156</v>
      </c>
      <c r="E377" s="41"/>
      <c r="F377" s="252" t="s">
        <v>787</v>
      </c>
      <c r="G377" s="41"/>
      <c r="H377" s="41"/>
      <c r="I377" s="253"/>
      <c r="J377" s="41"/>
      <c r="K377" s="41"/>
      <c r="L377" s="45"/>
      <c r="M377" s="254"/>
      <c r="N377" s="255"/>
      <c r="O377" s="85"/>
      <c r="P377" s="85"/>
      <c r="Q377" s="85"/>
      <c r="R377" s="85"/>
      <c r="S377" s="85"/>
      <c r="T377" s="86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156</v>
      </c>
      <c r="AU377" s="18" t="s">
        <v>85</v>
      </c>
    </row>
    <row r="378" s="2" customFormat="1" ht="24.15" customHeight="1">
      <c r="A378" s="39"/>
      <c r="B378" s="40"/>
      <c r="C378" s="256" t="s">
        <v>788</v>
      </c>
      <c r="D378" s="256" t="s">
        <v>192</v>
      </c>
      <c r="E378" s="257" t="s">
        <v>789</v>
      </c>
      <c r="F378" s="258" t="s">
        <v>790</v>
      </c>
      <c r="G378" s="259" t="s">
        <v>138</v>
      </c>
      <c r="H378" s="260">
        <v>2</v>
      </c>
      <c r="I378" s="261"/>
      <c r="J378" s="262">
        <f>ROUND(I378*H378,2)</f>
        <v>0</v>
      </c>
      <c r="K378" s="258" t="s">
        <v>19</v>
      </c>
      <c r="L378" s="263"/>
      <c r="M378" s="264" t="s">
        <v>19</v>
      </c>
      <c r="N378" s="265" t="s">
        <v>46</v>
      </c>
      <c r="O378" s="85"/>
      <c r="P378" s="214">
        <f>O378*H378</f>
        <v>0</v>
      </c>
      <c r="Q378" s="214">
        <v>0.0195</v>
      </c>
      <c r="R378" s="214">
        <f>Q378*H378</f>
        <v>0.039</v>
      </c>
      <c r="S378" s="214">
        <v>0</v>
      </c>
      <c r="T378" s="215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16" t="s">
        <v>323</v>
      </c>
      <c r="AT378" s="216" t="s">
        <v>192</v>
      </c>
      <c r="AU378" s="216" t="s">
        <v>85</v>
      </c>
      <c r="AY378" s="18" t="s">
        <v>132</v>
      </c>
      <c r="BE378" s="217">
        <f>IF(N378="základní",J378,0)</f>
        <v>0</v>
      </c>
      <c r="BF378" s="217">
        <f>IF(N378="snížená",J378,0)</f>
        <v>0</v>
      </c>
      <c r="BG378" s="217">
        <f>IF(N378="zákl. přenesená",J378,0)</f>
        <v>0</v>
      </c>
      <c r="BH378" s="217">
        <f>IF(N378="sníž. přenesená",J378,0)</f>
        <v>0</v>
      </c>
      <c r="BI378" s="217">
        <f>IF(N378="nulová",J378,0)</f>
        <v>0</v>
      </c>
      <c r="BJ378" s="18" t="s">
        <v>83</v>
      </c>
      <c r="BK378" s="217">
        <f>ROUND(I378*H378,2)</f>
        <v>0</v>
      </c>
      <c r="BL378" s="18" t="s">
        <v>225</v>
      </c>
      <c r="BM378" s="216" t="s">
        <v>791</v>
      </c>
    </row>
    <row r="379" s="2" customFormat="1" ht="16.5" customHeight="1">
      <c r="A379" s="39"/>
      <c r="B379" s="40"/>
      <c r="C379" s="205" t="s">
        <v>792</v>
      </c>
      <c r="D379" s="205" t="s">
        <v>135</v>
      </c>
      <c r="E379" s="206" t="s">
        <v>793</v>
      </c>
      <c r="F379" s="207" t="s">
        <v>794</v>
      </c>
      <c r="G379" s="208" t="s">
        <v>138</v>
      </c>
      <c r="H379" s="209">
        <v>2</v>
      </c>
      <c r="I379" s="210"/>
      <c r="J379" s="211">
        <f>ROUND(I379*H379,2)</f>
        <v>0</v>
      </c>
      <c r="K379" s="207" t="s">
        <v>154</v>
      </c>
      <c r="L379" s="45"/>
      <c r="M379" s="212" t="s">
        <v>19</v>
      </c>
      <c r="N379" s="213" t="s">
        <v>46</v>
      </c>
      <c r="O379" s="85"/>
      <c r="P379" s="214">
        <f>O379*H379</f>
        <v>0</v>
      </c>
      <c r="Q379" s="214">
        <v>0</v>
      </c>
      <c r="R379" s="214">
        <f>Q379*H379</f>
        <v>0</v>
      </c>
      <c r="S379" s="214">
        <v>0</v>
      </c>
      <c r="T379" s="215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16" t="s">
        <v>225</v>
      </c>
      <c r="AT379" s="216" t="s">
        <v>135</v>
      </c>
      <c r="AU379" s="216" t="s">
        <v>85</v>
      </c>
      <c r="AY379" s="18" t="s">
        <v>132</v>
      </c>
      <c r="BE379" s="217">
        <f>IF(N379="základní",J379,0)</f>
        <v>0</v>
      </c>
      <c r="BF379" s="217">
        <f>IF(N379="snížená",J379,0)</f>
        <v>0</v>
      </c>
      <c r="BG379" s="217">
        <f>IF(N379="zákl. přenesená",J379,0)</f>
        <v>0</v>
      </c>
      <c r="BH379" s="217">
        <f>IF(N379="sníž. přenesená",J379,0)</f>
        <v>0</v>
      </c>
      <c r="BI379" s="217">
        <f>IF(N379="nulová",J379,0)</f>
        <v>0</v>
      </c>
      <c r="BJ379" s="18" t="s">
        <v>83</v>
      </c>
      <c r="BK379" s="217">
        <f>ROUND(I379*H379,2)</f>
        <v>0</v>
      </c>
      <c r="BL379" s="18" t="s">
        <v>225</v>
      </c>
      <c r="BM379" s="216" t="s">
        <v>795</v>
      </c>
    </row>
    <row r="380" s="2" customFormat="1">
      <c r="A380" s="39"/>
      <c r="B380" s="40"/>
      <c r="C380" s="41"/>
      <c r="D380" s="251" t="s">
        <v>156</v>
      </c>
      <c r="E380" s="41"/>
      <c r="F380" s="252" t="s">
        <v>796</v>
      </c>
      <c r="G380" s="41"/>
      <c r="H380" s="41"/>
      <c r="I380" s="253"/>
      <c r="J380" s="41"/>
      <c r="K380" s="41"/>
      <c r="L380" s="45"/>
      <c r="M380" s="254"/>
      <c r="N380" s="255"/>
      <c r="O380" s="85"/>
      <c r="P380" s="85"/>
      <c r="Q380" s="85"/>
      <c r="R380" s="85"/>
      <c r="S380" s="85"/>
      <c r="T380" s="86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156</v>
      </c>
      <c r="AU380" s="18" t="s">
        <v>85</v>
      </c>
    </row>
    <row r="381" s="2" customFormat="1" ht="16.5" customHeight="1">
      <c r="A381" s="39"/>
      <c r="B381" s="40"/>
      <c r="C381" s="256" t="s">
        <v>797</v>
      </c>
      <c r="D381" s="256" t="s">
        <v>192</v>
      </c>
      <c r="E381" s="257" t="s">
        <v>798</v>
      </c>
      <c r="F381" s="258" t="s">
        <v>799</v>
      </c>
      <c r="G381" s="259" t="s">
        <v>138</v>
      </c>
      <c r="H381" s="260">
        <v>2</v>
      </c>
      <c r="I381" s="261"/>
      <c r="J381" s="262">
        <f>ROUND(I381*H381,2)</f>
        <v>0</v>
      </c>
      <c r="K381" s="258" t="s">
        <v>154</v>
      </c>
      <c r="L381" s="263"/>
      <c r="M381" s="264" t="s">
        <v>19</v>
      </c>
      <c r="N381" s="265" t="s">
        <v>46</v>
      </c>
      <c r="O381" s="85"/>
      <c r="P381" s="214">
        <f>O381*H381</f>
        <v>0</v>
      </c>
      <c r="Q381" s="214">
        <v>0.0047000000000000002</v>
      </c>
      <c r="R381" s="214">
        <f>Q381*H381</f>
        <v>0.0094000000000000004</v>
      </c>
      <c r="S381" s="214">
        <v>0</v>
      </c>
      <c r="T381" s="215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16" t="s">
        <v>323</v>
      </c>
      <c r="AT381" s="216" t="s">
        <v>192</v>
      </c>
      <c r="AU381" s="216" t="s">
        <v>85</v>
      </c>
      <c r="AY381" s="18" t="s">
        <v>132</v>
      </c>
      <c r="BE381" s="217">
        <f>IF(N381="základní",J381,0)</f>
        <v>0</v>
      </c>
      <c r="BF381" s="217">
        <f>IF(N381="snížená",J381,0)</f>
        <v>0</v>
      </c>
      <c r="BG381" s="217">
        <f>IF(N381="zákl. přenesená",J381,0)</f>
        <v>0</v>
      </c>
      <c r="BH381" s="217">
        <f>IF(N381="sníž. přenesená",J381,0)</f>
        <v>0</v>
      </c>
      <c r="BI381" s="217">
        <f>IF(N381="nulová",J381,0)</f>
        <v>0</v>
      </c>
      <c r="BJ381" s="18" t="s">
        <v>83</v>
      </c>
      <c r="BK381" s="217">
        <f>ROUND(I381*H381,2)</f>
        <v>0</v>
      </c>
      <c r="BL381" s="18" t="s">
        <v>225</v>
      </c>
      <c r="BM381" s="216" t="s">
        <v>800</v>
      </c>
    </row>
    <row r="382" s="2" customFormat="1" ht="16.5" customHeight="1">
      <c r="A382" s="39"/>
      <c r="B382" s="40"/>
      <c r="C382" s="205" t="s">
        <v>801</v>
      </c>
      <c r="D382" s="205" t="s">
        <v>135</v>
      </c>
      <c r="E382" s="206" t="s">
        <v>802</v>
      </c>
      <c r="F382" s="207" t="s">
        <v>803</v>
      </c>
      <c r="G382" s="208" t="s">
        <v>138</v>
      </c>
      <c r="H382" s="209">
        <v>2</v>
      </c>
      <c r="I382" s="210"/>
      <c r="J382" s="211">
        <f>ROUND(I382*H382,2)</f>
        <v>0</v>
      </c>
      <c r="K382" s="207" t="s">
        <v>154</v>
      </c>
      <c r="L382" s="45"/>
      <c r="M382" s="212" t="s">
        <v>19</v>
      </c>
      <c r="N382" s="213" t="s">
        <v>46</v>
      </c>
      <c r="O382" s="85"/>
      <c r="P382" s="214">
        <f>O382*H382</f>
        <v>0</v>
      </c>
      <c r="Q382" s="214">
        <v>0</v>
      </c>
      <c r="R382" s="214">
        <f>Q382*H382</f>
        <v>0</v>
      </c>
      <c r="S382" s="214">
        <v>0</v>
      </c>
      <c r="T382" s="215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16" t="s">
        <v>225</v>
      </c>
      <c r="AT382" s="216" t="s">
        <v>135</v>
      </c>
      <c r="AU382" s="216" t="s">
        <v>85</v>
      </c>
      <c r="AY382" s="18" t="s">
        <v>132</v>
      </c>
      <c r="BE382" s="217">
        <f>IF(N382="základní",J382,0)</f>
        <v>0</v>
      </c>
      <c r="BF382" s="217">
        <f>IF(N382="snížená",J382,0)</f>
        <v>0</v>
      </c>
      <c r="BG382" s="217">
        <f>IF(N382="zákl. přenesená",J382,0)</f>
        <v>0</v>
      </c>
      <c r="BH382" s="217">
        <f>IF(N382="sníž. přenesená",J382,0)</f>
        <v>0</v>
      </c>
      <c r="BI382" s="217">
        <f>IF(N382="nulová",J382,0)</f>
        <v>0</v>
      </c>
      <c r="BJ382" s="18" t="s">
        <v>83</v>
      </c>
      <c r="BK382" s="217">
        <f>ROUND(I382*H382,2)</f>
        <v>0</v>
      </c>
      <c r="BL382" s="18" t="s">
        <v>225</v>
      </c>
      <c r="BM382" s="216" t="s">
        <v>804</v>
      </c>
    </row>
    <row r="383" s="2" customFormat="1">
      <c r="A383" s="39"/>
      <c r="B383" s="40"/>
      <c r="C383" s="41"/>
      <c r="D383" s="251" t="s">
        <v>156</v>
      </c>
      <c r="E383" s="41"/>
      <c r="F383" s="252" t="s">
        <v>805</v>
      </c>
      <c r="G383" s="41"/>
      <c r="H383" s="41"/>
      <c r="I383" s="253"/>
      <c r="J383" s="41"/>
      <c r="K383" s="41"/>
      <c r="L383" s="45"/>
      <c r="M383" s="254"/>
      <c r="N383" s="255"/>
      <c r="O383" s="85"/>
      <c r="P383" s="85"/>
      <c r="Q383" s="85"/>
      <c r="R383" s="85"/>
      <c r="S383" s="85"/>
      <c r="T383" s="86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156</v>
      </c>
      <c r="AU383" s="18" t="s">
        <v>85</v>
      </c>
    </row>
    <row r="384" s="2" customFormat="1" ht="16.5" customHeight="1">
      <c r="A384" s="39"/>
      <c r="B384" s="40"/>
      <c r="C384" s="256" t="s">
        <v>806</v>
      </c>
      <c r="D384" s="256" t="s">
        <v>192</v>
      </c>
      <c r="E384" s="257" t="s">
        <v>807</v>
      </c>
      <c r="F384" s="258" t="s">
        <v>808</v>
      </c>
      <c r="G384" s="259" t="s">
        <v>138</v>
      </c>
      <c r="H384" s="260">
        <v>2</v>
      </c>
      <c r="I384" s="261"/>
      <c r="J384" s="262">
        <f>ROUND(I384*H384,2)</f>
        <v>0</v>
      </c>
      <c r="K384" s="258" t="s">
        <v>154</v>
      </c>
      <c r="L384" s="263"/>
      <c r="M384" s="264" t="s">
        <v>19</v>
      </c>
      <c r="N384" s="265" t="s">
        <v>46</v>
      </c>
      <c r="O384" s="85"/>
      <c r="P384" s="214">
        <f>O384*H384</f>
        <v>0</v>
      </c>
      <c r="Q384" s="214">
        <v>0.0011999999999999999</v>
      </c>
      <c r="R384" s="214">
        <f>Q384*H384</f>
        <v>0.0023999999999999998</v>
      </c>
      <c r="S384" s="214">
        <v>0</v>
      </c>
      <c r="T384" s="215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16" t="s">
        <v>323</v>
      </c>
      <c r="AT384" s="216" t="s">
        <v>192</v>
      </c>
      <c r="AU384" s="216" t="s">
        <v>85</v>
      </c>
      <c r="AY384" s="18" t="s">
        <v>132</v>
      </c>
      <c r="BE384" s="217">
        <f>IF(N384="základní",J384,0)</f>
        <v>0</v>
      </c>
      <c r="BF384" s="217">
        <f>IF(N384="snížená",J384,0)</f>
        <v>0</v>
      </c>
      <c r="BG384" s="217">
        <f>IF(N384="zákl. přenesená",J384,0)</f>
        <v>0</v>
      </c>
      <c r="BH384" s="217">
        <f>IF(N384="sníž. přenesená",J384,0)</f>
        <v>0</v>
      </c>
      <c r="BI384" s="217">
        <f>IF(N384="nulová",J384,0)</f>
        <v>0</v>
      </c>
      <c r="BJ384" s="18" t="s">
        <v>83</v>
      </c>
      <c r="BK384" s="217">
        <f>ROUND(I384*H384,2)</f>
        <v>0</v>
      </c>
      <c r="BL384" s="18" t="s">
        <v>225</v>
      </c>
      <c r="BM384" s="216" t="s">
        <v>809</v>
      </c>
    </row>
    <row r="385" s="2" customFormat="1" ht="24.15" customHeight="1">
      <c r="A385" s="39"/>
      <c r="B385" s="40"/>
      <c r="C385" s="205" t="s">
        <v>810</v>
      </c>
      <c r="D385" s="205" t="s">
        <v>135</v>
      </c>
      <c r="E385" s="206" t="s">
        <v>811</v>
      </c>
      <c r="F385" s="207" t="s">
        <v>812</v>
      </c>
      <c r="G385" s="208" t="s">
        <v>774</v>
      </c>
      <c r="H385" s="266"/>
      <c r="I385" s="210"/>
      <c r="J385" s="211">
        <f>ROUND(I385*H385,2)</f>
        <v>0</v>
      </c>
      <c r="K385" s="207" t="s">
        <v>154</v>
      </c>
      <c r="L385" s="45"/>
      <c r="M385" s="212" t="s">
        <v>19</v>
      </c>
      <c r="N385" s="213" t="s">
        <v>46</v>
      </c>
      <c r="O385" s="85"/>
      <c r="P385" s="214">
        <f>O385*H385</f>
        <v>0</v>
      </c>
      <c r="Q385" s="214">
        <v>0</v>
      </c>
      <c r="R385" s="214">
        <f>Q385*H385</f>
        <v>0</v>
      </c>
      <c r="S385" s="214">
        <v>0</v>
      </c>
      <c r="T385" s="215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16" t="s">
        <v>225</v>
      </c>
      <c r="AT385" s="216" t="s">
        <v>135</v>
      </c>
      <c r="AU385" s="216" t="s">
        <v>85</v>
      </c>
      <c r="AY385" s="18" t="s">
        <v>132</v>
      </c>
      <c r="BE385" s="217">
        <f>IF(N385="základní",J385,0)</f>
        <v>0</v>
      </c>
      <c r="BF385" s="217">
        <f>IF(N385="snížená",J385,0)</f>
        <v>0</v>
      </c>
      <c r="BG385" s="217">
        <f>IF(N385="zákl. přenesená",J385,0)</f>
        <v>0</v>
      </c>
      <c r="BH385" s="217">
        <f>IF(N385="sníž. přenesená",J385,0)</f>
        <v>0</v>
      </c>
      <c r="BI385" s="217">
        <f>IF(N385="nulová",J385,0)</f>
        <v>0</v>
      </c>
      <c r="BJ385" s="18" t="s">
        <v>83</v>
      </c>
      <c r="BK385" s="217">
        <f>ROUND(I385*H385,2)</f>
        <v>0</v>
      </c>
      <c r="BL385" s="18" t="s">
        <v>225</v>
      </c>
      <c r="BM385" s="216" t="s">
        <v>813</v>
      </c>
    </row>
    <row r="386" s="2" customFormat="1">
      <c r="A386" s="39"/>
      <c r="B386" s="40"/>
      <c r="C386" s="41"/>
      <c r="D386" s="251" t="s">
        <v>156</v>
      </c>
      <c r="E386" s="41"/>
      <c r="F386" s="252" t="s">
        <v>814</v>
      </c>
      <c r="G386" s="41"/>
      <c r="H386" s="41"/>
      <c r="I386" s="253"/>
      <c r="J386" s="41"/>
      <c r="K386" s="41"/>
      <c r="L386" s="45"/>
      <c r="M386" s="254"/>
      <c r="N386" s="255"/>
      <c r="O386" s="85"/>
      <c r="P386" s="85"/>
      <c r="Q386" s="85"/>
      <c r="R386" s="85"/>
      <c r="S386" s="85"/>
      <c r="T386" s="86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156</v>
      </c>
      <c r="AU386" s="18" t="s">
        <v>85</v>
      </c>
    </row>
    <row r="387" s="12" customFormat="1" ht="22.8" customHeight="1">
      <c r="A387" s="12"/>
      <c r="B387" s="189"/>
      <c r="C387" s="190"/>
      <c r="D387" s="191" t="s">
        <v>74</v>
      </c>
      <c r="E387" s="203" t="s">
        <v>815</v>
      </c>
      <c r="F387" s="203" t="s">
        <v>816</v>
      </c>
      <c r="G387" s="190"/>
      <c r="H387" s="190"/>
      <c r="I387" s="193"/>
      <c r="J387" s="204">
        <f>BK387</f>
        <v>0</v>
      </c>
      <c r="K387" s="190"/>
      <c r="L387" s="195"/>
      <c r="M387" s="196"/>
      <c r="N387" s="197"/>
      <c r="O387" s="197"/>
      <c r="P387" s="198">
        <f>SUM(P388:P404)</f>
        <v>0</v>
      </c>
      <c r="Q387" s="197"/>
      <c r="R387" s="198">
        <f>SUM(R388:R404)</f>
        <v>0.11571999999999999</v>
      </c>
      <c r="S387" s="197"/>
      <c r="T387" s="199">
        <f>SUM(T388:T404)</f>
        <v>0.12240000000000001</v>
      </c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R387" s="200" t="s">
        <v>85</v>
      </c>
      <c r="AT387" s="201" t="s">
        <v>74</v>
      </c>
      <c r="AU387" s="201" t="s">
        <v>83</v>
      </c>
      <c r="AY387" s="200" t="s">
        <v>132</v>
      </c>
      <c r="BK387" s="202">
        <f>SUM(BK388:BK404)</f>
        <v>0</v>
      </c>
    </row>
    <row r="388" s="2" customFormat="1" ht="16.5" customHeight="1">
      <c r="A388" s="39"/>
      <c r="B388" s="40"/>
      <c r="C388" s="205" t="s">
        <v>817</v>
      </c>
      <c r="D388" s="205" t="s">
        <v>135</v>
      </c>
      <c r="E388" s="206" t="s">
        <v>818</v>
      </c>
      <c r="F388" s="207" t="s">
        <v>819</v>
      </c>
      <c r="G388" s="208" t="s">
        <v>143</v>
      </c>
      <c r="H388" s="209">
        <v>6.1200000000000001</v>
      </c>
      <c r="I388" s="210"/>
      <c r="J388" s="211">
        <f>ROUND(I388*H388,2)</f>
        <v>0</v>
      </c>
      <c r="K388" s="207" t="s">
        <v>154</v>
      </c>
      <c r="L388" s="45"/>
      <c r="M388" s="212" t="s">
        <v>19</v>
      </c>
      <c r="N388" s="213" t="s">
        <v>46</v>
      </c>
      <c r="O388" s="85"/>
      <c r="P388" s="214">
        <f>O388*H388</f>
        <v>0</v>
      </c>
      <c r="Q388" s="214">
        <v>0</v>
      </c>
      <c r="R388" s="214">
        <f>Q388*H388</f>
        <v>0</v>
      </c>
      <c r="S388" s="214">
        <v>0</v>
      </c>
      <c r="T388" s="215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16" t="s">
        <v>225</v>
      </c>
      <c r="AT388" s="216" t="s">
        <v>135</v>
      </c>
      <c r="AU388" s="216" t="s">
        <v>85</v>
      </c>
      <c r="AY388" s="18" t="s">
        <v>132</v>
      </c>
      <c r="BE388" s="217">
        <f>IF(N388="základní",J388,0)</f>
        <v>0</v>
      </c>
      <c r="BF388" s="217">
        <f>IF(N388="snížená",J388,0)</f>
        <v>0</v>
      </c>
      <c r="BG388" s="217">
        <f>IF(N388="zákl. přenesená",J388,0)</f>
        <v>0</v>
      </c>
      <c r="BH388" s="217">
        <f>IF(N388="sníž. přenesená",J388,0)</f>
        <v>0</v>
      </c>
      <c r="BI388" s="217">
        <f>IF(N388="nulová",J388,0)</f>
        <v>0</v>
      </c>
      <c r="BJ388" s="18" t="s">
        <v>83</v>
      </c>
      <c r="BK388" s="217">
        <f>ROUND(I388*H388,2)</f>
        <v>0</v>
      </c>
      <c r="BL388" s="18" t="s">
        <v>225</v>
      </c>
      <c r="BM388" s="216" t="s">
        <v>820</v>
      </c>
    </row>
    <row r="389" s="2" customFormat="1">
      <c r="A389" s="39"/>
      <c r="B389" s="40"/>
      <c r="C389" s="41"/>
      <c r="D389" s="251" t="s">
        <v>156</v>
      </c>
      <c r="E389" s="41"/>
      <c r="F389" s="252" t="s">
        <v>821</v>
      </c>
      <c r="G389" s="41"/>
      <c r="H389" s="41"/>
      <c r="I389" s="253"/>
      <c r="J389" s="41"/>
      <c r="K389" s="41"/>
      <c r="L389" s="45"/>
      <c r="M389" s="254"/>
      <c r="N389" s="255"/>
      <c r="O389" s="85"/>
      <c r="P389" s="85"/>
      <c r="Q389" s="85"/>
      <c r="R389" s="85"/>
      <c r="S389" s="85"/>
      <c r="T389" s="86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156</v>
      </c>
      <c r="AU389" s="18" t="s">
        <v>85</v>
      </c>
    </row>
    <row r="390" s="14" customFormat="1">
      <c r="A390" s="14"/>
      <c r="B390" s="229"/>
      <c r="C390" s="230"/>
      <c r="D390" s="220" t="s">
        <v>145</v>
      </c>
      <c r="E390" s="231" t="s">
        <v>19</v>
      </c>
      <c r="F390" s="232" t="s">
        <v>822</v>
      </c>
      <c r="G390" s="230"/>
      <c r="H390" s="233">
        <v>6.1200000000000001</v>
      </c>
      <c r="I390" s="234"/>
      <c r="J390" s="230"/>
      <c r="K390" s="230"/>
      <c r="L390" s="235"/>
      <c r="M390" s="236"/>
      <c r="N390" s="237"/>
      <c r="O390" s="237"/>
      <c r="P390" s="237"/>
      <c r="Q390" s="237"/>
      <c r="R390" s="237"/>
      <c r="S390" s="237"/>
      <c r="T390" s="238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39" t="s">
        <v>145</v>
      </c>
      <c r="AU390" s="239" t="s">
        <v>85</v>
      </c>
      <c r="AV390" s="14" t="s">
        <v>85</v>
      </c>
      <c r="AW390" s="14" t="s">
        <v>34</v>
      </c>
      <c r="AX390" s="14" t="s">
        <v>83</v>
      </c>
      <c r="AY390" s="239" t="s">
        <v>132</v>
      </c>
    </row>
    <row r="391" s="2" customFormat="1" ht="16.5" customHeight="1">
      <c r="A391" s="39"/>
      <c r="B391" s="40"/>
      <c r="C391" s="256" t="s">
        <v>823</v>
      </c>
      <c r="D391" s="256" t="s">
        <v>192</v>
      </c>
      <c r="E391" s="257" t="s">
        <v>824</v>
      </c>
      <c r="F391" s="258" t="s">
        <v>825</v>
      </c>
      <c r="G391" s="259" t="s">
        <v>143</v>
      </c>
      <c r="H391" s="260">
        <v>1.6200000000000001</v>
      </c>
      <c r="I391" s="261"/>
      <c r="J391" s="262">
        <f>ROUND(I391*H391,2)</f>
        <v>0</v>
      </c>
      <c r="K391" s="258" t="s">
        <v>19</v>
      </c>
      <c r="L391" s="263"/>
      <c r="M391" s="264" t="s">
        <v>19</v>
      </c>
      <c r="N391" s="265" t="s">
        <v>46</v>
      </c>
      <c r="O391" s="85"/>
      <c r="P391" s="214">
        <f>O391*H391</f>
        <v>0</v>
      </c>
      <c r="Q391" s="214">
        <v>0.016</v>
      </c>
      <c r="R391" s="214">
        <f>Q391*H391</f>
        <v>0.025920000000000002</v>
      </c>
      <c r="S391" s="214">
        <v>0</v>
      </c>
      <c r="T391" s="215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16" t="s">
        <v>323</v>
      </c>
      <c r="AT391" s="216" t="s">
        <v>192</v>
      </c>
      <c r="AU391" s="216" t="s">
        <v>85</v>
      </c>
      <c r="AY391" s="18" t="s">
        <v>132</v>
      </c>
      <c r="BE391" s="217">
        <f>IF(N391="základní",J391,0)</f>
        <v>0</v>
      </c>
      <c r="BF391" s="217">
        <f>IF(N391="snížená",J391,0)</f>
        <v>0</v>
      </c>
      <c r="BG391" s="217">
        <f>IF(N391="zákl. přenesená",J391,0)</f>
        <v>0</v>
      </c>
      <c r="BH391" s="217">
        <f>IF(N391="sníž. přenesená",J391,0)</f>
        <v>0</v>
      </c>
      <c r="BI391" s="217">
        <f>IF(N391="nulová",J391,0)</f>
        <v>0</v>
      </c>
      <c r="BJ391" s="18" t="s">
        <v>83</v>
      </c>
      <c r="BK391" s="217">
        <f>ROUND(I391*H391,2)</f>
        <v>0</v>
      </c>
      <c r="BL391" s="18" t="s">
        <v>225</v>
      </c>
      <c r="BM391" s="216" t="s">
        <v>826</v>
      </c>
    </row>
    <row r="392" s="14" customFormat="1">
      <c r="A392" s="14"/>
      <c r="B392" s="229"/>
      <c r="C392" s="230"/>
      <c r="D392" s="220" t="s">
        <v>145</v>
      </c>
      <c r="E392" s="231" t="s">
        <v>19</v>
      </c>
      <c r="F392" s="232" t="s">
        <v>827</v>
      </c>
      <c r="G392" s="230"/>
      <c r="H392" s="233">
        <v>1.6200000000000001</v>
      </c>
      <c r="I392" s="234"/>
      <c r="J392" s="230"/>
      <c r="K392" s="230"/>
      <c r="L392" s="235"/>
      <c r="M392" s="236"/>
      <c r="N392" s="237"/>
      <c r="O392" s="237"/>
      <c r="P392" s="237"/>
      <c r="Q392" s="237"/>
      <c r="R392" s="237"/>
      <c r="S392" s="237"/>
      <c r="T392" s="238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39" t="s">
        <v>145</v>
      </c>
      <c r="AU392" s="239" t="s">
        <v>85</v>
      </c>
      <c r="AV392" s="14" t="s">
        <v>85</v>
      </c>
      <c r="AW392" s="14" t="s">
        <v>34</v>
      </c>
      <c r="AX392" s="14" t="s">
        <v>83</v>
      </c>
      <c r="AY392" s="239" t="s">
        <v>132</v>
      </c>
    </row>
    <row r="393" s="2" customFormat="1" ht="16.5" customHeight="1">
      <c r="A393" s="39"/>
      <c r="B393" s="40"/>
      <c r="C393" s="256" t="s">
        <v>828</v>
      </c>
      <c r="D393" s="256" t="s">
        <v>192</v>
      </c>
      <c r="E393" s="257" t="s">
        <v>829</v>
      </c>
      <c r="F393" s="258" t="s">
        <v>830</v>
      </c>
      <c r="G393" s="259" t="s">
        <v>143</v>
      </c>
      <c r="H393" s="260">
        <v>4.5</v>
      </c>
      <c r="I393" s="261"/>
      <c r="J393" s="262">
        <f>ROUND(I393*H393,2)</f>
        <v>0</v>
      </c>
      <c r="K393" s="258" t="s">
        <v>19</v>
      </c>
      <c r="L393" s="263"/>
      <c r="M393" s="264" t="s">
        <v>19</v>
      </c>
      <c r="N393" s="265" t="s">
        <v>46</v>
      </c>
      <c r="O393" s="85"/>
      <c r="P393" s="214">
        <f>O393*H393</f>
        <v>0</v>
      </c>
      <c r="Q393" s="214">
        <v>0.017999999999999999</v>
      </c>
      <c r="R393" s="214">
        <f>Q393*H393</f>
        <v>0.080999999999999989</v>
      </c>
      <c r="S393" s="214">
        <v>0</v>
      </c>
      <c r="T393" s="215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16" t="s">
        <v>323</v>
      </c>
      <c r="AT393" s="216" t="s">
        <v>192</v>
      </c>
      <c r="AU393" s="216" t="s">
        <v>85</v>
      </c>
      <c r="AY393" s="18" t="s">
        <v>132</v>
      </c>
      <c r="BE393" s="217">
        <f>IF(N393="základní",J393,0)</f>
        <v>0</v>
      </c>
      <c r="BF393" s="217">
        <f>IF(N393="snížená",J393,0)</f>
        <v>0</v>
      </c>
      <c r="BG393" s="217">
        <f>IF(N393="zákl. přenesená",J393,0)</f>
        <v>0</v>
      </c>
      <c r="BH393" s="217">
        <f>IF(N393="sníž. přenesená",J393,0)</f>
        <v>0</v>
      </c>
      <c r="BI393" s="217">
        <f>IF(N393="nulová",J393,0)</f>
        <v>0</v>
      </c>
      <c r="BJ393" s="18" t="s">
        <v>83</v>
      </c>
      <c r="BK393" s="217">
        <f>ROUND(I393*H393,2)</f>
        <v>0</v>
      </c>
      <c r="BL393" s="18" t="s">
        <v>225</v>
      </c>
      <c r="BM393" s="216" t="s">
        <v>831</v>
      </c>
    </row>
    <row r="394" s="14" customFormat="1">
      <c r="A394" s="14"/>
      <c r="B394" s="229"/>
      <c r="C394" s="230"/>
      <c r="D394" s="220" t="s">
        <v>145</v>
      </c>
      <c r="E394" s="231" t="s">
        <v>19</v>
      </c>
      <c r="F394" s="232" t="s">
        <v>832</v>
      </c>
      <c r="G394" s="230"/>
      <c r="H394" s="233">
        <v>4.5</v>
      </c>
      <c r="I394" s="234"/>
      <c r="J394" s="230"/>
      <c r="K394" s="230"/>
      <c r="L394" s="235"/>
      <c r="M394" s="236"/>
      <c r="N394" s="237"/>
      <c r="O394" s="237"/>
      <c r="P394" s="237"/>
      <c r="Q394" s="237"/>
      <c r="R394" s="237"/>
      <c r="S394" s="237"/>
      <c r="T394" s="238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39" t="s">
        <v>145</v>
      </c>
      <c r="AU394" s="239" t="s">
        <v>85</v>
      </c>
      <c r="AV394" s="14" t="s">
        <v>85</v>
      </c>
      <c r="AW394" s="14" t="s">
        <v>34</v>
      </c>
      <c r="AX394" s="14" t="s">
        <v>83</v>
      </c>
      <c r="AY394" s="239" t="s">
        <v>132</v>
      </c>
    </row>
    <row r="395" s="2" customFormat="1" ht="16.5" customHeight="1">
      <c r="A395" s="39"/>
      <c r="B395" s="40"/>
      <c r="C395" s="205" t="s">
        <v>833</v>
      </c>
      <c r="D395" s="205" t="s">
        <v>135</v>
      </c>
      <c r="E395" s="206" t="s">
        <v>834</v>
      </c>
      <c r="F395" s="207" t="s">
        <v>835</v>
      </c>
      <c r="G395" s="208" t="s">
        <v>143</v>
      </c>
      <c r="H395" s="209">
        <v>6.1200000000000001</v>
      </c>
      <c r="I395" s="210"/>
      <c r="J395" s="211">
        <f>ROUND(I395*H395,2)</f>
        <v>0</v>
      </c>
      <c r="K395" s="207" t="s">
        <v>154</v>
      </c>
      <c r="L395" s="45"/>
      <c r="M395" s="212" t="s">
        <v>19</v>
      </c>
      <c r="N395" s="213" t="s">
        <v>46</v>
      </c>
      <c r="O395" s="85"/>
      <c r="P395" s="214">
        <f>O395*H395</f>
        <v>0</v>
      </c>
      <c r="Q395" s="214">
        <v>0</v>
      </c>
      <c r="R395" s="214">
        <f>Q395*H395</f>
        <v>0</v>
      </c>
      <c r="S395" s="214">
        <v>0.02</v>
      </c>
      <c r="T395" s="215">
        <f>S395*H395</f>
        <v>0.12240000000000001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16" t="s">
        <v>225</v>
      </c>
      <c r="AT395" s="216" t="s">
        <v>135</v>
      </c>
      <c r="AU395" s="216" t="s">
        <v>85</v>
      </c>
      <c r="AY395" s="18" t="s">
        <v>132</v>
      </c>
      <c r="BE395" s="217">
        <f>IF(N395="základní",J395,0)</f>
        <v>0</v>
      </c>
      <c r="BF395" s="217">
        <f>IF(N395="snížená",J395,0)</f>
        <v>0</v>
      </c>
      <c r="BG395" s="217">
        <f>IF(N395="zákl. přenesená",J395,0)</f>
        <v>0</v>
      </c>
      <c r="BH395" s="217">
        <f>IF(N395="sníž. přenesená",J395,0)</f>
        <v>0</v>
      </c>
      <c r="BI395" s="217">
        <f>IF(N395="nulová",J395,0)</f>
        <v>0</v>
      </c>
      <c r="BJ395" s="18" t="s">
        <v>83</v>
      </c>
      <c r="BK395" s="217">
        <f>ROUND(I395*H395,2)</f>
        <v>0</v>
      </c>
      <c r="BL395" s="18" t="s">
        <v>225</v>
      </c>
      <c r="BM395" s="216" t="s">
        <v>836</v>
      </c>
    </row>
    <row r="396" s="2" customFormat="1">
      <c r="A396" s="39"/>
      <c r="B396" s="40"/>
      <c r="C396" s="41"/>
      <c r="D396" s="251" t="s">
        <v>156</v>
      </c>
      <c r="E396" s="41"/>
      <c r="F396" s="252" t="s">
        <v>837</v>
      </c>
      <c r="G396" s="41"/>
      <c r="H396" s="41"/>
      <c r="I396" s="253"/>
      <c r="J396" s="41"/>
      <c r="K396" s="41"/>
      <c r="L396" s="45"/>
      <c r="M396" s="254"/>
      <c r="N396" s="255"/>
      <c r="O396" s="85"/>
      <c r="P396" s="85"/>
      <c r="Q396" s="85"/>
      <c r="R396" s="85"/>
      <c r="S396" s="85"/>
      <c r="T396" s="86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156</v>
      </c>
      <c r="AU396" s="18" t="s">
        <v>85</v>
      </c>
    </row>
    <row r="397" s="14" customFormat="1">
      <c r="A397" s="14"/>
      <c r="B397" s="229"/>
      <c r="C397" s="230"/>
      <c r="D397" s="220" t="s">
        <v>145</v>
      </c>
      <c r="E397" s="231" t="s">
        <v>19</v>
      </c>
      <c r="F397" s="232" t="s">
        <v>838</v>
      </c>
      <c r="G397" s="230"/>
      <c r="H397" s="233">
        <v>4.5</v>
      </c>
      <c r="I397" s="234"/>
      <c r="J397" s="230"/>
      <c r="K397" s="230"/>
      <c r="L397" s="235"/>
      <c r="M397" s="236"/>
      <c r="N397" s="237"/>
      <c r="O397" s="237"/>
      <c r="P397" s="237"/>
      <c r="Q397" s="237"/>
      <c r="R397" s="237"/>
      <c r="S397" s="237"/>
      <c r="T397" s="238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39" t="s">
        <v>145</v>
      </c>
      <c r="AU397" s="239" t="s">
        <v>85</v>
      </c>
      <c r="AV397" s="14" t="s">
        <v>85</v>
      </c>
      <c r="AW397" s="14" t="s">
        <v>34</v>
      </c>
      <c r="AX397" s="14" t="s">
        <v>75</v>
      </c>
      <c r="AY397" s="239" t="s">
        <v>132</v>
      </c>
    </row>
    <row r="398" s="14" customFormat="1">
      <c r="A398" s="14"/>
      <c r="B398" s="229"/>
      <c r="C398" s="230"/>
      <c r="D398" s="220" t="s">
        <v>145</v>
      </c>
      <c r="E398" s="231" t="s">
        <v>19</v>
      </c>
      <c r="F398" s="232" t="s">
        <v>839</v>
      </c>
      <c r="G398" s="230"/>
      <c r="H398" s="233">
        <v>1.6200000000000001</v>
      </c>
      <c r="I398" s="234"/>
      <c r="J398" s="230"/>
      <c r="K398" s="230"/>
      <c r="L398" s="235"/>
      <c r="M398" s="236"/>
      <c r="N398" s="237"/>
      <c r="O398" s="237"/>
      <c r="P398" s="237"/>
      <c r="Q398" s="237"/>
      <c r="R398" s="237"/>
      <c r="S398" s="237"/>
      <c r="T398" s="238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39" t="s">
        <v>145</v>
      </c>
      <c r="AU398" s="239" t="s">
        <v>85</v>
      </c>
      <c r="AV398" s="14" t="s">
        <v>85</v>
      </c>
      <c r="AW398" s="14" t="s">
        <v>34</v>
      </c>
      <c r="AX398" s="14" t="s">
        <v>75</v>
      </c>
      <c r="AY398" s="239" t="s">
        <v>132</v>
      </c>
    </row>
    <row r="399" s="15" customFormat="1">
      <c r="A399" s="15"/>
      <c r="B399" s="240"/>
      <c r="C399" s="241"/>
      <c r="D399" s="220" t="s">
        <v>145</v>
      </c>
      <c r="E399" s="242" t="s">
        <v>19</v>
      </c>
      <c r="F399" s="243" t="s">
        <v>149</v>
      </c>
      <c r="G399" s="241"/>
      <c r="H399" s="244">
        <v>6.1200000000000001</v>
      </c>
      <c r="I399" s="245"/>
      <c r="J399" s="241"/>
      <c r="K399" s="241"/>
      <c r="L399" s="246"/>
      <c r="M399" s="247"/>
      <c r="N399" s="248"/>
      <c r="O399" s="248"/>
      <c r="P399" s="248"/>
      <c r="Q399" s="248"/>
      <c r="R399" s="248"/>
      <c r="S399" s="248"/>
      <c r="T399" s="249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50" t="s">
        <v>145</v>
      </c>
      <c r="AU399" s="250" t="s">
        <v>85</v>
      </c>
      <c r="AV399" s="15" t="s">
        <v>139</v>
      </c>
      <c r="AW399" s="15" t="s">
        <v>34</v>
      </c>
      <c r="AX399" s="15" t="s">
        <v>83</v>
      </c>
      <c r="AY399" s="250" t="s">
        <v>132</v>
      </c>
    </row>
    <row r="400" s="2" customFormat="1" ht="16.5" customHeight="1">
      <c r="A400" s="39"/>
      <c r="B400" s="40"/>
      <c r="C400" s="205" t="s">
        <v>840</v>
      </c>
      <c r="D400" s="205" t="s">
        <v>135</v>
      </c>
      <c r="E400" s="206" t="s">
        <v>841</v>
      </c>
      <c r="F400" s="207" t="s">
        <v>842</v>
      </c>
      <c r="G400" s="208" t="s">
        <v>138</v>
      </c>
      <c r="H400" s="209">
        <v>4</v>
      </c>
      <c r="I400" s="210"/>
      <c r="J400" s="211">
        <f>ROUND(I400*H400,2)</f>
        <v>0</v>
      </c>
      <c r="K400" s="207" t="s">
        <v>154</v>
      </c>
      <c r="L400" s="45"/>
      <c r="M400" s="212" t="s">
        <v>19</v>
      </c>
      <c r="N400" s="213" t="s">
        <v>46</v>
      </c>
      <c r="O400" s="85"/>
      <c r="P400" s="214">
        <f>O400*H400</f>
        <v>0</v>
      </c>
      <c r="Q400" s="214">
        <v>0</v>
      </c>
      <c r="R400" s="214">
        <f>Q400*H400</f>
        <v>0</v>
      </c>
      <c r="S400" s="214">
        <v>0</v>
      </c>
      <c r="T400" s="215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16" t="s">
        <v>225</v>
      </c>
      <c r="AT400" s="216" t="s">
        <v>135</v>
      </c>
      <c r="AU400" s="216" t="s">
        <v>85</v>
      </c>
      <c r="AY400" s="18" t="s">
        <v>132</v>
      </c>
      <c r="BE400" s="217">
        <f>IF(N400="základní",J400,0)</f>
        <v>0</v>
      </c>
      <c r="BF400" s="217">
        <f>IF(N400="snížená",J400,0)</f>
        <v>0</v>
      </c>
      <c r="BG400" s="217">
        <f>IF(N400="zákl. přenesená",J400,0)</f>
        <v>0</v>
      </c>
      <c r="BH400" s="217">
        <f>IF(N400="sníž. přenesená",J400,0)</f>
        <v>0</v>
      </c>
      <c r="BI400" s="217">
        <f>IF(N400="nulová",J400,0)</f>
        <v>0</v>
      </c>
      <c r="BJ400" s="18" t="s">
        <v>83</v>
      </c>
      <c r="BK400" s="217">
        <f>ROUND(I400*H400,2)</f>
        <v>0</v>
      </c>
      <c r="BL400" s="18" t="s">
        <v>225</v>
      </c>
      <c r="BM400" s="216" t="s">
        <v>843</v>
      </c>
    </row>
    <row r="401" s="2" customFormat="1">
      <c r="A401" s="39"/>
      <c r="B401" s="40"/>
      <c r="C401" s="41"/>
      <c r="D401" s="251" t="s">
        <v>156</v>
      </c>
      <c r="E401" s="41"/>
      <c r="F401" s="252" t="s">
        <v>844</v>
      </c>
      <c r="G401" s="41"/>
      <c r="H401" s="41"/>
      <c r="I401" s="253"/>
      <c r="J401" s="41"/>
      <c r="K401" s="41"/>
      <c r="L401" s="45"/>
      <c r="M401" s="254"/>
      <c r="N401" s="255"/>
      <c r="O401" s="85"/>
      <c r="P401" s="85"/>
      <c r="Q401" s="85"/>
      <c r="R401" s="85"/>
      <c r="S401" s="85"/>
      <c r="T401" s="86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156</v>
      </c>
      <c r="AU401" s="18" t="s">
        <v>85</v>
      </c>
    </row>
    <row r="402" s="2" customFormat="1" ht="16.5" customHeight="1">
      <c r="A402" s="39"/>
      <c r="B402" s="40"/>
      <c r="C402" s="256" t="s">
        <v>845</v>
      </c>
      <c r="D402" s="256" t="s">
        <v>192</v>
      </c>
      <c r="E402" s="257" t="s">
        <v>846</v>
      </c>
      <c r="F402" s="258" t="s">
        <v>847</v>
      </c>
      <c r="G402" s="259" t="s">
        <v>138</v>
      </c>
      <c r="H402" s="260">
        <v>4</v>
      </c>
      <c r="I402" s="261"/>
      <c r="J402" s="262">
        <f>ROUND(I402*H402,2)</f>
        <v>0</v>
      </c>
      <c r="K402" s="258" t="s">
        <v>19</v>
      </c>
      <c r="L402" s="263"/>
      <c r="M402" s="264" t="s">
        <v>19</v>
      </c>
      <c r="N402" s="265" t="s">
        <v>46</v>
      </c>
      <c r="O402" s="85"/>
      <c r="P402" s="214">
        <f>O402*H402</f>
        <v>0</v>
      </c>
      <c r="Q402" s="214">
        <v>0.0022000000000000001</v>
      </c>
      <c r="R402" s="214">
        <f>Q402*H402</f>
        <v>0.0088000000000000005</v>
      </c>
      <c r="S402" s="214">
        <v>0</v>
      </c>
      <c r="T402" s="215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16" t="s">
        <v>323</v>
      </c>
      <c r="AT402" s="216" t="s">
        <v>192</v>
      </c>
      <c r="AU402" s="216" t="s">
        <v>85</v>
      </c>
      <c r="AY402" s="18" t="s">
        <v>132</v>
      </c>
      <c r="BE402" s="217">
        <f>IF(N402="základní",J402,0)</f>
        <v>0</v>
      </c>
      <c r="BF402" s="217">
        <f>IF(N402="snížená",J402,0)</f>
        <v>0</v>
      </c>
      <c r="BG402" s="217">
        <f>IF(N402="zákl. přenesená",J402,0)</f>
        <v>0</v>
      </c>
      <c r="BH402" s="217">
        <f>IF(N402="sníž. přenesená",J402,0)</f>
        <v>0</v>
      </c>
      <c r="BI402" s="217">
        <f>IF(N402="nulová",J402,0)</f>
        <v>0</v>
      </c>
      <c r="BJ402" s="18" t="s">
        <v>83</v>
      </c>
      <c r="BK402" s="217">
        <f>ROUND(I402*H402,2)</f>
        <v>0</v>
      </c>
      <c r="BL402" s="18" t="s">
        <v>225</v>
      </c>
      <c r="BM402" s="216" t="s">
        <v>848</v>
      </c>
    </row>
    <row r="403" s="2" customFormat="1" ht="24.15" customHeight="1">
      <c r="A403" s="39"/>
      <c r="B403" s="40"/>
      <c r="C403" s="205" t="s">
        <v>849</v>
      </c>
      <c r="D403" s="205" t="s">
        <v>135</v>
      </c>
      <c r="E403" s="206" t="s">
        <v>850</v>
      </c>
      <c r="F403" s="207" t="s">
        <v>851</v>
      </c>
      <c r="G403" s="208" t="s">
        <v>774</v>
      </c>
      <c r="H403" s="266"/>
      <c r="I403" s="210"/>
      <c r="J403" s="211">
        <f>ROUND(I403*H403,2)</f>
        <v>0</v>
      </c>
      <c r="K403" s="207" t="s">
        <v>154</v>
      </c>
      <c r="L403" s="45"/>
      <c r="M403" s="212" t="s">
        <v>19</v>
      </c>
      <c r="N403" s="213" t="s">
        <v>46</v>
      </c>
      <c r="O403" s="85"/>
      <c r="P403" s="214">
        <f>O403*H403</f>
        <v>0</v>
      </c>
      <c r="Q403" s="214">
        <v>0</v>
      </c>
      <c r="R403" s="214">
        <f>Q403*H403</f>
        <v>0</v>
      </c>
      <c r="S403" s="214">
        <v>0</v>
      </c>
      <c r="T403" s="215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16" t="s">
        <v>225</v>
      </c>
      <c r="AT403" s="216" t="s">
        <v>135</v>
      </c>
      <c r="AU403" s="216" t="s">
        <v>85</v>
      </c>
      <c r="AY403" s="18" t="s">
        <v>132</v>
      </c>
      <c r="BE403" s="217">
        <f>IF(N403="základní",J403,0)</f>
        <v>0</v>
      </c>
      <c r="BF403" s="217">
        <f>IF(N403="snížená",J403,0)</f>
        <v>0</v>
      </c>
      <c r="BG403" s="217">
        <f>IF(N403="zákl. přenesená",J403,0)</f>
        <v>0</v>
      </c>
      <c r="BH403" s="217">
        <f>IF(N403="sníž. přenesená",J403,0)</f>
        <v>0</v>
      </c>
      <c r="BI403" s="217">
        <f>IF(N403="nulová",J403,0)</f>
        <v>0</v>
      </c>
      <c r="BJ403" s="18" t="s">
        <v>83</v>
      </c>
      <c r="BK403" s="217">
        <f>ROUND(I403*H403,2)</f>
        <v>0</v>
      </c>
      <c r="BL403" s="18" t="s">
        <v>225</v>
      </c>
      <c r="BM403" s="216" t="s">
        <v>852</v>
      </c>
    </row>
    <row r="404" s="2" customFormat="1">
      <c r="A404" s="39"/>
      <c r="B404" s="40"/>
      <c r="C404" s="41"/>
      <c r="D404" s="251" t="s">
        <v>156</v>
      </c>
      <c r="E404" s="41"/>
      <c r="F404" s="252" t="s">
        <v>853</v>
      </c>
      <c r="G404" s="41"/>
      <c r="H404" s="41"/>
      <c r="I404" s="253"/>
      <c r="J404" s="41"/>
      <c r="K404" s="41"/>
      <c r="L404" s="45"/>
      <c r="M404" s="254"/>
      <c r="N404" s="255"/>
      <c r="O404" s="85"/>
      <c r="P404" s="85"/>
      <c r="Q404" s="85"/>
      <c r="R404" s="85"/>
      <c r="S404" s="85"/>
      <c r="T404" s="86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156</v>
      </c>
      <c r="AU404" s="18" t="s">
        <v>85</v>
      </c>
    </row>
    <row r="405" s="12" customFormat="1" ht="22.8" customHeight="1">
      <c r="A405" s="12"/>
      <c r="B405" s="189"/>
      <c r="C405" s="190"/>
      <c r="D405" s="191" t="s">
        <v>74</v>
      </c>
      <c r="E405" s="203" t="s">
        <v>854</v>
      </c>
      <c r="F405" s="203" t="s">
        <v>855</v>
      </c>
      <c r="G405" s="190"/>
      <c r="H405" s="190"/>
      <c r="I405" s="193"/>
      <c r="J405" s="204">
        <f>BK405</f>
        <v>0</v>
      </c>
      <c r="K405" s="190"/>
      <c r="L405" s="195"/>
      <c r="M405" s="196"/>
      <c r="N405" s="197"/>
      <c r="O405" s="197"/>
      <c r="P405" s="198">
        <f>SUM(P406:P415)</f>
        <v>0</v>
      </c>
      <c r="Q405" s="197"/>
      <c r="R405" s="198">
        <f>SUM(R406:R415)</f>
        <v>0</v>
      </c>
      <c r="S405" s="197"/>
      <c r="T405" s="199">
        <f>SUM(T406:T415)</f>
        <v>0.12311999999999999</v>
      </c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R405" s="200" t="s">
        <v>85</v>
      </c>
      <c r="AT405" s="201" t="s">
        <v>74</v>
      </c>
      <c r="AU405" s="201" t="s">
        <v>83</v>
      </c>
      <c r="AY405" s="200" t="s">
        <v>132</v>
      </c>
      <c r="BK405" s="202">
        <f>SUM(BK406:BK415)</f>
        <v>0</v>
      </c>
    </row>
    <row r="406" s="2" customFormat="1" ht="16.5" customHeight="1">
      <c r="A406" s="39"/>
      <c r="B406" s="40"/>
      <c r="C406" s="205" t="s">
        <v>856</v>
      </c>
      <c r="D406" s="205" t="s">
        <v>135</v>
      </c>
      <c r="E406" s="206" t="s">
        <v>857</v>
      </c>
      <c r="F406" s="207" t="s">
        <v>858</v>
      </c>
      <c r="G406" s="208" t="s">
        <v>269</v>
      </c>
      <c r="H406" s="209">
        <v>6.8399999999999999</v>
      </c>
      <c r="I406" s="210"/>
      <c r="J406" s="211">
        <f>ROUND(I406*H406,2)</f>
        <v>0</v>
      </c>
      <c r="K406" s="207" t="s">
        <v>154</v>
      </c>
      <c r="L406" s="45"/>
      <c r="M406" s="212" t="s">
        <v>19</v>
      </c>
      <c r="N406" s="213" t="s">
        <v>46</v>
      </c>
      <c r="O406" s="85"/>
      <c r="P406" s="214">
        <f>O406*H406</f>
        <v>0</v>
      </c>
      <c r="Q406" s="214">
        <v>0</v>
      </c>
      <c r="R406" s="214">
        <f>Q406*H406</f>
        <v>0</v>
      </c>
      <c r="S406" s="214">
        <v>0.017999999999999999</v>
      </c>
      <c r="T406" s="215">
        <f>S406*H406</f>
        <v>0.12311999999999999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16" t="s">
        <v>225</v>
      </c>
      <c r="AT406" s="216" t="s">
        <v>135</v>
      </c>
      <c r="AU406" s="216" t="s">
        <v>85</v>
      </c>
      <c r="AY406" s="18" t="s">
        <v>132</v>
      </c>
      <c r="BE406" s="217">
        <f>IF(N406="základní",J406,0)</f>
        <v>0</v>
      </c>
      <c r="BF406" s="217">
        <f>IF(N406="snížená",J406,0)</f>
        <v>0</v>
      </c>
      <c r="BG406" s="217">
        <f>IF(N406="zákl. přenesená",J406,0)</f>
        <v>0</v>
      </c>
      <c r="BH406" s="217">
        <f>IF(N406="sníž. přenesená",J406,0)</f>
        <v>0</v>
      </c>
      <c r="BI406" s="217">
        <f>IF(N406="nulová",J406,0)</f>
        <v>0</v>
      </c>
      <c r="BJ406" s="18" t="s">
        <v>83</v>
      </c>
      <c r="BK406" s="217">
        <f>ROUND(I406*H406,2)</f>
        <v>0</v>
      </c>
      <c r="BL406" s="18" t="s">
        <v>225</v>
      </c>
      <c r="BM406" s="216" t="s">
        <v>859</v>
      </c>
    </row>
    <row r="407" s="2" customFormat="1">
      <c r="A407" s="39"/>
      <c r="B407" s="40"/>
      <c r="C407" s="41"/>
      <c r="D407" s="251" t="s">
        <v>156</v>
      </c>
      <c r="E407" s="41"/>
      <c r="F407" s="252" t="s">
        <v>860</v>
      </c>
      <c r="G407" s="41"/>
      <c r="H407" s="41"/>
      <c r="I407" s="253"/>
      <c r="J407" s="41"/>
      <c r="K407" s="41"/>
      <c r="L407" s="45"/>
      <c r="M407" s="254"/>
      <c r="N407" s="255"/>
      <c r="O407" s="85"/>
      <c r="P407" s="85"/>
      <c r="Q407" s="85"/>
      <c r="R407" s="85"/>
      <c r="S407" s="85"/>
      <c r="T407" s="86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156</v>
      </c>
      <c r="AU407" s="18" t="s">
        <v>85</v>
      </c>
    </row>
    <row r="408" s="13" customFormat="1">
      <c r="A408" s="13"/>
      <c r="B408" s="218"/>
      <c r="C408" s="219"/>
      <c r="D408" s="220" t="s">
        <v>145</v>
      </c>
      <c r="E408" s="221" t="s">
        <v>19</v>
      </c>
      <c r="F408" s="222" t="s">
        <v>448</v>
      </c>
      <c r="G408" s="219"/>
      <c r="H408" s="221" t="s">
        <v>19</v>
      </c>
      <c r="I408" s="223"/>
      <c r="J408" s="219"/>
      <c r="K408" s="219"/>
      <c r="L408" s="224"/>
      <c r="M408" s="225"/>
      <c r="N408" s="226"/>
      <c r="O408" s="226"/>
      <c r="P408" s="226"/>
      <c r="Q408" s="226"/>
      <c r="R408" s="226"/>
      <c r="S408" s="226"/>
      <c r="T408" s="227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28" t="s">
        <v>145</v>
      </c>
      <c r="AU408" s="228" t="s">
        <v>85</v>
      </c>
      <c r="AV408" s="13" t="s">
        <v>83</v>
      </c>
      <c r="AW408" s="13" t="s">
        <v>34</v>
      </c>
      <c r="AX408" s="13" t="s">
        <v>75</v>
      </c>
      <c r="AY408" s="228" t="s">
        <v>132</v>
      </c>
    </row>
    <row r="409" s="14" customFormat="1">
      <c r="A409" s="14"/>
      <c r="B409" s="229"/>
      <c r="C409" s="230"/>
      <c r="D409" s="220" t="s">
        <v>145</v>
      </c>
      <c r="E409" s="231" t="s">
        <v>19</v>
      </c>
      <c r="F409" s="232" t="s">
        <v>861</v>
      </c>
      <c r="G409" s="230"/>
      <c r="H409" s="233">
        <v>4.2000000000000002</v>
      </c>
      <c r="I409" s="234"/>
      <c r="J409" s="230"/>
      <c r="K409" s="230"/>
      <c r="L409" s="235"/>
      <c r="M409" s="236"/>
      <c r="N409" s="237"/>
      <c r="O409" s="237"/>
      <c r="P409" s="237"/>
      <c r="Q409" s="237"/>
      <c r="R409" s="237"/>
      <c r="S409" s="237"/>
      <c r="T409" s="238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39" t="s">
        <v>145</v>
      </c>
      <c r="AU409" s="239" t="s">
        <v>85</v>
      </c>
      <c r="AV409" s="14" t="s">
        <v>85</v>
      </c>
      <c r="AW409" s="14" t="s">
        <v>34</v>
      </c>
      <c r="AX409" s="14" t="s">
        <v>75</v>
      </c>
      <c r="AY409" s="239" t="s">
        <v>132</v>
      </c>
    </row>
    <row r="410" s="14" customFormat="1">
      <c r="A410" s="14"/>
      <c r="B410" s="229"/>
      <c r="C410" s="230"/>
      <c r="D410" s="220" t="s">
        <v>145</v>
      </c>
      <c r="E410" s="231" t="s">
        <v>19</v>
      </c>
      <c r="F410" s="232" t="s">
        <v>862</v>
      </c>
      <c r="G410" s="230"/>
      <c r="H410" s="233">
        <v>2.6400000000000001</v>
      </c>
      <c r="I410" s="234"/>
      <c r="J410" s="230"/>
      <c r="K410" s="230"/>
      <c r="L410" s="235"/>
      <c r="M410" s="236"/>
      <c r="N410" s="237"/>
      <c r="O410" s="237"/>
      <c r="P410" s="237"/>
      <c r="Q410" s="237"/>
      <c r="R410" s="237"/>
      <c r="S410" s="237"/>
      <c r="T410" s="238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39" t="s">
        <v>145</v>
      </c>
      <c r="AU410" s="239" t="s">
        <v>85</v>
      </c>
      <c r="AV410" s="14" t="s">
        <v>85</v>
      </c>
      <c r="AW410" s="14" t="s">
        <v>34</v>
      </c>
      <c r="AX410" s="14" t="s">
        <v>75</v>
      </c>
      <c r="AY410" s="239" t="s">
        <v>132</v>
      </c>
    </row>
    <row r="411" s="15" customFormat="1">
      <c r="A411" s="15"/>
      <c r="B411" s="240"/>
      <c r="C411" s="241"/>
      <c r="D411" s="220" t="s">
        <v>145</v>
      </c>
      <c r="E411" s="242" t="s">
        <v>19</v>
      </c>
      <c r="F411" s="243" t="s">
        <v>149</v>
      </c>
      <c r="G411" s="241"/>
      <c r="H411" s="244">
        <v>6.8399999999999999</v>
      </c>
      <c r="I411" s="245"/>
      <c r="J411" s="241"/>
      <c r="K411" s="241"/>
      <c r="L411" s="246"/>
      <c r="M411" s="247"/>
      <c r="N411" s="248"/>
      <c r="O411" s="248"/>
      <c r="P411" s="248"/>
      <c r="Q411" s="248"/>
      <c r="R411" s="248"/>
      <c r="S411" s="248"/>
      <c r="T411" s="249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50" t="s">
        <v>145</v>
      </c>
      <c r="AU411" s="250" t="s">
        <v>85</v>
      </c>
      <c r="AV411" s="15" t="s">
        <v>139</v>
      </c>
      <c r="AW411" s="15" t="s">
        <v>34</v>
      </c>
      <c r="AX411" s="15" t="s">
        <v>83</v>
      </c>
      <c r="AY411" s="250" t="s">
        <v>132</v>
      </c>
    </row>
    <row r="412" s="2" customFormat="1" ht="24.15" customHeight="1">
      <c r="A412" s="39"/>
      <c r="B412" s="40"/>
      <c r="C412" s="205" t="s">
        <v>863</v>
      </c>
      <c r="D412" s="205" t="s">
        <v>135</v>
      </c>
      <c r="E412" s="206" t="s">
        <v>864</v>
      </c>
      <c r="F412" s="207" t="s">
        <v>865</v>
      </c>
      <c r="G412" s="208" t="s">
        <v>143</v>
      </c>
      <c r="H412" s="209">
        <v>58.189999999999998</v>
      </c>
      <c r="I412" s="210"/>
      <c r="J412" s="211">
        <f>ROUND(I412*H412,2)</f>
        <v>0</v>
      </c>
      <c r="K412" s="207" t="s">
        <v>154</v>
      </c>
      <c r="L412" s="45"/>
      <c r="M412" s="212" t="s">
        <v>19</v>
      </c>
      <c r="N412" s="213" t="s">
        <v>46</v>
      </c>
      <c r="O412" s="85"/>
      <c r="P412" s="214">
        <f>O412*H412</f>
        <v>0</v>
      </c>
      <c r="Q412" s="214">
        <v>0</v>
      </c>
      <c r="R412" s="214">
        <f>Q412*H412</f>
        <v>0</v>
      </c>
      <c r="S412" s="214">
        <v>0</v>
      </c>
      <c r="T412" s="215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16" t="s">
        <v>225</v>
      </c>
      <c r="AT412" s="216" t="s">
        <v>135</v>
      </c>
      <c r="AU412" s="216" t="s">
        <v>85</v>
      </c>
      <c r="AY412" s="18" t="s">
        <v>132</v>
      </c>
      <c r="BE412" s="217">
        <f>IF(N412="základní",J412,0)</f>
        <v>0</v>
      </c>
      <c r="BF412" s="217">
        <f>IF(N412="snížená",J412,0)</f>
        <v>0</v>
      </c>
      <c r="BG412" s="217">
        <f>IF(N412="zákl. přenesená",J412,0)</f>
        <v>0</v>
      </c>
      <c r="BH412" s="217">
        <f>IF(N412="sníž. přenesená",J412,0)</f>
        <v>0</v>
      </c>
      <c r="BI412" s="217">
        <f>IF(N412="nulová",J412,0)</f>
        <v>0</v>
      </c>
      <c r="BJ412" s="18" t="s">
        <v>83</v>
      </c>
      <c r="BK412" s="217">
        <f>ROUND(I412*H412,2)</f>
        <v>0</v>
      </c>
      <c r="BL412" s="18" t="s">
        <v>225</v>
      </c>
      <c r="BM412" s="216" t="s">
        <v>866</v>
      </c>
    </row>
    <row r="413" s="2" customFormat="1">
      <c r="A413" s="39"/>
      <c r="B413" s="40"/>
      <c r="C413" s="41"/>
      <c r="D413" s="251" t="s">
        <v>156</v>
      </c>
      <c r="E413" s="41"/>
      <c r="F413" s="252" t="s">
        <v>867</v>
      </c>
      <c r="G413" s="41"/>
      <c r="H413" s="41"/>
      <c r="I413" s="253"/>
      <c r="J413" s="41"/>
      <c r="K413" s="41"/>
      <c r="L413" s="45"/>
      <c r="M413" s="254"/>
      <c r="N413" s="255"/>
      <c r="O413" s="85"/>
      <c r="P413" s="85"/>
      <c r="Q413" s="85"/>
      <c r="R413" s="85"/>
      <c r="S413" s="85"/>
      <c r="T413" s="86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156</v>
      </c>
      <c r="AU413" s="18" t="s">
        <v>85</v>
      </c>
    </row>
    <row r="414" s="2" customFormat="1" ht="24.15" customHeight="1">
      <c r="A414" s="39"/>
      <c r="B414" s="40"/>
      <c r="C414" s="205" t="s">
        <v>868</v>
      </c>
      <c r="D414" s="205" t="s">
        <v>135</v>
      </c>
      <c r="E414" s="206" t="s">
        <v>869</v>
      </c>
      <c r="F414" s="207" t="s">
        <v>870</v>
      </c>
      <c r="G414" s="208" t="s">
        <v>774</v>
      </c>
      <c r="H414" s="266"/>
      <c r="I414" s="210"/>
      <c r="J414" s="211">
        <f>ROUND(I414*H414,2)</f>
        <v>0</v>
      </c>
      <c r="K414" s="207" t="s">
        <v>154</v>
      </c>
      <c r="L414" s="45"/>
      <c r="M414" s="212" t="s">
        <v>19</v>
      </c>
      <c r="N414" s="213" t="s">
        <v>46</v>
      </c>
      <c r="O414" s="85"/>
      <c r="P414" s="214">
        <f>O414*H414</f>
        <v>0</v>
      </c>
      <c r="Q414" s="214">
        <v>0</v>
      </c>
      <c r="R414" s="214">
        <f>Q414*H414</f>
        <v>0</v>
      </c>
      <c r="S414" s="214">
        <v>0</v>
      </c>
      <c r="T414" s="215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16" t="s">
        <v>225</v>
      </c>
      <c r="AT414" s="216" t="s">
        <v>135</v>
      </c>
      <c r="AU414" s="216" t="s">
        <v>85</v>
      </c>
      <c r="AY414" s="18" t="s">
        <v>132</v>
      </c>
      <c r="BE414" s="217">
        <f>IF(N414="základní",J414,0)</f>
        <v>0</v>
      </c>
      <c r="BF414" s="217">
        <f>IF(N414="snížená",J414,0)</f>
        <v>0</v>
      </c>
      <c r="BG414" s="217">
        <f>IF(N414="zákl. přenesená",J414,0)</f>
        <v>0</v>
      </c>
      <c r="BH414" s="217">
        <f>IF(N414="sníž. přenesená",J414,0)</f>
        <v>0</v>
      </c>
      <c r="BI414" s="217">
        <f>IF(N414="nulová",J414,0)</f>
        <v>0</v>
      </c>
      <c r="BJ414" s="18" t="s">
        <v>83</v>
      </c>
      <c r="BK414" s="217">
        <f>ROUND(I414*H414,2)</f>
        <v>0</v>
      </c>
      <c r="BL414" s="18" t="s">
        <v>225</v>
      </c>
      <c r="BM414" s="216" t="s">
        <v>871</v>
      </c>
    </row>
    <row r="415" s="2" customFormat="1">
      <c r="A415" s="39"/>
      <c r="B415" s="40"/>
      <c r="C415" s="41"/>
      <c r="D415" s="251" t="s">
        <v>156</v>
      </c>
      <c r="E415" s="41"/>
      <c r="F415" s="252" t="s">
        <v>872</v>
      </c>
      <c r="G415" s="41"/>
      <c r="H415" s="41"/>
      <c r="I415" s="253"/>
      <c r="J415" s="41"/>
      <c r="K415" s="41"/>
      <c r="L415" s="45"/>
      <c r="M415" s="254"/>
      <c r="N415" s="255"/>
      <c r="O415" s="85"/>
      <c r="P415" s="85"/>
      <c r="Q415" s="85"/>
      <c r="R415" s="85"/>
      <c r="S415" s="85"/>
      <c r="T415" s="86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156</v>
      </c>
      <c r="AU415" s="18" t="s">
        <v>85</v>
      </c>
    </row>
    <row r="416" s="12" customFormat="1" ht="22.8" customHeight="1">
      <c r="A416" s="12"/>
      <c r="B416" s="189"/>
      <c r="C416" s="190"/>
      <c r="D416" s="191" t="s">
        <v>74</v>
      </c>
      <c r="E416" s="203" t="s">
        <v>873</v>
      </c>
      <c r="F416" s="203" t="s">
        <v>874</v>
      </c>
      <c r="G416" s="190"/>
      <c r="H416" s="190"/>
      <c r="I416" s="193"/>
      <c r="J416" s="204">
        <f>BK416</f>
        <v>0</v>
      </c>
      <c r="K416" s="190"/>
      <c r="L416" s="195"/>
      <c r="M416" s="196"/>
      <c r="N416" s="197"/>
      <c r="O416" s="197"/>
      <c r="P416" s="198">
        <f>SUM(P417:P454)</f>
        <v>0</v>
      </c>
      <c r="Q416" s="197"/>
      <c r="R416" s="198">
        <f>SUM(R417:R454)</f>
        <v>0.100533</v>
      </c>
      <c r="S416" s="197"/>
      <c r="T416" s="199">
        <f>SUM(T417:T454)</f>
        <v>0</v>
      </c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R416" s="200" t="s">
        <v>85</v>
      </c>
      <c r="AT416" s="201" t="s">
        <v>74</v>
      </c>
      <c r="AU416" s="201" t="s">
        <v>83</v>
      </c>
      <c r="AY416" s="200" t="s">
        <v>132</v>
      </c>
      <c r="BK416" s="202">
        <f>SUM(BK417:BK454)</f>
        <v>0</v>
      </c>
    </row>
    <row r="417" s="2" customFormat="1" ht="16.5" customHeight="1">
      <c r="A417" s="39"/>
      <c r="B417" s="40"/>
      <c r="C417" s="205" t="s">
        <v>875</v>
      </c>
      <c r="D417" s="205" t="s">
        <v>135</v>
      </c>
      <c r="E417" s="206" t="s">
        <v>876</v>
      </c>
      <c r="F417" s="207" t="s">
        <v>877</v>
      </c>
      <c r="G417" s="208" t="s">
        <v>143</v>
      </c>
      <c r="H417" s="209">
        <v>8.5800000000000001</v>
      </c>
      <c r="I417" s="210"/>
      <c r="J417" s="211">
        <f>ROUND(I417*H417,2)</f>
        <v>0</v>
      </c>
      <c r="K417" s="207" t="s">
        <v>154</v>
      </c>
      <c r="L417" s="45"/>
      <c r="M417" s="212" t="s">
        <v>19</v>
      </c>
      <c r="N417" s="213" t="s">
        <v>46</v>
      </c>
      <c r="O417" s="85"/>
      <c r="P417" s="214">
        <f>O417*H417</f>
        <v>0</v>
      </c>
      <c r="Q417" s="214">
        <v>0</v>
      </c>
      <c r="R417" s="214">
        <f>Q417*H417</f>
        <v>0</v>
      </c>
      <c r="S417" s="214">
        <v>0</v>
      </c>
      <c r="T417" s="215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16" t="s">
        <v>225</v>
      </c>
      <c r="AT417" s="216" t="s">
        <v>135</v>
      </c>
      <c r="AU417" s="216" t="s">
        <v>85</v>
      </c>
      <c r="AY417" s="18" t="s">
        <v>132</v>
      </c>
      <c r="BE417" s="217">
        <f>IF(N417="základní",J417,0)</f>
        <v>0</v>
      </c>
      <c r="BF417" s="217">
        <f>IF(N417="snížená",J417,0)</f>
        <v>0</v>
      </c>
      <c r="BG417" s="217">
        <f>IF(N417="zákl. přenesená",J417,0)</f>
        <v>0</v>
      </c>
      <c r="BH417" s="217">
        <f>IF(N417="sníž. přenesená",J417,0)</f>
        <v>0</v>
      </c>
      <c r="BI417" s="217">
        <f>IF(N417="nulová",J417,0)</f>
        <v>0</v>
      </c>
      <c r="BJ417" s="18" t="s">
        <v>83</v>
      </c>
      <c r="BK417" s="217">
        <f>ROUND(I417*H417,2)</f>
        <v>0</v>
      </c>
      <c r="BL417" s="18" t="s">
        <v>225</v>
      </c>
      <c r="BM417" s="216" t="s">
        <v>878</v>
      </c>
    </row>
    <row r="418" s="2" customFormat="1">
      <c r="A418" s="39"/>
      <c r="B418" s="40"/>
      <c r="C418" s="41"/>
      <c r="D418" s="251" t="s">
        <v>156</v>
      </c>
      <c r="E418" s="41"/>
      <c r="F418" s="252" t="s">
        <v>879</v>
      </c>
      <c r="G418" s="41"/>
      <c r="H418" s="41"/>
      <c r="I418" s="253"/>
      <c r="J418" s="41"/>
      <c r="K418" s="41"/>
      <c r="L418" s="45"/>
      <c r="M418" s="254"/>
      <c r="N418" s="255"/>
      <c r="O418" s="85"/>
      <c r="P418" s="85"/>
      <c r="Q418" s="85"/>
      <c r="R418" s="85"/>
      <c r="S418" s="85"/>
      <c r="T418" s="86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156</v>
      </c>
      <c r="AU418" s="18" t="s">
        <v>85</v>
      </c>
    </row>
    <row r="419" s="14" customFormat="1">
      <c r="A419" s="14"/>
      <c r="B419" s="229"/>
      <c r="C419" s="230"/>
      <c r="D419" s="220" t="s">
        <v>145</v>
      </c>
      <c r="E419" s="231" t="s">
        <v>19</v>
      </c>
      <c r="F419" s="232" t="s">
        <v>880</v>
      </c>
      <c r="G419" s="230"/>
      <c r="H419" s="233">
        <v>8.5800000000000001</v>
      </c>
      <c r="I419" s="234"/>
      <c r="J419" s="230"/>
      <c r="K419" s="230"/>
      <c r="L419" s="235"/>
      <c r="M419" s="236"/>
      <c r="N419" s="237"/>
      <c r="O419" s="237"/>
      <c r="P419" s="237"/>
      <c r="Q419" s="237"/>
      <c r="R419" s="237"/>
      <c r="S419" s="237"/>
      <c r="T419" s="238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39" t="s">
        <v>145</v>
      </c>
      <c r="AU419" s="239" t="s">
        <v>85</v>
      </c>
      <c r="AV419" s="14" t="s">
        <v>85</v>
      </c>
      <c r="AW419" s="14" t="s">
        <v>34</v>
      </c>
      <c r="AX419" s="14" t="s">
        <v>83</v>
      </c>
      <c r="AY419" s="239" t="s">
        <v>132</v>
      </c>
    </row>
    <row r="420" s="2" customFormat="1" ht="16.5" customHeight="1">
      <c r="A420" s="39"/>
      <c r="B420" s="40"/>
      <c r="C420" s="205" t="s">
        <v>881</v>
      </c>
      <c r="D420" s="205" t="s">
        <v>135</v>
      </c>
      <c r="E420" s="206" t="s">
        <v>882</v>
      </c>
      <c r="F420" s="207" t="s">
        <v>883</v>
      </c>
      <c r="G420" s="208" t="s">
        <v>143</v>
      </c>
      <c r="H420" s="209">
        <v>8.5800000000000001</v>
      </c>
      <c r="I420" s="210"/>
      <c r="J420" s="211">
        <f>ROUND(I420*H420,2)</f>
        <v>0</v>
      </c>
      <c r="K420" s="207" t="s">
        <v>154</v>
      </c>
      <c r="L420" s="45"/>
      <c r="M420" s="212" t="s">
        <v>19</v>
      </c>
      <c r="N420" s="213" t="s">
        <v>46</v>
      </c>
      <c r="O420" s="85"/>
      <c r="P420" s="214">
        <f>O420*H420</f>
        <v>0</v>
      </c>
      <c r="Q420" s="214">
        <v>0.00020000000000000001</v>
      </c>
      <c r="R420" s="214">
        <f>Q420*H420</f>
        <v>0.0017160000000000001</v>
      </c>
      <c r="S420" s="214">
        <v>0</v>
      </c>
      <c r="T420" s="215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16" t="s">
        <v>225</v>
      </c>
      <c r="AT420" s="216" t="s">
        <v>135</v>
      </c>
      <c r="AU420" s="216" t="s">
        <v>85</v>
      </c>
      <c r="AY420" s="18" t="s">
        <v>132</v>
      </c>
      <c r="BE420" s="217">
        <f>IF(N420="základní",J420,0)</f>
        <v>0</v>
      </c>
      <c r="BF420" s="217">
        <f>IF(N420="snížená",J420,0)</f>
        <v>0</v>
      </c>
      <c r="BG420" s="217">
        <f>IF(N420="zákl. přenesená",J420,0)</f>
        <v>0</v>
      </c>
      <c r="BH420" s="217">
        <f>IF(N420="sníž. přenesená",J420,0)</f>
        <v>0</v>
      </c>
      <c r="BI420" s="217">
        <f>IF(N420="nulová",J420,0)</f>
        <v>0</v>
      </c>
      <c r="BJ420" s="18" t="s">
        <v>83</v>
      </c>
      <c r="BK420" s="217">
        <f>ROUND(I420*H420,2)</f>
        <v>0</v>
      </c>
      <c r="BL420" s="18" t="s">
        <v>225</v>
      </c>
      <c r="BM420" s="216" t="s">
        <v>884</v>
      </c>
    </row>
    <row r="421" s="2" customFormat="1">
      <c r="A421" s="39"/>
      <c r="B421" s="40"/>
      <c r="C421" s="41"/>
      <c r="D421" s="251" t="s">
        <v>156</v>
      </c>
      <c r="E421" s="41"/>
      <c r="F421" s="252" t="s">
        <v>885</v>
      </c>
      <c r="G421" s="41"/>
      <c r="H421" s="41"/>
      <c r="I421" s="253"/>
      <c r="J421" s="41"/>
      <c r="K421" s="41"/>
      <c r="L421" s="45"/>
      <c r="M421" s="254"/>
      <c r="N421" s="255"/>
      <c r="O421" s="85"/>
      <c r="P421" s="85"/>
      <c r="Q421" s="85"/>
      <c r="R421" s="85"/>
      <c r="S421" s="85"/>
      <c r="T421" s="86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156</v>
      </c>
      <c r="AU421" s="18" t="s">
        <v>85</v>
      </c>
    </row>
    <row r="422" s="13" customFormat="1">
      <c r="A422" s="13"/>
      <c r="B422" s="218"/>
      <c r="C422" s="219"/>
      <c r="D422" s="220" t="s">
        <v>145</v>
      </c>
      <c r="E422" s="221" t="s">
        <v>19</v>
      </c>
      <c r="F422" s="222" t="s">
        <v>886</v>
      </c>
      <c r="G422" s="219"/>
      <c r="H422" s="221" t="s">
        <v>19</v>
      </c>
      <c r="I422" s="223"/>
      <c r="J422" s="219"/>
      <c r="K422" s="219"/>
      <c r="L422" s="224"/>
      <c r="M422" s="225"/>
      <c r="N422" s="226"/>
      <c r="O422" s="226"/>
      <c r="P422" s="226"/>
      <c r="Q422" s="226"/>
      <c r="R422" s="226"/>
      <c r="S422" s="226"/>
      <c r="T422" s="227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28" t="s">
        <v>145</v>
      </c>
      <c r="AU422" s="228" t="s">
        <v>85</v>
      </c>
      <c r="AV422" s="13" t="s">
        <v>83</v>
      </c>
      <c r="AW422" s="13" t="s">
        <v>34</v>
      </c>
      <c r="AX422" s="13" t="s">
        <v>75</v>
      </c>
      <c r="AY422" s="228" t="s">
        <v>132</v>
      </c>
    </row>
    <row r="423" s="14" customFormat="1">
      <c r="A423" s="14"/>
      <c r="B423" s="229"/>
      <c r="C423" s="230"/>
      <c r="D423" s="220" t="s">
        <v>145</v>
      </c>
      <c r="E423" s="231" t="s">
        <v>19</v>
      </c>
      <c r="F423" s="232" t="s">
        <v>880</v>
      </c>
      <c r="G423" s="230"/>
      <c r="H423" s="233">
        <v>8.5800000000000001</v>
      </c>
      <c r="I423" s="234"/>
      <c r="J423" s="230"/>
      <c r="K423" s="230"/>
      <c r="L423" s="235"/>
      <c r="M423" s="236"/>
      <c r="N423" s="237"/>
      <c r="O423" s="237"/>
      <c r="P423" s="237"/>
      <c r="Q423" s="237"/>
      <c r="R423" s="237"/>
      <c r="S423" s="237"/>
      <c r="T423" s="238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39" t="s">
        <v>145</v>
      </c>
      <c r="AU423" s="239" t="s">
        <v>85</v>
      </c>
      <c r="AV423" s="14" t="s">
        <v>85</v>
      </c>
      <c r="AW423" s="14" t="s">
        <v>34</v>
      </c>
      <c r="AX423" s="14" t="s">
        <v>83</v>
      </c>
      <c r="AY423" s="239" t="s">
        <v>132</v>
      </c>
    </row>
    <row r="424" s="2" customFormat="1" ht="21.75" customHeight="1">
      <c r="A424" s="39"/>
      <c r="B424" s="40"/>
      <c r="C424" s="205" t="s">
        <v>887</v>
      </c>
      <c r="D424" s="205" t="s">
        <v>135</v>
      </c>
      <c r="E424" s="206" t="s">
        <v>888</v>
      </c>
      <c r="F424" s="207" t="s">
        <v>889</v>
      </c>
      <c r="G424" s="208" t="s">
        <v>143</v>
      </c>
      <c r="H424" s="209">
        <v>2.8780000000000001</v>
      </c>
      <c r="I424" s="210"/>
      <c r="J424" s="211">
        <f>ROUND(I424*H424,2)</f>
        <v>0</v>
      </c>
      <c r="K424" s="207" t="s">
        <v>154</v>
      </c>
      <c r="L424" s="45"/>
      <c r="M424" s="212" t="s">
        <v>19</v>
      </c>
      <c r="N424" s="213" t="s">
        <v>46</v>
      </c>
      <c r="O424" s="85"/>
      <c r="P424" s="214">
        <f>O424*H424</f>
        <v>0</v>
      </c>
      <c r="Q424" s="214">
        <v>0.0044999999999999997</v>
      </c>
      <c r="R424" s="214">
        <f>Q424*H424</f>
        <v>0.012950999999999999</v>
      </c>
      <c r="S424" s="214">
        <v>0</v>
      </c>
      <c r="T424" s="215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16" t="s">
        <v>225</v>
      </c>
      <c r="AT424" s="216" t="s">
        <v>135</v>
      </c>
      <c r="AU424" s="216" t="s">
        <v>85</v>
      </c>
      <c r="AY424" s="18" t="s">
        <v>132</v>
      </c>
      <c r="BE424" s="217">
        <f>IF(N424="základní",J424,0)</f>
        <v>0</v>
      </c>
      <c r="BF424" s="217">
        <f>IF(N424="snížená",J424,0)</f>
        <v>0</v>
      </c>
      <c r="BG424" s="217">
        <f>IF(N424="zákl. přenesená",J424,0)</f>
        <v>0</v>
      </c>
      <c r="BH424" s="217">
        <f>IF(N424="sníž. přenesená",J424,0)</f>
        <v>0</v>
      </c>
      <c r="BI424" s="217">
        <f>IF(N424="nulová",J424,0)</f>
        <v>0</v>
      </c>
      <c r="BJ424" s="18" t="s">
        <v>83</v>
      </c>
      <c r="BK424" s="217">
        <f>ROUND(I424*H424,2)</f>
        <v>0</v>
      </c>
      <c r="BL424" s="18" t="s">
        <v>225</v>
      </c>
      <c r="BM424" s="216" t="s">
        <v>890</v>
      </c>
    </row>
    <row r="425" s="2" customFormat="1">
      <c r="A425" s="39"/>
      <c r="B425" s="40"/>
      <c r="C425" s="41"/>
      <c r="D425" s="251" t="s">
        <v>156</v>
      </c>
      <c r="E425" s="41"/>
      <c r="F425" s="252" t="s">
        <v>891</v>
      </c>
      <c r="G425" s="41"/>
      <c r="H425" s="41"/>
      <c r="I425" s="253"/>
      <c r="J425" s="41"/>
      <c r="K425" s="41"/>
      <c r="L425" s="45"/>
      <c r="M425" s="254"/>
      <c r="N425" s="255"/>
      <c r="O425" s="85"/>
      <c r="P425" s="85"/>
      <c r="Q425" s="85"/>
      <c r="R425" s="85"/>
      <c r="S425" s="85"/>
      <c r="T425" s="86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156</v>
      </c>
      <c r="AU425" s="18" t="s">
        <v>85</v>
      </c>
    </row>
    <row r="426" s="14" customFormat="1">
      <c r="A426" s="14"/>
      <c r="B426" s="229"/>
      <c r="C426" s="230"/>
      <c r="D426" s="220" t="s">
        <v>145</v>
      </c>
      <c r="E426" s="231" t="s">
        <v>19</v>
      </c>
      <c r="F426" s="232" t="s">
        <v>892</v>
      </c>
      <c r="G426" s="230"/>
      <c r="H426" s="233">
        <v>2.8780000000000001</v>
      </c>
      <c r="I426" s="234"/>
      <c r="J426" s="230"/>
      <c r="K426" s="230"/>
      <c r="L426" s="235"/>
      <c r="M426" s="236"/>
      <c r="N426" s="237"/>
      <c r="O426" s="237"/>
      <c r="P426" s="237"/>
      <c r="Q426" s="237"/>
      <c r="R426" s="237"/>
      <c r="S426" s="237"/>
      <c r="T426" s="238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39" t="s">
        <v>145</v>
      </c>
      <c r="AU426" s="239" t="s">
        <v>85</v>
      </c>
      <c r="AV426" s="14" t="s">
        <v>85</v>
      </c>
      <c r="AW426" s="14" t="s">
        <v>34</v>
      </c>
      <c r="AX426" s="14" t="s">
        <v>83</v>
      </c>
      <c r="AY426" s="239" t="s">
        <v>132</v>
      </c>
    </row>
    <row r="427" s="2" customFormat="1" ht="21.75" customHeight="1">
      <c r="A427" s="39"/>
      <c r="B427" s="40"/>
      <c r="C427" s="205" t="s">
        <v>893</v>
      </c>
      <c r="D427" s="205" t="s">
        <v>135</v>
      </c>
      <c r="E427" s="206" t="s">
        <v>894</v>
      </c>
      <c r="F427" s="207" t="s">
        <v>895</v>
      </c>
      <c r="G427" s="208" t="s">
        <v>143</v>
      </c>
      <c r="H427" s="209">
        <v>3.5800000000000001</v>
      </c>
      <c r="I427" s="210"/>
      <c r="J427" s="211">
        <f>ROUND(I427*H427,2)</f>
        <v>0</v>
      </c>
      <c r="K427" s="207" t="s">
        <v>154</v>
      </c>
      <c r="L427" s="45"/>
      <c r="M427" s="212" t="s">
        <v>19</v>
      </c>
      <c r="N427" s="213" t="s">
        <v>46</v>
      </c>
      <c r="O427" s="85"/>
      <c r="P427" s="214">
        <f>O427*H427</f>
        <v>0</v>
      </c>
      <c r="Q427" s="214">
        <v>0.0074999999999999997</v>
      </c>
      <c r="R427" s="214">
        <f>Q427*H427</f>
        <v>0.026849999999999999</v>
      </c>
      <c r="S427" s="214">
        <v>0</v>
      </c>
      <c r="T427" s="215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16" t="s">
        <v>225</v>
      </c>
      <c r="AT427" s="216" t="s">
        <v>135</v>
      </c>
      <c r="AU427" s="216" t="s">
        <v>85</v>
      </c>
      <c r="AY427" s="18" t="s">
        <v>132</v>
      </c>
      <c r="BE427" s="217">
        <f>IF(N427="základní",J427,0)</f>
        <v>0</v>
      </c>
      <c r="BF427" s="217">
        <f>IF(N427="snížená",J427,0)</f>
        <v>0</v>
      </c>
      <c r="BG427" s="217">
        <f>IF(N427="zákl. přenesená",J427,0)</f>
        <v>0</v>
      </c>
      <c r="BH427" s="217">
        <f>IF(N427="sníž. přenesená",J427,0)</f>
        <v>0</v>
      </c>
      <c r="BI427" s="217">
        <f>IF(N427="nulová",J427,0)</f>
        <v>0</v>
      </c>
      <c r="BJ427" s="18" t="s">
        <v>83</v>
      </c>
      <c r="BK427" s="217">
        <f>ROUND(I427*H427,2)</f>
        <v>0</v>
      </c>
      <c r="BL427" s="18" t="s">
        <v>225</v>
      </c>
      <c r="BM427" s="216" t="s">
        <v>896</v>
      </c>
    </row>
    <row r="428" s="2" customFormat="1">
      <c r="A428" s="39"/>
      <c r="B428" s="40"/>
      <c r="C428" s="41"/>
      <c r="D428" s="251" t="s">
        <v>156</v>
      </c>
      <c r="E428" s="41"/>
      <c r="F428" s="252" t="s">
        <v>897</v>
      </c>
      <c r="G428" s="41"/>
      <c r="H428" s="41"/>
      <c r="I428" s="253"/>
      <c r="J428" s="41"/>
      <c r="K428" s="41"/>
      <c r="L428" s="45"/>
      <c r="M428" s="254"/>
      <c r="N428" s="255"/>
      <c r="O428" s="85"/>
      <c r="P428" s="85"/>
      <c r="Q428" s="85"/>
      <c r="R428" s="85"/>
      <c r="S428" s="85"/>
      <c r="T428" s="86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156</v>
      </c>
      <c r="AU428" s="18" t="s">
        <v>85</v>
      </c>
    </row>
    <row r="429" s="14" customFormat="1">
      <c r="A429" s="14"/>
      <c r="B429" s="229"/>
      <c r="C429" s="230"/>
      <c r="D429" s="220" t="s">
        <v>145</v>
      </c>
      <c r="E429" s="231" t="s">
        <v>19</v>
      </c>
      <c r="F429" s="232" t="s">
        <v>339</v>
      </c>
      <c r="G429" s="230"/>
      <c r="H429" s="233">
        <v>3.5800000000000001</v>
      </c>
      <c r="I429" s="234"/>
      <c r="J429" s="230"/>
      <c r="K429" s="230"/>
      <c r="L429" s="235"/>
      <c r="M429" s="236"/>
      <c r="N429" s="237"/>
      <c r="O429" s="237"/>
      <c r="P429" s="237"/>
      <c r="Q429" s="237"/>
      <c r="R429" s="237"/>
      <c r="S429" s="237"/>
      <c r="T429" s="238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39" t="s">
        <v>145</v>
      </c>
      <c r="AU429" s="239" t="s">
        <v>85</v>
      </c>
      <c r="AV429" s="14" t="s">
        <v>85</v>
      </c>
      <c r="AW429" s="14" t="s">
        <v>34</v>
      </c>
      <c r="AX429" s="14" t="s">
        <v>83</v>
      </c>
      <c r="AY429" s="239" t="s">
        <v>132</v>
      </c>
    </row>
    <row r="430" s="2" customFormat="1" ht="21.75" customHeight="1">
      <c r="A430" s="39"/>
      <c r="B430" s="40"/>
      <c r="C430" s="205" t="s">
        <v>898</v>
      </c>
      <c r="D430" s="205" t="s">
        <v>135</v>
      </c>
      <c r="E430" s="206" t="s">
        <v>899</v>
      </c>
      <c r="F430" s="207" t="s">
        <v>900</v>
      </c>
      <c r="G430" s="208" t="s">
        <v>143</v>
      </c>
      <c r="H430" s="209">
        <v>2.1299999999999999</v>
      </c>
      <c r="I430" s="210"/>
      <c r="J430" s="211">
        <f>ROUND(I430*H430,2)</f>
        <v>0</v>
      </c>
      <c r="K430" s="207" t="s">
        <v>154</v>
      </c>
      <c r="L430" s="45"/>
      <c r="M430" s="212" t="s">
        <v>19</v>
      </c>
      <c r="N430" s="213" t="s">
        <v>46</v>
      </c>
      <c r="O430" s="85"/>
      <c r="P430" s="214">
        <f>O430*H430</f>
        <v>0</v>
      </c>
      <c r="Q430" s="214">
        <v>0.012</v>
      </c>
      <c r="R430" s="214">
        <f>Q430*H430</f>
        <v>0.025559999999999999</v>
      </c>
      <c r="S430" s="214">
        <v>0</v>
      </c>
      <c r="T430" s="215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16" t="s">
        <v>225</v>
      </c>
      <c r="AT430" s="216" t="s">
        <v>135</v>
      </c>
      <c r="AU430" s="216" t="s">
        <v>85</v>
      </c>
      <c r="AY430" s="18" t="s">
        <v>132</v>
      </c>
      <c r="BE430" s="217">
        <f>IF(N430="základní",J430,0)</f>
        <v>0</v>
      </c>
      <c r="BF430" s="217">
        <f>IF(N430="snížená",J430,0)</f>
        <v>0</v>
      </c>
      <c r="BG430" s="217">
        <f>IF(N430="zákl. přenesená",J430,0)</f>
        <v>0</v>
      </c>
      <c r="BH430" s="217">
        <f>IF(N430="sníž. přenesená",J430,0)</f>
        <v>0</v>
      </c>
      <c r="BI430" s="217">
        <f>IF(N430="nulová",J430,0)</f>
        <v>0</v>
      </c>
      <c r="BJ430" s="18" t="s">
        <v>83</v>
      </c>
      <c r="BK430" s="217">
        <f>ROUND(I430*H430,2)</f>
        <v>0</v>
      </c>
      <c r="BL430" s="18" t="s">
        <v>225</v>
      </c>
      <c r="BM430" s="216" t="s">
        <v>901</v>
      </c>
    </row>
    <row r="431" s="2" customFormat="1">
      <c r="A431" s="39"/>
      <c r="B431" s="40"/>
      <c r="C431" s="41"/>
      <c r="D431" s="251" t="s">
        <v>156</v>
      </c>
      <c r="E431" s="41"/>
      <c r="F431" s="252" t="s">
        <v>902</v>
      </c>
      <c r="G431" s="41"/>
      <c r="H431" s="41"/>
      <c r="I431" s="253"/>
      <c r="J431" s="41"/>
      <c r="K431" s="41"/>
      <c r="L431" s="45"/>
      <c r="M431" s="254"/>
      <c r="N431" s="255"/>
      <c r="O431" s="85"/>
      <c r="P431" s="85"/>
      <c r="Q431" s="85"/>
      <c r="R431" s="85"/>
      <c r="S431" s="85"/>
      <c r="T431" s="86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156</v>
      </c>
      <c r="AU431" s="18" t="s">
        <v>85</v>
      </c>
    </row>
    <row r="432" s="14" customFormat="1">
      <c r="A432" s="14"/>
      <c r="B432" s="229"/>
      <c r="C432" s="230"/>
      <c r="D432" s="220" t="s">
        <v>145</v>
      </c>
      <c r="E432" s="231" t="s">
        <v>19</v>
      </c>
      <c r="F432" s="232" t="s">
        <v>903</v>
      </c>
      <c r="G432" s="230"/>
      <c r="H432" s="233">
        <v>2.1299999999999999</v>
      </c>
      <c r="I432" s="234"/>
      <c r="J432" s="230"/>
      <c r="K432" s="230"/>
      <c r="L432" s="235"/>
      <c r="M432" s="236"/>
      <c r="N432" s="237"/>
      <c r="O432" s="237"/>
      <c r="P432" s="237"/>
      <c r="Q432" s="237"/>
      <c r="R432" s="237"/>
      <c r="S432" s="237"/>
      <c r="T432" s="238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39" t="s">
        <v>145</v>
      </c>
      <c r="AU432" s="239" t="s">
        <v>85</v>
      </c>
      <c r="AV432" s="14" t="s">
        <v>85</v>
      </c>
      <c r="AW432" s="14" t="s">
        <v>34</v>
      </c>
      <c r="AX432" s="14" t="s">
        <v>83</v>
      </c>
      <c r="AY432" s="239" t="s">
        <v>132</v>
      </c>
    </row>
    <row r="433" s="2" customFormat="1" ht="16.5" customHeight="1">
      <c r="A433" s="39"/>
      <c r="B433" s="40"/>
      <c r="C433" s="205" t="s">
        <v>904</v>
      </c>
      <c r="D433" s="205" t="s">
        <v>135</v>
      </c>
      <c r="E433" s="206" t="s">
        <v>905</v>
      </c>
      <c r="F433" s="207" t="s">
        <v>906</v>
      </c>
      <c r="G433" s="208" t="s">
        <v>143</v>
      </c>
      <c r="H433" s="209">
        <v>8.5800000000000001</v>
      </c>
      <c r="I433" s="210"/>
      <c r="J433" s="211">
        <f>ROUND(I433*H433,2)</f>
        <v>0</v>
      </c>
      <c r="K433" s="207" t="s">
        <v>154</v>
      </c>
      <c r="L433" s="45"/>
      <c r="M433" s="212" t="s">
        <v>19</v>
      </c>
      <c r="N433" s="213" t="s">
        <v>46</v>
      </c>
      <c r="O433" s="85"/>
      <c r="P433" s="214">
        <f>O433*H433</f>
        <v>0</v>
      </c>
      <c r="Q433" s="214">
        <v>0.00029999999999999997</v>
      </c>
      <c r="R433" s="214">
        <f>Q433*H433</f>
        <v>0.0025739999999999999</v>
      </c>
      <c r="S433" s="214">
        <v>0</v>
      </c>
      <c r="T433" s="215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16" t="s">
        <v>225</v>
      </c>
      <c r="AT433" s="216" t="s">
        <v>135</v>
      </c>
      <c r="AU433" s="216" t="s">
        <v>85</v>
      </c>
      <c r="AY433" s="18" t="s">
        <v>132</v>
      </c>
      <c r="BE433" s="217">
        <f>IF(N433="základní",J433,0)</f>
        <v>0</v>
      </c>
      <c r="BF433" s="217">
        <f>IF(N433="snížená",J433,0)</f>
        <v>0</v>
      </c>
      <c r="BG433" s="217">
        <f>IF(N433="zákl. přenesená",J433,0)</f>
        <v>0</v>
      </c>
      <c r="BH433" s="217">
        <f>IF(N433="sníž. přenesená",J433,0)</f>
        <v>0</v>
      </c>
      <c r="BI433" s="217">
        <f>IF(N433="nulová",J433,0)</f>
        <v>0</v>
      </c>
      <c r="BJ433" s="18" t="s">
        <v>83</v>
      </c>
      <c r="BK433" s="217">
        <f>ROUND(I433*H433,2)</f>
        <v>0</v>
      </c>
      <c r="BL433" s="18" t="s">
        <v>225</v>
      </c>
      <c r="BM433" s="216" t="s">
        <v>907</v>
      </c>
    </row>
    <row r="434" s="2" customFormat="1">
      <c r="A434" s="39"/>
      <c r="B434" s="40"/>
      <c r="C434" s="41"/>
      <c r="D434" s="251" t="s">
        <v>156</v>
      </c>
      <c r="E434" s="41"/>
      <c r="F434" s="252" t="s">
        <v>908</v>
      </c>
      <c r="G434" s="41"/>
      <c r="H434" s="41"/>
      <c r="I434" s="253"/>
      <c r="J434" s="41"/>
      <c r="K434" s="41"/>
      <c r="L434" s="45"/>
      <c r="M434" s="254"/>
      <c r="N434" s="255"/>
      <c r="O434" s="85"/>
      <c r="P434" s="85"/>
      <c r="Q434" s="85"/>
      <c r="R434" s="85"/>
      <c r="S434" s="85"/>
      <c r="T434" s="86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156</v>
      </c>
      <c r="AU434" s="18" t="s">
        <v>85</v>
      </c>
    </row>
    <row r="435" s="14" customFormat="1">
      <c r="A435" s="14"/>
      <c r="B435" s="229"/>
      <c r="C435" s="230"/>
      <c r="D435" s="220" t="s">
        <v>145</v>
      </c>
      <c r="E435" s="231" t="s">
        <v>19</v>
      </c>
      <c r="F435" s="232" t="s">
        <v>909</v>
      </c>
      <c r="G435" s="230"/>
      <c r="H435" s="233">
        <v>8.5800000000000001</v>
      </c>
      <c r="I435" s="234"/>
      <c r="J435" s="230"/>
      <c r="K435" s="230"/>
      <c r="L435" s="235"/>
      <c r="M435" s="236"/>
      <c r="N435" s="237"/>
      <c r="O435" s="237"/>
      <c r="P435" s="237"/>
      <c r="Q435" s="237"/>
      <c r="R435" s="237"/>
      <c r="S435" s="237"/>
      <c r="T435" s="238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39" t="s">
        <v>145</v>
      </c>
      <c r="AU435" s="239" t="s">
        <v>85</v>
      </c>
      <c r="AV435" s="14" t="s">
        <v>85</v>
      </c>
      <c r="AW435" s="14" t="s">
        <v>34</v>
      </c>
      <c r="AX435" s="14" t="s">
        <v>83</v>
      </c>
      <c r="AY435" s="239" t="s">
        <v>132</v>
      </c>
    </row>
    <row r="436" s="2" customFormat="1" ht="24.15" customHeight="1">
      <c r="A436" s="39"/>
      <c r="B436" s="40"/>
      <c r="C436" s="256" t="s">
        <v>910</v>
      </c>
      <c r="D436" s="256" t="s">
        <v>192</v>
      </c>
      <c r="E436" s="257" t="s">
        <v>911</v>
      </c>
      <c r="F436" s="258" t="s">
        <v>912</v>
      </c>
      <c r="G436" s="259" t="s">
        <v>143</v>
      </c>
      <c r="H436" s="260">
        <v>9.4380000000000006</v>
      </c>
      <c r="I436" s="261"/>
      <c r="J436" s="262">
        <f>ROUND(I436*H436,2)</f>
        <v>0</v>
      </c>
      <c r="K436" s="258" t="s">
        <v>154</v>
      </c>
      <c r="L436" s="263"/>
      <c r="M436" s="264" t="s">
        <v>19</v>
      </c>
      <c r="N436" s="265" t="s">
        <v>46</v>
      </c>
      <c r="O436" s="85"/>
      <c r="P436" s="214">
        <f>O436*H436</f>
        <v>0</v>
      </c>
      <c r="Q436" s="214">
        <v>0.0025999999999999999</v>
      </c>
      <c r="R436" s="214">
        <f>Q436*H436</f>
        <v>0.0245388</v>
      </c>
      <c r="S436" s="214">
        <v>0</v>
      </c>
      <c r="T436" s="215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16" t="s">
        <v>323</v>
      </c>
      <c r="AT436" s="216" t="s">
        <v>192</v>
      </c>
      <c r="AU436" s="216" t="s">
        <v>85</v>
      </c>
      <c r="AY436" s="18" t="s">
        <v>132</v>
      </c>
      <c r="BE436" s="217">
        <f>IF(N436="základní",J436,0)</f>
        <v>0</v>
      </c>
      <c r="BF436" s="217">
        <f>IF(N436="snížená",J436,0)</f>
        <v>0</v>
      </c>
      <c r="BG436" s="217">
        <f>IF(N436="zákl. přenesená",J436,0)</f>
        <v>0</v>
      </c>
      <c r="BH436" s="217">
        <f>IF(N436="sníž. přenesená",J436,0)</f>
        <v>0</v>
      </c>
      <c r="BI436" s="217">
        <f>IF(N436="nulová",J436,0)</f>
        <v>0</v>
      </c>
      <c r="BJ436" s="18" t="s">
        <v>83</v>
      </c>
      <c r="BK436" s="217">
        <f>ROUND(I436*H436,2)</f>
        <v>0</v>
      </c>
      <c r="BL436" s="18" t="s">
        <v>225</v>
      </c>
      <c r="BM436" s="216" t="s">
        <v>913</v>
      </c>
    </row>
    <row r="437" s="14" customFormat="1">
      <c r="A437" s="14"/>
      <c r="B437" s="229"/>
      <c r="C437" s="230"/>
      <c r="D437" s="220" t="s">
        <v>145</v>
      </c>
      <c r="E437" s="230"/>
      <c r="F437" s="232" t="s">
        <v>914</v>
      </c>
      <c r="G437" s="230"/>
      <c r="H437" s="233">
        <v>9.4380000000000006</v>
      </c>
      <c r="I437" s="234"/>
      <c r="J437" s="230"/>
      <c r="K437" s="230"/>
      <c r="L437" s="235"/>
      <c r="M437" s="236"/>
      <c r="N437" s="237"/>
      <c r="O437" s="237"/>
      <c r="P437" s="237"/>
      <c r="Q437" s="237"/>
      <c r="R437" s="237"/>
      <c r="S437" s="237"/>
      <c r="T437" s="238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39" t="s">
        <v>145</v>
      </c>
      <c r="AU437" s="239" t="s">
        <v>85</v>
      </c>
      <c r="AV437" s="14" t="s">
        <v>85</v>
      </c>
      <c r="AW437" s="14" t="s">
        <v>4</v>
      </c>
      <c r="AX437" s="14" t="s">
        <v>83</v>
      </c>
      <c r="AY437" s="239" t="s">
        <v>132</v>
      </c>
    </row>
    <row r="438" s="2" customFormat="1" ht="16.5" customHeight="1">
      <c r="A438" s="39"/>
      <c r="B438" s="40"/>
      <c r="C438" s="205" t="s">
        <v>915</v>
      </c>
      <c r="D438" s="205" t="s">
        <v>135</v>
      </c>
      <c r="E438" s="206" t="s">
        <v>916</v>
      </c>
      <c r="F438" s="207" t="s">
        <v>917</v>
      </c>
      <c r="G438" s="208" t="s">
        <v>269</v>
      </c>
      <c r="H438" s="209">
        <v>17.579999999999998</v>
      </c>
      <c r="I438" s="210"/>
      <c r="J438" s="211">
        <f>ROUND(I438*H438,2)</f>
        <v>0</v>
      </c>
      <c r="K438" s="207" t="s">
        <v>154</v>
      </c>
      <c r="L438" s="45"/>
      <c r="M438" s="212" t="s">
        <v>19</v>
      </c>
      <c r="N438" s="213" t="s">
        <v>46</v>
      </c>
      <c r="O438" s="85"/>
      <c r="P438" s="214">
        <f>O438*H438</f>
        <v>0</v>
      </c>
      <c r="Q438" s="214">
        <v>1.0000000000000001E-05</v>
      </c>
      <c r="R438" s="214">
        <f>Q438*H438</f>
        <v>0.00017579999999999999</v>
      </c>
      <c r="S438" s="214">
        <v>0</v>
      </c>
      <c r="T438" s="215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16" t="s">
        <v>225</v>
      </c>
      <c r="AT438" s="216" t="s">
        <v>135</v>
      </c>
      <c r="AU438" s="216" t="s">
        <v>85</v>
      </c>
      <c r="AY438" s="18" t="s">
        <v>132</v>
      </c>
      <c r="BE438" s="217">
        <f>IF(N438="základní",J438,0)</f>
        <v>0</v>
      </c>
      <c r="BF438" s="217">
        <f>IF(N438="snížená",J438,0)</f>
        <v>0</v>
      </c>
      <c r="BG438" s="217">
        <f>IF(N438="zákl. přenesená",J438,0)</f>
        <v>0</v>
      </c>
      <c r="BH438" s="217">
        <f>IF(N438="sníž. přenesená",J438,0)</f>
        <v>0</v>
      </c>
      <c r="BI438" s="217">
        <f>IF(N438="nulová",J438,0)</f>
        <v>0</v>
      </c>
      <c r="BJ438" s="18" t="s">
        <v>83</v>
      </c>
      <c r="BK438" s="217">
        <f>ROUND(I438*H438,2)</f>
        <v>0</v>
      </c>
      <c r="BL438" s="18" t="s">
        <v>225</v>
      </c>
      <c r="BM438" s="216" t="s">
        <v>918</v>
      </c>
    </row>
    <row r="439" s="2" customFormat="1">
      <c r="A439" s="39"/>
      <c r="B439" s="40"/>
      <c r="C439" s="41"/>
      <c r="D439" s="251" t="s">
        <v>156</v>
      </c>
      <c r="E439" s="41"/>
      <c r="F439" s="252" t="s">
        <v>919</v>
      </c>
      <c r="G439" s="41"/>
      <c r="H439" s="41"/>
      <c r="I439" s="253"/>
      <c r="J439" s="41"/>
      <c r="K439" s="41"/>
      <c r="L439" s="45"/>
      <c r="M439" s="254"/>
      <c r="N439" s="255"/>
      <c r="O439" s="85"/>
      <c r="P439" s="85"/>
      <c r="Q439" s="85"/>
      <c r="R439" s="85"/>
      <c r="S439" s="85"/>
      <c r="T439" s="86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156</v>
      </c>
      <c r="AU439" s="18" t="s">
        <v>85</v>
      </c>
    </row>
    <row r="440" s="14" customFormat="1">
      <c r="A440" s="14"/>
      <c r="B440" s="229"/>
      <c r="C440" s="230"/>
      <c r="D440" s="220" t="s">
        <v>145</v>
      </c>
      <c r="E440" s="231" t="s">
        <v>19</v>
      </c>
      <c r="F440" s="232" t="s">
        <v>920</v>
      </c>
      <c r="G440" s="230"/>
      <c r="H440" s="233">
        <v>8.0299999999999994</v>
      </c>
      <c r="I440" s="234"/>
      <c r="J440" s="230"/>
      <c r="K440" s="230"/>
      <c r="L440" s="235"/>
      <c r="M440" s="236"/>
      <c r="N440" s="237"/>
      <c r="O440" s="237"/>
      <c r="P440" s="237"/>
      <c r="Q440" s="237"/>
      <c r="R440" s="237"/>
      <c r="S440" s="237"/>
      <c r="T440" s="238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39" t="s">
        <v>145</v>
      </c>
      <c r="AU440" s="239" t="s">
        <v>85</v>
      </c>
      <c r="AV440" s="14" t="s">
        <v>85</v>
      </c>
      <c r="AW440" s="14" t="s">
        <v>34</v>
      </c>
      <c r="AX440" s="14" t="s">
        <v>75</v>
      </c>
      <c r="AY440" s="239" t="s">
        <v>132</v>
      </c>
    </row>
    <row r="441" s="14" customFormat="1">
      <c r="A441" s="14"/>
      <c r="B441" s="229"/>
      <c r="C441" s="230"/>
      <c r="D441" s="220" t="s">
        <v>145</v>
      </c>
      <c r="E441" s="231" t="s">
        <v>19</v>
      </c>
      <c r="F441" s="232" t="s">
        <v>921</v>
      </c>
      <c r="G441" s="230"/>
      <c r="H441" s="233">
        <v>9.5500000000000007</v>
      </c>
      <c r="I441" s="234"/>
      <c r="J441" s="230"/>
      <c r="K441" s="230"/>
      <c r="L441" s="235"/>
      <c r="M441" s="236"/>
      <c r="N441" s="237"/>
      <c r="O441" s="237"/>
      <c r="P441" s="237"/>
      <c r="Q441" s="237"/>
      <c r="R441" s="237"/>
      <c r="S441" s="237"/>
      <c r="T441" s="238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39" t="s">
        <v>145</v>
      </c>
      <c r="AU441" s="239" t="s">
        <v>85</v>
      </c>
      <c r="AV441" s="14" t="s">
        <v>85</v>
      </c>
      <c r="AW441" s="14" t="s">
        <v>34</v>
      </c>
      <c r="AX441" s="14" t="s">
        <v>75</v>
      </c>
      <c r="AY441" s="239" t="s">
        <v>132</v>
      </c>
    </row>
    <row r="442" s="15" customFormat="1">
      <c r="A442" s="15"/>
      <c r="B442" s="240"/>
      <c r="C442" s="241"/>
      <c r="D442" s="220" t="s">
        <v>145</v>
      </c>
      <c r="E442" s="242" t="s">
        <v>19</v>
      </c>
      <c r="F442" s="243" t="s">
        <v>149</v>
      </c>
      <c r="G442" s="241"/>
      <c r="H442" s="244">
        <v>17.579999999999998</v>
      </c>
      <c r="I442" s="245"/>
      <c r="J442" s="241"/>
      <c r="K442" s="241"/>
      <c r="L442" s="246"/>
      <c r="M442" s="247"/>
      <c r="N442" s="248"/>
      <c r="O442" s="248"/>
      <c r="P442" s="248"/>
      <c r="Q442" s="248"/>
      <c r="R442" s="248"/>
      <c r="S442" s="248"/>
      <c r="T442" s="249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50" t="s">
        <v>145</v>
      </c>
      <c r="AU442" s="250" t="s">
        <v>85</v>
      </c>
      <c r="AV442" s="15" t="s">
        <v>139</v>
      </c>
      <c r="AW442" s="15" t="s">
        <v>34</v>
      </c>
      <c r="AX442" s="15" t="s">
        <v>83</v>
      </c>
      <c r="AY442" s="250" t="s">
        <v>132</v>
      </c>
    </row>
    <row r="443" s="2" customFormat="1" ht="16.5" customHeight="1">
      <c r="A443" s="39"/>
      <c r="B443" s="40"/>
      <c r="C443" s="256" t="s">
        <v>922</v>
      </c>
      <c r="D443" s="256" t="s">
        <v>192</v>
      </c>
      <c r="E443" s="257" t="s">
        <v>923</v>
      </c>
      <c r="F443" s="258" t="s">
        <v>924</v>
      </c>
      <c r="G443" s="259" t="s">
        <v>269</v>
      </c>
      <c r="H443" s="260">
        <v>17.931999999999999</v>
      </c>
      <c r="I443" s="261"/>
      <c r="J443" s="262">
        <f>ROUND(I443*H443,2)</f>
        <v>0</v>
      </c>
      <c r="K443" s="258" t="s">
        <v>154</v>
      </c>
      <c r="L443" s="263"/>
      <c r="M443" s="264" t="s">
        <v>19</v>
      </c>
      <c r="N443" s="265" t="s">
        <v>46</v>
      </c>
      <c r="O443" s="85"/>
      <c r="P443" s="214">
        <f>O443*H443</f>
        <v>0</v>
      </c>
      <c r="Q443" s="214">
        <v>0.00029999999999999997</v>
      </c>
      <c r="R443" s="214">
        <f>Q443*H443</f>
        <v>0.0053795999999999991</v>
      </c>
      <c r="S443" s="214">
        <v>0</v>
      </c>
      <c r="T443" s="215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16" t="s">
        <v>323</v>
      </c>
      <c r="AT443" s="216" t="s">
        <v>192</v>
      </c>
      <c r="AU443" s="216" t="s">
        <v>85</v>
      </c>
      <c r="AY443" s="18" t="s">
        <v>132</v>
      </c>
      <c r="BE443" s="217">
        <f>IF(N443="základní",J443,0)</f>
        <v>0</v>
      </c>
      <c r="BF443" s="217">
        <f>IF(N443="snížená",J443,0)</f>
        <v>0</v>
      </c>
      <c r="BG443" s="217">
        <f>IF(N443="zákl. přenesená",J443,0)</f>
        <v>0</v>
      </c>
      <c r="BH443" s="217">
        <f>IF(N443="sníž. přenesená",J443,0)</f>
        <v>0</v>
      </c>
      <c r="BI443" s="217">
        <f>IF(N443="nulová",J443,0)</f>
        <v>0</v>
      </c>
      <c r="BJ443" s="18" t="s">
        <v>83</v>
      </c>
      <c r="BK443" s="217">
        <f>ROUND(I443*H443,2)</f>
        <v>0</v>
      </c>
      <c r="BL443" s="18" t="s">
        <v>225</v>
      </c>
      <c r="BM443" s="216" t="s">
        <v>925</v>
      </c>
    </row>
    <row r="444" s="14" customFormat="1">
      <c r="A444" s="14"/>
      <c r="B444" s="229"/>
      <c r="C444" s="230"/>
      <c r="D444" s="220" t="s">
        <v>145</v>
      </c>
      <c r="E444" s="230"/>
      <c r="F444" s="232" t="s">
        <v>926</v>
      </c>
      <c r="G444" s="230"/>
      <c r="H444" s="233">
        <v>17.931999999999999</v>
      </c>
      <c r="I444" s="234"/>
      <c r="J444" s="230"/>
      <c r="K444" s="230"/>
      <c r="L444" s="235"/>
      <c r="M444" s="236"/>
      <c r="N444" s="237"/>
      <c r="O444" s="237"/>
      <c r="P444" s="237"/>
      <c r="Q444" s="237"/>
      <c r="R444" s="237"/>
      <c r="S444" s="237"/>
      <c r="T444" s="238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39" t="s">
        <v>145</v>
      </c>
      <c r="AU444" s="239" t="s">
        <v>85</v>
      </c>
      <c r="AV444" s="14" t="s">
        <v>85</v>
      </c>
      <c r="AW444" s="14" t="s">
        <v>4</v>
      </c>
      <c r="AX444" s="14" t="s">
        <v>83</v>
      </c>
      <c r="AY444" s="239" t="s">
        <v>132</v>
      </c>
    </row>
    <row r="445" s="2" customFormat="1" ht="16.5" customHeight="1">
      <c r="A445" s="39"/>
      <c r="B445" s="40"/>
      <c r="C445" s="205" t="s">
        <v>927</v>
      </c>
      <c r="D445" s="205" t="s">
        <v>135</v>
      </c>
      <c r="E445" s="206" t="s">
        <v>928</v>
      </c>
      <c r="F445" s="207" t="s">
        <v>929</v>
      </c>
      <c r="G445" s="208" t="s">
        <v>269</v>
      </c>
      <c r="H445" s="209">
        <v>2</v>
      </c>
      <c r="I445" s="210"/>
      <c r="J445" s="211">
        <f>ROUND(I445*H445,2)</f>
        <v>0</v>
      </c>
      <c r="K445" s="207" t="s">
        <v>154</v>
      </c>
      <c r="L445" s="45"/>
      <c r="M445" s="212" t="s">
        <v>19</v>
      </c>
      <c r="N445" s="213" t="s">
        <v>46</v>
      </c>
      <c r="O445" s="85"/>
      <c r="P445" s="214">
        <f>O445*H445</f>
        <v>0</v>
      </c>
      <c r="Q445" s="214">
        <v>0</v>
      </c>
      <c r="R445" s="214">
        <f>Q445*H445</f>
        <v>0</v>
      </c>
      <c r="S445" s="214">
        <v>0</v>
      </c>
      <c r="T445" s="215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16" t="s">
        <v>225</v>
      </c>
      <c r="AT445" s="216" t="s">
        <v>135</v>
      </c>
      <c r="AU445" s="216" t="s">
        <v>85</v>
      </c>
      <c r="AY445" s="18" t="s">
        <v>132</v>
      </c>
      <c r="BE445" s="217">
        <f>IF(N445="základní",J445,0)</f>
        <v>0</v>
      </c>
      <c r="BF445" s="217">
        <f>IF(N445="snížená",J445,0)</f>
        <v>0</v>
      </c>
      <c r="BG445" s="217">
        <f>IF(N445="zákl. přenesená",J445,0)</f>
        <v>0</v>
      </c>
      <c r="BH445" s="217">
        <f>IF(N445="sníž. přenesená",J445,0)</f>
        <v>0</v>
      </c>
      <c r="BI445" s="217">
        <f>IF(N445="nulová",J445,0)</f>
        <v>0</v>
      </c>
      <c r="BJ445" s="18" t="s">
        <v>83</v>
      </c>
      <c r="BK445" s="217">
        <f>ROUND(I445*H445,2)</f>
        <v>0</v>
      </c>
      <c r="BL445" s="18" t="s">
        <v>225</v>
      </c>
      <c r="BM445" s="216" t="s">
        <v>930</v>
      </c>
    </row>
    <row r="446" s="2" customFormat="1">
      <c r="A446" s="39"/>
      <c r="B446" s="40"/>
      <c r="C446" s="41"/>
      <c r="D446" s="251" t="s">
        <v>156</v>
      </c>
      <c r="E446" s="41"/>
      <c r="F446" s="252" t="s">
        <v>931</v>
      </c>
      <c r="G446" s="41"/>
      <c r="H446" s="41"/>
      <c r="I446" s="253"/>
      <c r="J446" s="41"/>
      <c r="K446" s="41"/>
      <c r="L446" s="45"/>
      <c r="M446" s="254"/>
      <c r="N446" s="255"/>
      <c r="O446" s="85"/>
      <c r="P446" s="85"/>
      <c r="Q446" s="85"/>
      <c r="R446" s="85"/>
      <c r="S446" s="85"/>
      <c r="T446" s="86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156</v>
      </c>
      <c r="AU446" s="18" t="s">
        <v>85</v>
      </c>
    </row>
    <row r="447" s="2" customFormat="1" ht="16.5" customHeight="1">
      <c r="A447" s="39"/>
      <c r="B447" s="40"/>
      <c r="C447" s="256" t="s">
        <v>932</v>
      </c>
      <c r="D447" s="256" t="s">
        <v>192</v>
      </c>
      <c r="E447" s="257" t="s">
        <v>933</v>
      </c>
      <c r="F447" s="258" t="s">
        <v>934</v>
      </c>
      <c r="G447" s="259" t="s">
        <v>269</v>
      </c>
      <c r="H447" s="260">
        <v>2.04</v>
      </c>
      <c r="I447" s="261"/>
      <c r="J447" s="262">
        <f>ROUND(I447*H447,2)</f>
        <v>0</v>
      </c>
      <c r="K447" s="258" t="s">
        <v>19</v>
      </c>
      <c r="L447" s="263"/>
      <c r="M447" s="264" t="s">
        <v>19</v>
      </c>
      <c r="N447" s="265" t="s">
        <v>46</v>
      </c>
      <c r="O447" s="85"/>
      <c r="P447" s="214">
        <f>O447*H447</f>
        <v>0</v>
      </c>
      <c r="Q447" s="214">
        <v>0.00025999999999999998</v>
      </c>
      <c r="R447" s="214">
        <f>Q447*H447</f>
        <v>0.00053039999999999999</v>
      </c>
      <c r="S447" s="214">
        <v>0</v>
      </c>
      <c r="T447" s="215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16" t="s">
        <v>323</v>
      </c>
      <c r="AT447" s="216" t="s">
        <v>192</v>
      </c>
      <c r="AU447" s="216" t="s">
        <v>85</v>
      </c>
      <c r="AY447" s="18" t="s">
        <v>132</v>
      </c>
      <c r="BE447" s="217">
        <f>IF(N447="základní",J447,0)</f>
        <v>0</v>
      </c>
      <c r="BF447" s="217">
        <f>IF(N447="snížená",J447,0)</f>
        <v>0</v>
      </c>
      <c r="BG447" s="217">
        <f>IF(N447="zákl. přenesená",J447,0)</f>
        <v>0</v>
      </c>
      <c r="BH447" s="217">
        <f>IF(N447="sníž. přenesená",J447,0)</f>
        <v>0</v>
      </c>
      <c r="BI447" s="217">
        <f>IF(N447="nulová",J447,0)</f>
        <v>0</v>
      </c>
      <c r="BJ447" s="18" t="s">
        <v>83</v>
      </c>
      <c r="BK447" s="217">
        <f>ROUND(I447*H447,2)</f>
        <v>0</v>
      </c>
      <c r="BL447" s="18" t="s">
        <v>225</v>
      </c>
      <c r="BM447" s="216" t="s">
        <v>935</v>
      </c>
    </row>
    <row r="448" s="14" customFormat="1">
      <c r="A448" s="14"/>
      <c r="B448" s="229"/>
      <c r="C448" s="230"/>
      <c r="D448" s="220" t="s">
        <v>145</v>
      </c>
      <c r="E448" s="230"/>
      <c r="F448" s="232" t="s">
        <v>936</v>
      </c>
      <c r="G448" s="230"/>
      <c r="H448" s="233">
        <v>2.04</v>
      </c>
      <c r="I448" s="234"/>
      <c r="J448" s="230"/>
      <c r="K448" s="230"/>
      <c r="L448" s="235"/>
      <c r="M448" s="236"/>
      <c r="N448" s="237"/>
      <c r="O448" s="237"/>
      <c r="P448" s="237"/>
      <c r="Q448" s="237"/>
      <c r="R448" s="237"/>
      <c r="S448" s="237"/>
      <c r="T448" s="238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39" t="s">
        <v>145</v>
      </c>
      <c r="AU448" s="239" t="s">
        <v>85</v>
      </c>
      <c r="AV448" s="14" t="s">
        <v>85</v>
      </c>
      <c r="AW448" s="14" t="s">
        <v>4</v>
      </c>
      <c r="AX448" s="14" t="s">
        <v>83</v>
      </c>
      <c r="AY448" s="239" t="s">
        <v>132</v>
      </c>
    </row>
    <row r="449" s="2" customFormat="1" ht="16.5" customHeight="1">
      <c r="A449" s="39"/>
      <c r="B449" s="40"/>
      <c r="C449" s="205" t="s">
        <v>937</v>
      </c>
      <c r="D449" s="205" t="s">
        <v>135</v>
      </c>
      <c r="E449" s="206" t="s">
        <v>938</v>
      </c>
      <c r="F449" s="207" t="s">
        <v>939</v>
      </c>
      <c r="G449" s="208" t="s">
        <v>143</v>
      </c>
      <c r="H449" s="209">
        <v>8.5800000000000001</v>
      </c>
      <c r="I449" s="210"/>
      <c r="J449" s="211">
        <f>ROUND(I449*H449,2)</f>
        <v>0</v>
      </c>
      <c r="K449" s="207" t="s">
        <v>154</v>
      </c>
      <c r="L449" s="45"/>
      <c r="M449" s="212" t="s">
        <v>19</v>
      </c>
      <c r="N449" s="213" t="s">
        <v>46</v>
      </c>
      <c r="O449" s="85"/>
      <c r="P449" s="214">
        <f>O449*H449</f>
        <v>0</v>
      </c>
      <c r="Q449" s="214">
        <v>0</v>
      </c>
      <c r="R449" s="214">
        <f>Q449*H449</f>
        <v>0</v>
      </c>
      <c r="S449" s="214">
        <v>0</v>
      </c>
      <c r="T449" s="215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16" t="s">
        <v>225</v>
      </c>
      <c r="AT449" s="216" t="s">
        <v>135</v>
      </c>
      <c r="AU449" s="216" t="s">
        <v>85</v>
      </c>
      <c r="AY449" s="18" t="s">
        <v>132</v>
      </c>
      <c r="BE449" s="217">
        <f>IF(N449="základní",J449,0)</f>
        <v>0</v>
      </c>
      <c r="BF449" s="217">
        <f>IF(N449="snížená",J449,0)</f>
        <v>0</v>
      </c>
      <c r="BG449" s="217">
        <f>IF(N449="zákl. přenesená",J449,0)</f>
        <v>0</v>
      </c>
      <c r="BH449" s="217">
        <f>IF(N449="sníž. přenesená",J449,0)</f>
        <v>0</v>
      </c>
      <c r="BI449" s="217">
        <f>IF(N449="nulová",J449,0)</f>
        <v>0</v>
      </c>
      <c r="BJ449" s="18" t="s">
        <v>83</v>
      </c>
      <c r="BK449" s="217">
        <f>ROUND(I449*H449,2)</f>
        <v>0</v>
      </c>
      <c r="BL449" s="18" t="s">
        <v>225</v>
      </c>
      <c r="BM449" s="216" t="s">
        <v>940</v>
      </c>
    </row>
    <row r="450" s="2" customFormat="1">
      <c r="A450" s="39"/>
      <c r="B450" s="40"/>
      <c r="C450" s="41"/>
      <c r="D450" s="251" t="s">
        <v>156</v>
      </c>
      <c r="E450" s="41"/>
      <c r="F450" s="252" t="s">
        <v>941</v>
      </c>
      <c r="G450" s="41"/>
      <c r="H450" s="41"/>
      <c r="I450" s="253"/>
      <c r="J450" s="41"/>
      <c r="K450" s="41"/>
      <c r="L450" s="45"/>
      <c r="M450" s="254"/>
      <c r="N450" s="255"/>
      <c r="O450" s="85"/>
      <c r="P450" s="85"/>
      <c r="Q450" s="85"/>
      <c r="R450" s="85"/>
      <c r="S450" s="85"/>
      <c r="T450" s="86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156</v>
      </c>
      <c r="AU450" s="18" t="s">
        <v>85</v>
      </c>
    </row>
    <row r="451" s="2" customFormat="1" ht="16.5" customHeight="1">
      <c r="A451" s="39"/>
      <c r="B451" s="40"/>
      <c r="C451" s="205" t="s">
        <v>942</v>
      </c>
      <c r="D451" s="205" t="s">
        <v>135</v>
      </c>
      <c r="E451" s="206" t="s">
        <v>943</v>
      </c>
      <c r="F451" s="207" t="s">
        <v>944</v>
      </c>
      <c r="G451" s="208" t="s">
        <v>143</v>
      </c>
      <c r="H451" s="209">
        <v>8.5800000000000001</v>
      </c>
      <c r="I451" s="210"/>
      <c r="J451" s="211">
        <f>ROUND(I451*H451,2)</f>
        <v>0</v>
      </c>
      <c r="K451" s="207" t="s">
        <v>154</v>
      </c>
      <c r="L451" s="45"/>
      <c r="M451" s="212" t="s">
        <v>19</v>
      </c>
      <c r="N451" s="213" t="s">
        <v>46</v>
      </c>
      <c r="O451" s="85"/>
      <c r="P451" s="214">
        <f>O451*H451</f>
        <v>0</v>
      </c>
      <c r="Q451" s="214">
        <v>3.0000000000000001E-05</v>
      </c>
      <c r="R451" s="214">
        <f>Q451*H451</f>
        <v>0.00025740000000000002</v>
      </c>
      <c r="S451" s="214">
        <v>0</v>
      </c>
      <c r="T451" s="215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16" t="s">
        <v>225</v>
      </c>
      <c r="AT451" s="216" t="s">
        <v>135</v>
      </c>
      <c r="AU451" s="216" t="s">
        <v>85</v>
      </c>
      <c r="AY451" s="18" t="s">
        <v>132</v>
      </c>
      <c r="BE451" s="217">
        <f>IF(N451="základní",J451,0)</f>
        <v>0</v>
      </c>
      <c r="BF451" s="217">
        <f>IF(N451="snížená",J451,0)</f>
        <v>0</v>
      </c>
      <c r="BG451" s="217">
        <f>IF(N451="zákl. přenesená",J451,0)</f>
        <v>0</v>
      </c>
      <c r="BH451" s="217">
        <f>IF(N451="sníž. přenesená",J451,0)</f>
        <v>0</v>
      </c>
      <c r="BI451" s="217">
        <f>IF(N451="nulová",J451,0)</f>
        <v>0</v>
      </c>
      <c r="BJ451" s="18" t="s">
        <v>83</v>
      </c>
      <c r="BK451" s="217">
        <f>ROUND(I451*H451,2)</f>
        <v>0</v>
      </c>
      <c r="BL451" s="18" t="s">
        <v>225</v>
      </c>
      <c r="BM451" s="216" t="s">
        <v>945</v>
      </c>
    </row>
    <row r="452" s="2" customFormat="1">
      <c r="A452" s="39"/>
      <c r="B452" s="40"/>
      <c r="C452" s="41"/>
      <c r="D452" s="251" t="s">
        <v>156</v>
      </c>
      <c r="E452" s="41"/>
      <c r="F452" s="252" t="s">
        <v>946</v>
      </c>
      <c r="G452" s="41"/>
      <c r="H452" s="41"/>
      <c r="I452" s="253"/>
      <c r="J452" s="41"/>
      <c r="K452" s="41"/>
      <c r="L452" s="45"/>
      <c r="M452" s="254"/>
      <c r="N452" s="255"/>
      <c r="O452" s="85"/>
      <c r="P452" s="85"/>
      <c r="Q452" s="85"/>
      <c r="R452" s="85"/>
      <c r="S452" s="85"/>
      <c r="T452" s="86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156</v>
      </c>
      <c r="AU452" s="18" t="s">
        <v>85</v>
      </c>
    </row>
    <row r="453" s="2" customFormat="1" ht="24.15" customHeight="1">
      <c r="A453" s="39"/>
      <c r="B453" s="40"/>
      <c r="C453" s="205" t="s">
        <v>947</v>
      </c>
      <c r="D453" s="205" t="s">
        <v>135</v>
      </c>
      <c r="E453" s="206" t="s">
        <v>948</v>
      </c>
      <c r="F453" s="207" t="s">
        <v>949</v>
      </c>
      <c r="G453" s="208" t="s">
        <v>774</v>
      </c>
      <c r="H453" s="266"/>
      <c r="I453" s="210"/>
      <c r="J453" s="211">
        <f>ROUND(I453*H453,2)</f>
        <v>0</v>
      </c>
      <c r="K453" s="207" t="s">
        <v>154</v>
      </c>
      <c r="L453" s="45"/>
      <c r="M453" s="212" t="s">
        <v>19</v>
      </c>
      <c r="N453" s="213" t="s">
        <v>46</v>
      </c>
      <c r="O453" s="85"/>
      <c r="P453" s="214">
        <f>O453*H453</f>
        <v>0</v>
      </c>
      <c r="Q453" s="214">
        <v>0</v>
      </c>
      <c r="R453" s="214">
        <f>Q453*H453</f>
        <v>0</v>
      </c>
      <c r="S453" s="214">
        <v>0</v>
      </c>
      <c r="T453" s="215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16" t="s">
        <v>225</v>
      </c>
      <c r="AT453" s="216" t="s">
        <v>135</v>
      </c>
      <c r="AU453" s="216" t="s">
        <v>85</v>
      </c>
      <c r="AY453" s="18" t="s">
        <v>132</v>
      </c>
      <c r="BE453" s="217">
        <f>IF(N453="základní",J453,0)</f>
        <v>0</v>
      </c>
      <c r="BF453" s="217">
        <f>IF(N453="snížená",J453,0)</f>
        <v>0</v>
      </c>
      <c r="BG453" s="217">
        <f>IF(N453="zákl. přenesená",J453,0)</f>
        <v>0</v>
      </c>
      <c r="BH453" s="217">
        <f>IF(N453="sníž. přenesená",J453,0)</f>
        <v>0</v>
      </c>
      <c r="BI453" s="217">
        <f>IF(N453="nulová",J453,0)</f>
        <v>0</v>
      </c>
      <c r="BJ453" s="18" t="s">
        <v>83</v>
      </c>
      <c r="BK453" s="217">
        <f>ROUND(I453*H453,2)</f>
        <v>0</v>
      </c>
      <c r="BL453" s="18" t="s">
        <v>225</v>
      </c>
      <c r="BM453" s="216" t="s">
        <v>950</v>
      </c>
    </row>
    <row r="454" s="2" customFormat="1">
      <c r="A454" s="39"/>
      <c r="B454" s="40"/>
      <c r="C454" s="41"/>
      <c r="D454" s="251" t="s">
        <v>156</v>
      </c>
      <c r="E454" s="41"/>
      <c r="F454" s="252" t="s">
        <v>951</v>
      </c>
      <c r="G454" s="41"/>
      <c r="H454" s="41"/>
      <c r="I454" s="253"/>
      <c r="J454" s="41"/>
      <c r="K454" s="41"/>
      <c r="L454" s="45"/>
      <c r="M454" s="254"/>
      <c r="N454" s="255"/>
      <c r="O454" s="85"/>
      <c r="P454" s="85"/>
      <c r="Q454" s="85"/>
      <c r="R454" s="85"/>
      <c r="S454" s="85"/>
      <c r="T454" s="86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T454" s="18" t="s">
        <v>156</v>
      </c>
      <c r="AU454" s="18" t="s">
        <v>85</v>
      </c>
    </row>
    <row r="455" s="12" customFormat="1" ht="22.8" customHeight="1">
      <c r="A455" s="12"/>
      <c r="B455" s="189"/>
      <c r="C455" s="190"/>
      <c r="D455" s="191" t="s">
        <v>74</v>
      </c>
      <c r="E455" s="203" t="s">
        <v>952</v>
      </c>
      <c r="F455" s="203" t="s">
        <v>953</v>
      </c>
      <c r="G455" s="190"/>
      <c r="H455" s="190"/>
      <c r="I455" s="193"/>
      <c r="J455" s="204">
        <f>BK455</f>
        <v>0</v>
      </c>
      <c r="K455" s="190"/>
      <c r="L455" s="195"/>
      <c r="M455" s="196"/>
      <c r="N455" s="197"/>
      <c r="O455" s="197"/>
      <c r="P455" s="198">
        <f>SUM(P456:P476)</f>
        <v>0</v>
      </c>
      <c r="Q455" s="197"/>
      <c r="R455" s="198">
        <f>SUM(R456:R476)</f>
        <v>0.013819999999999999</v>
      </c>
      <c r="S455" s="197"/>
      <c r="T455" s="199">
        <f>SUM(T456:T476)</f>
        <v>1.4614376</v>
      </c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R455" s="200" t="s">
        <v>85</v>
      </c>
      <c r="AT455" s="201" t="s">
        <v>74</v>
      </c>
      <c r="AU455" s="201" t="s">
        <v>83</v>
      </c>
      <c r="AY455" s="200" t="s">
        <v>132</v>
      </c>
      <c r="BK455" s="202">
        <f>SUM(BK456:BK476)</f>
        <v>0</v>
      </c>
    </row>
    <row r="456" s="2" customFormat="1" ht="16.5" customHeight="1">
      <c r="A456" s="39"/>
      <c r="B456" s="40"/>
      <c r="C456" s="205" t="s">
        <v>954</v>
      </c>
      <c r="D456" s="205" t="s">
        <v>135</v>
      </c>
      <c r="E456" s="206" t="s">
        <v>955</v>
      </c>
      <c r="F456" s="207" t="s">
        <v>956</v>
      </c>
      <c r="G456" s="208" t="s">
        <v>143</v>
      </c>
      <c r="H456" s="209">
        <v>2</v>
      </c>
      <c r="I456" s="210"/>
      <c r="J456" s="211">
        <f>ROUND(I456*H456,2)</f>
        <v>0</v>
      </c>
      <c r="K456" s="207" t="s">
        <v>154</v>
      </c>
      <c r="L456" s="45"/>
      <c r="M456" s="212" t="s">
        <v>19</v>
      </c>
      <c r="N456" s="213" t="s">
        <v>46</v>
      </c>
      <c r="O456" s="85"/>
      <c r="P456" s="214">
        <f>O456*H456</f>
        <v>0</v>
      </c>
      <c r="Q456" s="214">
        <v>0.00029999999999999997</v>
      </c>
      <c r="R456" s="214">
        <f>Q456*H456</f>
        <v>0.00059999999999999995</v>
      </c>
      <c r="S456" s="214">
        <v>0</v>
      </c>
      <c r="T456" s="215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16" t="s">
        <v>225</v>
      </c>
      <c r="AT456" s="216" t="s">
        <v>135</v>
      </c>
      <c r="AU456" s="216" t="s">
        <v>85</v>
      </c>
      <c r="AY456" s="18" t="s">
        <v>132</v>
      </c>
      <c r="BE456" s="217">
        <f>IF(N456="základní",J456,0)</f>
        <v>0</v>
      </c>
      <c r="BF456" s="217">
        <f>IF(N456="snížená",J456,0)</f>
        <v>0</v>
      </c>
      <c r="BG456" s="217">
        <f>IF(N456="zákl. přenesená",J456,0)</f>
        <v>0</v>
      </c>
      <c r="BH456" s="217">
        <f>IF(N456="sníž. přenesená",J456,0)</f>
        <v>0</v>
      </c>
      <c r="BI456" s="217">
        <f>IF(N456="nulová",J456,0)</f>
        <v>0</v>
      </c>
      <c r="BJ456" s="18" t="s">
        <v>83</v>
      </c>
      <c r="BK456" s="217">
        <f>ROUND(I456*H456,2)</f>
        <v>0</v>
      </c>
      <c r="BL456" s="18" t="s">
        <v>225</v>
      </c>
      <c r="BM456" s="216" t="s">
        <v>957</v>
      </c>
    </row>
    <row r="457" s="2" customFormat="1">
      <c r="A457" s="39"/>
      <c r="B457" s="40"/>
      <c r="C457" s="41"/>
      <c r="D457" s="251" t="s">
        <v>156</v>
      </c>
      <c r="E457" s="41"/>
      <c r="F457" s="252" t="s">
        <v>958</v>
      </c>
      <c r="G457" s="41"/>
      <c r="H457" s="41"/>
      <c r="I457" s="253"/>
      <c r="J457" s="41"/>
      <c r="K457" s="41"/>
      <c r="L457" s="45"/>
      <c r="M457" s="254"/>
      <c r="N457" s="255"/>
      <c r="O457" s="85"/>
      <c r="P457" s="85"/>
      <c r="Q457" s="85"/>
      <c r="R457" s="85"/>
      <c r="S457" s="85"/>
      <c r="T457" s="86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156</v>
      </c>
      <c r="AU457" s="18" t="s">
        <v>85</v>
      </c>
    </row>
    <row r="458" s="14" customFormat="1">
      <c r="A458" s="14"/>
      <c r="B458" s="229"/>
      <c r="C458" s="230"/>
      <c r="D458" s="220" t="s">
        <v>145</v>
      </c>
      <c r="E458" s="231" t="s">
        <v>19</v>
      </c>
      <c r="F458" s="232" t="s">
        <v>959</v>
      </c>
      <c r="G458" s="230"/>
      <c r="H458" s="233">
        <v>2</v>
      </c>
      <c r="I458" s="234"/>
      <c r="J458" s="230"/>
      <c r="K458" s="230"/>
      <c r="L458" s="235"/>
      <c r="M458" s="236"/>
      <c r="N458" s="237"/>
      <c r="O458" s="237"/>
      <c r="P458" s="237"/>
      <c r="Q458" s="237"/>
      <c r="R458" s="237"/>
      <c r="S458" s="237"/>
      <c r="T458" s="238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39" t="s">
        <v>145</v>
      </c>
      <c r="AU458" s="239" t="s">
        <v>85</v>
      </c>
      <c r="AV458" s="14" t="s">
        <v>85</v>
      </c>
      <c r="AW458" s="14" t="s">
        <v>34</v>
      </c>
      <c r="AX458" s="14" t="s">
        <v>83</v>
      </c>
      <c r="AY458" s="239" t="s">
        <v>132</v>
      </c>
    </row>
    <row r="459" s="2" customFormat="1" ht="16.5" customHeight="1">
      <c r="A459" s="39"/>
      <c r="B459" s="40"/>
      <c r="C459" s="205" t="s">
        <v>960</v>
      </c>
      <c r="D459" s="205" t="s">
        <v>135</v>
      </c>
      <c r="E459" s="206" t="s">
        <v>961</v>
      </c>
      <c r="F459" s="207" t="s">
        <v>962</v>
      </c>
      <c r="G459" s="208" t="s">
        <v>138</v>
      </c>
      <c r="H459" s="209">
        <v>52</v>
      </c>
      <c r="I459" s="210"/>
      <c r="J459" s="211">
        <f>ROUND(I459*H459,2)</f>
        <v>0</v>
      </c>
      <c r="K459" s="207" t="s">
        <v>154</v>
      </c>
      <c r="L459" s="45"/>
      <c r="M459" s="212" t="s">
        <v>19</v>
      </c>
      <c r="N459" s="213" t="s">
        <v>46</v>
      </c>
      <c r="O459" s="85"/>
      <c r="P459" s="214">
        <f>O459*H459</f>
        <v>0</v>
      </c>
      <c r="Q459" s="214">
        <v>6.0000000000000002E-05</v>
      </c>
      <c r="R459" s="214">
        <f>Q459*H459</f>
        <v>0.0031199999999999999</v>
      </c>
      <c r="S459" s="214">
        <v>0.00035</v>
      </c>
      <c r="T459" s="215">
        <f>S459*H459</f>
        <v>0.018200000000000001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16" t="s">
        <v>225</v>
      </c>
      <c r="AT459" s="216" t="s">
        <v>135</v>
      </c>
      <c r="AU459" s="216" t="s">
        <v>85</v>
      </c>
      <c r="AY459" s="18" t="s">
        <v>132</v>
      </c>
      <c r="BE459" s="217">
        <f>IF(N459="základní",J459,0)</f>
        <v>0</v>
      </c>
      <c r="BF459" s="217">
        <f>IF(N459="snížená",J459,0)</f>
        <v>0</v>
      </c>
      <c r="BG459" s="217">
        <f>IF(N459="zákl. přenesená",J459,0)</f>
        <v>0</v>
      </c>
      <c r="BH459" s="217">
        <f>IF(N459="sníž. přenesená",J459,0)</f>
        <v>0</v>
      </c>
      <c r="BI459" s="217">
        <f>IF(N459="nulová",J459,0)</f>
        <v>0</v>
      </c>
      <c r="BJ459" s="18" t="s">
        <v>83</v>
      </c>
      <c r="BK459" s="217">
        <f>ROUND(I459*H459,2)</f>
        <v>0</v>
      </c>
      <c r="BL459" s="18" t="s">
        <v>225</v>
      </c>
      <c r="BM459" s="216" t="s">
        <v>963</v>
      </c>
    </row>
    <row r="460" s="2" customFormat="1">
      <c r="A460" s="39"/>
      <c r="B460" s="40"/>
      <c r="C460" s="41"/>
      <c r="D460" s="251" t="s">
        <v>156</v>
      </c>
      <c r="E460" s="41"/>
      <c r="F460" s="252" t="s">
        <v>964</v>
      </c>
      <c r="G460" s="41"/>
      <c r="H460" s="41"/>
      <c r="I460" s="253"/>
      <c r="J460" s="41"/>
      <c r="K460" s="41"/>
      <c r="L460" s="45"/>
      <c r="M460" s="254"/>
      <c r="N460" s="255"/>
      <c r="O460" s="85"/>
      <c r="P460" s="85"/>
      <c r="Q460" s="85"/>
      <c r="R460" s="85"/>
      <c r="S460" s="85"/>
      <c r="T460" s="86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156</v>
      </c>
      <c r="AU460" s="18" t="s">
        <v>85</v>
      </c>
    </row>
    <row r="461" s="13" customFormat="1">
      <c r="A461" s="13"/>
      <c r="B461" s="218"/>
      <c r="C461" s="219"/>
      <c r="D461" s="220" t="s">
        <v>145</v>
      </c>
      <c r="E461" s="221" t="s">
        <v>19</v>
      </c>
      <c r="F461" s="222" t="s">
        <v>965</v>
      </c>
      <c r="G461" s="219"/>
      <c r="H461" s="221" t="s">
        <v>19</v>
      </c>
      <c r="I461" s="223"/>
      <c r="J461" s="219"/>
      <c r="K461" s="219"/>
      <c r="L461" s="224"/>
      <c r="M461" s="225"/>
      <c r="N461" s="226"/>
      <c r="O461" s="226"/>
      <c r="P461" s="226"/>
      <c r="Q461" s="226"/>
      <c r="R461" s="226"/>
      <c r="S461" s="226"/>
      <c r="T461" s="227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28" t="s">
        <v>145</v>
      </c>
      <c r="AU461" s="228" t="s">
        <v>85</v>
      </c>
      <c r="AV461" s="13" t="s">
        <v>83</v>
      </c>
      <c r="AW461" s="13" t="s">
        <v>34</v>
      </c>
      <c r="AX461" s="13" t="s">
        <v>75</v>
      </c>
      <c r="AY461" s="228" t="s">
        <v>132</v>
      </c>
    </row>
    <row r="462" s="13" customFormat="1">
      <c r="A462" s="13"/>
      <c r="B462" s="218"/>
      <c r="C462" s="219"/>
      <c r="D462" s="220" t="s">
        <v>145</v>
      </c>
      <c r="E462" s="221" t="s">
        <v>19</v>
      </c>
      <c r="F462" s="222" t="s">
        <v>966</v>
      </c>
      <c r="G462" s="219"/>
      <c r="H462" s="221" t="s">
        <v>19</v>
      </c>
      <c r="I462" s="223"/>
      <c r="J462" s="219"/>
      <c r="K462" s="219"/>
      <c r="L462" s="224"/>
      <c r="M462" s="225"/>
      <c r="N462" s="226"/>
      <c r="O462" s="226"/>
      <c r="P462" s="226"/>
      <c r="Q462" s="226"/>
      <c r="R462" s="226"/>
      <c r="S462" s="226"/>
      <c r="T462" s="227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28" t="s">
        <v>145</v>
      </c>
      <c r="AU462" s="228" t="s">
        <v>85</v>
      </c>
      <c r="AV462" s="13" t="s">
        <v>83</v>
      </c>
      <c r="AW462" s="13" t="s">
        <v>34</v>
      </c>
      <c r="AX462" s="13" t="s">
        <v>75</v>
      </c>
      <c r="AY462" s="228" t="s">
        <v>132</v>
      </c>
    </row>
    <row r="463" s="13" customFormat="1">
      <c r="A463" s="13"/>
      <c r="B463" s="218"/>
      <c r="C463" s="219"/>
      <c r="D463" s="220" t="s">
        <v>145</v>
      </c>
      <c r="E463" s="221" t="s">
        <v>19</v>
      </c>
      <c r="F463" s="222" t="s">
        <v>967</v>
      </c>
      <c r="G463" s="219"/>
      <c r="H463" s="221" t="s">
        <v>19</v>
      </c>
      <c r="I463" s="223"/>
      <c r="J463" s="219"/>
      <c r="K463" s="219"/>
      <c r="L463" s="224"/>
      <c r="M463" s="225"/>
      <c r="N463" s="226"/>
      <c r="O463" s="226"/>
      <c r="P463" s="226"/>
      <c r="Q463" s="226"/>
      <c r="R463" s="226"/>
      <c r="S463" s="226"/>
      <c r="T463" s="227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28" t="s">
        <v>145</v>
      </c>
      <c r="AU463" s="228" t="s">
        <v>85</v>
      </c>
      <c r="AV463" s="13" t="s">
        <v>83</v>
      </c>
      <c r="AW463" s="13" t="s">
        <v>34</v>
      </c>
      <c r="AX463" s="13" t="s">
        <v>75</v>
      </c>
      <c r="AY463" s="228" t="s">
        <v>132</v>
      </c>
    </row>
    <row r="464" s="14" customFormat="1">
      <c r="A464" s="14"/>
      <c r="B464" s="229"/>
      <c r="C464" s="230"/>
      <c r="D464" s="220" t="s">
        <v>145</v>
      </c>
      <c r="E464" s="231" t="s">
        <v>19</v>
      </c>
      <c r="F464" s="232" t="s">
        <v>968</v>
      </c>
      <c r="G464" s="230"/>
      <c r="H464" s="233">
        <v>52</v>
      </c>
      <c r="I464" s="234"/>
      <c r="J464" s="230"/>
      <c r="K464" s="230"/>
      <c r="L464" s="235"/>
      <c r="M464" s="236"/>
      <c r="N464" s="237"/>
      <c r="O464" s="237"/>
      <c r="P464" s="237"/>
      <c r="Q464" s="237"/>
      <c r="R464" s="237"/>
      <c r="S464" s="237"/>
      <c r="T464" s="238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39" t="s">
        <v>145</v>
      </c>
      <c r="AU464" s="239" t="s">
        <v>85</v>
      </c>
      <c r="AV464" s="14" t="s">
        <v>85</v>
      </c>
      <c r="AW464" s="14" t="s">
        <v>34</v>
      </c>
      <c r="AX464" s="14" t="s">
        <v>83</v>
      </c>
      <c r="AY464" s="239" t="s">
        <v>132</v>
      </c>
    </row>
    <row r="465" s="2" customFormat="1" ht="16.5" customHeight="1">
      <c r="A465" s="39"/>
      <c r="B465" s="40"/>
      <c r="C465" s="205" t="s">
        <v>969</v>
      </c>
      <c r="D465" s="205" t="s">
        <v>135</v>
      </c>
      <c r="E465" s="206" t="s">
        <v>970</v>
      </c>
      <c r="F465" s="207" t="s">
        <v>971</v>
      </c>
      <c r="G465" s="208" t="s">
        <v>703</v>
      </c>
      <c r="H465" s="209">
        <v>1</v>
      </c>
      <c r="I465" s="210"/>
      <c r="J465" s="211">
        <f>ROUND(I465*H465,2)</f>
        <v>0</v>
      </c>
      <c r="K465" s="207" t="s">
        <v>19</v>
      </c>
      <c r="L465" s="45"/>
      <c r="M465" s="212" t="s">
        <v>19</v>
      </c>
      <c r="N465" s="213" t="s">
        <v>46</v>
      </c>
      <c r="O465" s="85"/>
      <c r="P465" s="214">
        <f>O465*H465</f>
        <v>0</v>
      </c>
      <c r="Q465" s="214">
        <v>0</v>
      </c>
      <c r="R465" s="214">
        <f>Q465*H465</f>
        <v>0</v>
      </c>
      <c r="S465" s="214">
        <v>0</v>
      </c>
      <c r="T465" s="215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16" t="s">
        <v>225</v>
      </c>
      <c r="AT465" s="216" t="s">
        <v>135</v>
      </c>
      <c r="AU465" s="216" t="s">
        <v>85</v>
      </c>
      <c r="AY465" s="18" t="s">
        <v>132</v>
      </c>
      <c r="BE465" s="217">
        <f>IF(N465="základní",J465,0)</f>
        <v>0</v>
      </c>
      <c r="BF465" s="217">
        <f>IF(N465="snížená",J465,0)</f>
        <v>0</v>
      </c>
      <c r="BG465" s="217">
        <f>IF(N465="zákl. přenesená",J465,0)</f>
        <v>0</v>
      </c>
      <c r="BH465" s="217">
        <f>IF(N465="sníž. přenesená",J465,0)</f>
        <v>0</v>
      </c>
      <c r="BI465" s="217">
        <f>IF(N465="nulová",J465,0)</f>
        <v>0</v>
      </c>
      <c r="BJ465" s="18" t="s">
        <v>83</v>
      </c>
      <c r="BK465" s="217">
        <f>ROUND(I465*H465,2)</f>
        <v>0</v>
      </c>
      <c r="BL465" s="18" t="s">
        <v>225</v>
      </c>
      <c r="BM465" s="216" t="s">
        <v>972</v>
      </c>
    </row>
    <row r="466" s="2" customFormat="1" ht="16.5" customHeight="1">
      <c r="A466" s="39"/>
      <c r="B466" s="40"/>
      <c r="C466" s="205" t="s">
        <v>973</v>
      </c>
      <c r="D466" s="205" t="s">
        <v>135</v>
      </c>
      <c r="E466" s="206" t="s">
        <v>974</v>
      </c>
      <c r="F466" s="207" t="s">
        <v>975</v>
      </c>
      <c r="G466" s="208" t="s">
        <v>143</v>
      </c>
      <c r="H466" s="209">
        <v>22.190000000000001</v>
      </c>
      <c r="I466" s="210"/>
      <c r="J466" s="211">
        <f>ROUND(I466*H466,2)</f>
        <v>0</v>
      </c>
      <c r="K466" s="207" t="s">
        <v>154</v>
      </c>
      <c r="L466" s="45"/>
      <c r="M466" s="212" t="s">
        <v>19</v>
      </c>
      <c r="N466" s="213" t="s">
        <v>46</v>
      </c>
      <c r="O466" s="85"/>
      <c r="P466" s="214">
        <f>O466*H466</f>
        <v>0</v>
      </c>
      <c r="Q466" s="214">
        <v>0</v>
      </c>
      <c r="R466" s="214">
        <f>Q466*H466</f>
        <v>0</v>
      </c>
      <c r="S466" s="214">
        <v>0.065040000000000001</v>
      </c>
      <c r="T466" s="215">
        <f>S466*H466</f>
        <v>1.4432376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16" t="s">
        <v>225</v>
      </c>
      <c r="AT466" s="216" t="s">
        <v>135</v>
      </c>
      <c r="AU466" s="216" t="s">
        <v>85</v>
      </c>
      <c r="AY466" s="18" t="s">
        <v>132</v>
      </c>
      <c r="BE466" s="217">
        <f>IF(N466="základní",J466,0)</f>
        <v>0</v>
      </c>
      <c r="BF466" s="217">
        <f>IF(N466="snížená",J466,0)</f>
        <v>0</v>
      </c>
      <c r="BG466" s="217">
        <f>IF(N466="zákl. přenesená",J466,0)</f>
        <v>0</v>
      </c>
      <c r="BH466" s="217">
        <f>IF(N466="sníž. přenesená",J466,0)</f>
        <v>0</v>
      </c>
      <c r="BI466" s="217">
        <f>IF(N466="nulová",J466,0)</f>
        <v>0</v>
      </c>
      <c r="BJ466" s="18" t="s">
        <v>83</v>
      </c>
      <c r="BK466" s="217">
        <f>ROUND(I466*H466,2)</f>
        <v>0</v>
      </c>
      <c r="BL466" s="18" t="s">
        <v>225</v>
      </c>
      <c r="BM466" s="216" t="s">
        <v>976</v>
      </c>
    </row>
    <row r="467" s="2" customFormat="1">
      <c r="A467" s="39"/>
      <c r="B467" s="40"/>
      <c r="C467" s="41"/>
      <c r="D467" s="251" t="s">
        <v>156</v>
      </c>
      <c r="E467" s="41"/>
      <c r="F467" s="252" t="s">
        <v>977</v>
      </c>
      <c r="G467" s="41"/>
      <c r="H467" s="41"/>
      <c r="I467" s="253"/>
      <c r="J467" s="41"/>
      <c r="K467" s="41"/>
      <c r="L467" s="45"/>
      <c r="M467" s="254"/>
      <c r="N467" s="255"/>
      <c r="O467" s="85"/>
      <c r="P467" s="85"/>
      <c r="Q467" s="85"/>
      <c r="R467" s="85"/>
      <c r="S467" s="85"/>
      <c r="T467" s="86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18" t="s">
        <v>156</v>
      </c>
      <c r="AU467" s="18" t="s">
        <v>85</v>
      </c>
    </row>
    <row r="468" s="13" customFormat="1">
      <c r="A468" s="13"/>
      <c r="B468" s="218"/>
      <c r="C468" s="219"/>
      <c r="D468" s="220" t="s">
        <v>145</v>
      </c>
      <c r="E468" s="221" t="s">
        <v>19</v>
      </c>
      <c r="F468" s="222" t="s">
        <v>448</v>
      </c>
      <c r="G468" s="219"/>
      <c r="H468" s="221" t="s">
        <v>19</v>
      </c>
      <c r="I468" s="223"/>
      <c r="J468" s="219"/>
      <c r="K468" s="219"/>
      <c r="L468" s="224"/>
      <c r="M468" s="225"/>
      <c r="N468" s="226"/>
      <c r="O468" s="226"/>
      <c r="P468" s="226"/>
      <c r="Q468" s="226"/>
      <c r="R468" s="226"/>
      <c r="S468" s="226"/>
      <c r="T468" s="227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28" t="s">
        <v>145</v>
      </c>
      <c r="AU468" s="228" t="s">
        <v>85</v>
      </c>
      <c r="AV468" s="13" t="s">
        <v>83</v>
      </c>
      <c r="AW468" s="13" t="s">
        <v>34</v>
      </c>
      <c r="AX468" s="13" t="s">
        <v>75</v>
      </c>
      <c r="AY468" s="228" t="s">
        <v>132</v>
      </c>
    </row>
    <row r="469" s="14" customFormat="1">
      <c r="A469" s="14"/>
      <c r="B469" s="229"/>
      <c r="C469" s="230"/>
      <c r="D469" s="220" t="s">
        <v>145</v>
      </c>
      <c r="E469" s="231" t="s">
        <v>19</v>
      </c>
      <c r="F469" s="232" t="s">
        <v>236</v>
      </c>
      <c r="G469" s="230"/>
      <c r="H469" s="233">
        <v>14.574</v>
      </c>
      <c r="I469" s="234"/>
      <c r="J469" s="230"/>
      <c r="K469" s="230"/>
      <c r="L469" s="235"/>
      <c r="M469" s="236"/>
      <c r="N469" s="237"/>
      <c r="O469" s="237"/>
      <c r="P469" s="237"/>
      <c r="Q469" s="237"/>
      <c r="R469" s="237"/>
      <c r="S469" s="237"/>
      <c r="T469" s="238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39" t="s">
        <v>145</v>
      </c>
      <c r="AU469" s="239" t="s">
        <v>85</v>
      </c>
      <c r="AV469" s="14" t="s">
        <v>85</v>
      </c>
      <c r="AW469" s="14" t="s">
        <v>34</v>
      </c>
      <c r="AX469" s="14" t="s">
        <v>75</v>
      </c>
      <c r="AY469" s="239" t="s">
        <v>132</v>
      </c>
    </row>
    <row r="470" s="14" customFormat="1">
      <c r="A470" s="14"/>
      <c r="B470" s="229"/>
      <c r="C470" s="230"/>
      <c r="D470" s="220" t="s">
        <v>145</v>
      </c>
      <c r="E470" s="231" t="s">
        <v>19</v>
      </c>
      <c r="F470" s="232" t="s">
        <v>237</v>
      </c>
      <c r="G470" s="230"/>
      <c r="H470" s="233">
        <v>7.6159999999999997</v>
      </c>
      <c r="I470" s="234"/>
      <c r="J470" s="230"/>
      <c r="K470" s="230"/>
      <c r="L470" s="235"/>
      <c r="M470" s="236"/>
      <c r="N470" s="237"/>
      <c r="O470" s="237"/>
      <c r="P470" s="237"/>
      <c r="Q470" s="237"/>
      <c r="R470" s="237"/>
      <c r="S470" s="237"/>
      <c r="T470" s="238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39" t="s">
        <v>145</v>
      </c>
      <c r="AU470" s="239" t="s">
        <v>85</v>
      </c>
      <c r="AV470" s="14" t="s">
        <v>85</v>
      </c>
      <c r="AW470" s="14" t="s">
        <v>34</v>
      </c>
      <c r="AX470" s="14" t="s">
        <v>75</v>
      </c>
      <c r="AY470" s="239" t="s">
        <v>132</v>
      </c>
    </row>
    <row r="471" s="15" customFormat="1">
      <c r="A471" s="15"/>
      <c r="B471" s="240"/>
      <c r="C471" s="241"/>
      <c r="D471" s="220" t="s">
        <v>145</v>
      </c>
      <c r="E471" s="242" t="s">
        <v>19</v>
      </c>
      <c r="F471" s="243" t="s">
        <v>149</v>
      </c>
      <c r="G471" s="241"/>
      <c r="H471" s="244">
        <v>22.189999999999998</v>
      </c>
      <c r="I471" s="245"/>
      <c r="J471" s="241"/>
      <c r="K471" s="241"/>
      <c r="L471" s="246"/>
      <c r="M471" s="247"/>
      <c r="N471" s="248"/>
      <c r="O471" s="248"/>
      <c r="P471" s="248"/>
      <c r="Q471" s="248"/>
      <c r="R471" s="248"/>
      <c r="S471" s="248"/>
      <c r="T471" s="249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50" t="s">
        <v>145</v>
      </c>
      <c r="AU471" s="250" t="s">
        <v>85</v>
      </c>
      <c r="AV471" s="15" t="s">
        <v>139</v>
      </c>
      <c r="AW471" s="15" t="s">
        <v>34</v>
      </c>
      <c r="AX471" s="15" t="s">
        <v>83</v>
      </c>
      <c r="AY471" s="250" t="s">
        <v>132</v>
      </c>
    </row>
    <row r="472" s="2" customFormat="1" ht="24.15" customHeight="1">
      <c r="A472" s="39"/>
      <c r="B472" s="40"/>
      <c r="C472" s="205" t="s">
        <v>978</v>
      </c>
      <c r="D472" s="205" t="s">
        <v>135</v>
      </c>
      <c r="E472" s="206" t="s">
        <v>979</v>
      </c>
      <c r="F472" s="207" t="s">
        <v>980</v>
      </c>
      <c r="G472" s="208" t="s">
        <v>143</v>
      </c>
      <c r="H472" s="209">
        <v>2</v>
      </c>
      <c r="I472" s="210"/>
      <c r="J472" s="211">
        <f>ROUND(I472*H472,2)</f>
        <v>0</v>
      </c>
      <c r="K472" s="207" t="s">
        <v>154</v>
      </c>
      <c r="L472" s="45"/>
      <c r="M472" s="212" t="s">
        <v>19</v>
      </c>
      <c r="N472" s="213" t="s">
        <v>46</v>
      </c>
      <c r="O472" s="85"/>
      <c r="P472" s="214">
        <f>O472*H472</f>
        <v>0</v>
      </c>
      <c r="Q472" s="214">
        <v>0.0050499999999999998</v>
      </c>
      <c r="R472" s="214">
        <f>Q472*H472</f>
        <v>0.0101</v>
      </c>
      <c r="S472" s="214">
        <v>0</v>
      </c>
      <c r="T472" s="215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16" t="s">
        <v>225</v>
      </c>
      <c r="AT472" s="216" t="s">
        <v>135</v>
      </c>
      <c r="AU472" s="216" t="s">
        <v>85</v>
      </c>
      <c r="AY472" s="18" t="s">
        <v>132</v>
      </c>
      <c r="BE472" s="217">
        <f>IF(N472="základní",J472,0)</f>
        <v>0</v>
      </c>
      <c r="BF472" s="217">
        <f>IF(N472="snížená",J472,0)</f>
        <v>0</v>
      </c>
      <c r="BG472" s="217">
        <f>IF(N472="zákl. přenesená",J472,0)</f>
        <v>0</v>
      </c>
      <c r="BH472" s="217">
        <f>IF(N472="sníž. přenesená",J472,0)</f>
        <v>0</v>
      </c>
      <c r="BI472" s="217">
        <f>IF(N472="nulová",J472,0)</f>
        <v>0</v>
      </c>
      <c r="BJ472" s="18" t="s">
        <v>83</v>
      </c>
      <c r="BK472" s="217">
        <f>ROUND(I472*H472,2)</f>
        <v>0</v>
      </c>
      <c r="BL472" s="18" t="s">
        <v>225</v>
      </c>
      <c r="BM472" s="216" t="s">
        <v>981</v>
      </c>
    </row>
    <row r="473" s="2" customFormat="1">
      <c r="A473" s="39"/>
      <c r="B473" s="40"/>
      <c r="C473" s="41"/>
      <c r="D473" s="251" t="s">
        <v>156</v>
      </c>
      <c r="E473" s="41"/>
      <c r="F473" s="252" t="s">
        <v>982</v>
      </c>
      <c r="G473" s="41"/>
      <c r="H473" s="41"/>
      <c r="I473" s="253"/>
      <c r="J473" s="41"/>
      <c r="K473" s="41"/>
      <c r="L473" s="45"/>
      <c r="M473" s="254"/>
      <c r="N473" s="255"/>
      <c r="O473" s="85"/>
      <c r="P473" s="85"/>
      <c r="Q473" s="85"/>
      <c r="R473" s="85"/>
      <c r="S473" s="85"/>
      <c r="T473" s="86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8" t="s">
        <v>156</v>
      </c>
      <c r="AU473" s="18" t="s">
        <v>85</v>
      </c>
    </row>
    <row r="474" s="14" customFormat="1">
      <c r="A474" s="14"/>
      <c r="B474" s="229"/>
      <c r="C474" s="230"/>
      <c r="D474" s="220" t="s">
        <v>145</v>
      </c>
      <c r="E474" s="231" t="s">
        <v>19</v>
      </c>
      <c r="F474" s="232" t="s">
        <v>983</v>
      </c>
      <c r="G474" s="230"/>
      <c r="H474" s="233">
        <v>2</v>
      </c>
      <c r="I474" s="234"/>
      <c r="J474" s="230"/>
      <c r="K474" s="230"/>
      <c r="L474" s="235"/>
      <c r="M474" s="236"/>
      <c r="N474" s="237"/>
      <c r="O474" s="237"/>
      <c r="P474" s="237"/>
      <c r="Q474" s="237"/>
      <c r="R474" s="237"/>
      <c r="S474" s="237"/>
      <c r="T474" s="238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39" t="s">
        <v>145</v>
      </c>
      <c r="AU474" s="239" t="s">
        <v>85</v>
      </c>
      <c r="AV474" s="14" t="s">
        <v>85</v>
      </c>
      <c r="AW474" s="14" t="s">
        <v>34</v>
      </c>
      <c r="AX474" s="14" t="s">
        <v>83</v>
      </c>
      <c r="AY474" s="239" t="s">
        <v>132</v>
      </c>
    </row>
    <row r="475" s="2" customFormat="1" ht="24.15" customHeight="1">
      <c r="A475" s="39"/>
      <c r="B475" s="40"/>
      <c r="C475" s="205" t="s">
        <v>984</v>
      </c>
      <c r="D475" s="205" t="s">
        <v>135</v>
      </c>
      <c r="E475" s="206" t="s">
        <v>985</v>
      </c>
      <c r="F475" s="207" t="s">
        <v>986</v>
      </c>
      <c r="G475" s="208" t="s">
        <v>774</v>
      </c>
      <c r="H475" s="266"/>
      <c r="I475" s="210"/>
      <c r="J475" s="211">
        <f>ROUND(I475*H475,2)</f>
        <v>0</v>
      </c>
      <c r="K475" s="207" t="s">
        <v>154</v>
      </c>
      <c r="L475" s="45"/>
      <c r="M475" s="212" t="s">
        <v>19</v>
      </c>
      <c r="N475" s="213" t="s">
        <v>46</v>
      </c>
      <c r="O475" s="85"/>
      <c r="P475" s="214">
        <f>O475*H475</f>
        <v>0</v>
      </c>
      <c r="Q475" s="214">
        <v>0</v>
      </c>
      <c r="R475" s="214">
        <f>Q475*H475</f>
        <v>0</v>
      </c>
      <c r="S475" s="214">
        <v>0</v>
      </c>
      <c r="T475" s="215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16" t="s">
        <v>225</v>
      </c>
      <c r="AT475" s="216" t="s">
        <v>135</v>
      </c>
      <c r="AU475" s="216" t="s">
        <v>85</v>
      </c>
      <c r="AY475" s="18" t="s">
        <v>132</v>
      </c>
      <c r="BE475" s="217">
        <f>IF(N475="základní",J475,0)</f>
        <v>0</v>
      </c>
      <c r="BF475" s="217">
        <f>IF(N475="snížená",J475,0)</f>
        <v>0</v>
      </c>
      <c r="BG475" s="217">
        <f>IF(N475="zákl. přenesená",J475,0)</f>
        <v>0</v>
      </c>
      <c r="BH475" s="217">
        <f>IF(N475="sníž. přenesená",J475,0)</f>
        <v>0</v>
      </c>
      <c r="BI475" s="217">
        <f>IF(N475="nulová",J475,0)</f>
        <v>0</v>
      </c>
      <c r="BJ475" s="18" t="s">
        <v>83</v>
      </c>
      <c r="BK475" s="217">
        <f>ROUND(I475*H475,2)</f>
        <v>0</v>
      </c>
      <c r="BL475" s="18" t="s">
        <v>225</v>
      </c>
      <c r="BM475" s="216" t="s">
        <v>987</v>
      </c>
    </row>
    <row r="476" s="2" customFormat="1">
      <c r="A476" s="39"/>
      <c r="B476" s="40"/>
      <c r="C476" s="41"/>
      <c r="D476" s="251" t="s">
        <v>156</v>
      </c>
      <c r="E476" s="41"/>
      <c r="F476" s="252" t="s">
        <v>988</v>
      </c>
      <c r="G476" s="41"/>
      <c r="H476" s="41"/>
      <c r="I476" s="253"/>
      <c r="J476" s="41"/>
      <c r="K476" s="41"/>
      <c r="L476" s="45"/>
      <c r="M476" s="254"/>
      <c r="N476" s="255"/>
      <c r="O476" s="85"/>
      <c r="P476" s="85"/>
      <c r="Q476" s="85"/>
      <c r="R476" s="85"/>
      <c r="S476" s="85"/>
      <c r="T476" s="86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156</v>
      </c>
      <c r="AU476" s="18" t="s">
        <v>85</v>
      </c>
    </row>
    <row r="477" s="12" customFormat="1" ht="22.8" customHeight="1">
      <c r="A477" s="12"/>
      <c r="B477" s="189"/>
      <c r="C477" s="190"/>
      <c r="D477" s="191" t="s">
        <v>74</v>
      </c>
      <c r="E477" s="203" t="s">
        <v>989</v>
      </c>
      <c r="F477" s="203" t="s">
        <v>990</v>
      </c>
      <c r="G477" s="190"/>
      <c r="H477" s="190"/>
      <c r="I477" s="193"/>
      <c r="J477" s="204">
        <f>BK477</f>
        <v>0</v>
      </c>
      <c r="K477" s="190"/>
      <c r="L477" s="195"/>
      <c r="M477" s="196"/>
      <c r="N477" s="197"/>
      <c r="O477" s="197"/>
      <c r="P477" s="198">
        <f>SUM(P478:P484)</f>
        <v>0</v>
      </c>
      <c r="Q477" s="197"/>
      <c r="R477" s="198">
        <f>SUM(R478:R484)</f>
        <v>0.028975000000000001</v>
      </c>
      <c r="S477" s="197"/>
      <c r="T477" s="199">
        <f>SUM(T478:T484)</f>
        <v>0</v>
      </c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R477" s="200" t="s">
        <v>85</v>
      </c>
      <c r="AT477" s="201" t="s">
        <v>74</v>
      </c>
      <c r="AU477" s="201" t="s">
        <v>83</v>
      </c>
      <c r="AY477" s="200" t="s">
        <v>132</v>
      </c>
      <c r="BK477" s="202">
        <f>SUM(BK478:BK484)</f>
        <v>0</v>
      </c>
    </row>
    <row r="478" s="2" customFormat="1" ht="16.5" customHeight="1">
      <c r="A478" s="39"/>
      <c r="B478" s="40"/>
      <c r="C478" s="205" t="s">
        <v>991</v>
      </c>
      <c r="D478" s="205" t="s">
        <v>135</v>
      </c>
      <c r="E478" s="206" t="s">
        <v>992</v>
      </c>
      <c r="F478" s="207" t="s">
        <v>993</v>
      </c>
      <c r="G478" s="208" t="s">
        <v>143</v>
      </c>
      <c r="H478" s="209">
        <v>47.5</v>
      </c>
      <c r="I478" s="210"/>
      <c r="J478" s="211">
        <f>ROUND(I478*H478,2)</f>
        <v>0</v>
      </c>
      <c r="K478" s="207" t="s">
        <v>154</v>
      </c>
      <c r="L478" s="45"/>
      <c r="M478" s="212" t="s">
        <v>19</v>
      </c>
      <c r="N478" s="213" t="s">
        <v>46</v>
      </c>
      <c r="O478" s="85"/>
      <c r="P478" s="214">
        <f>O478*H478</f>
        <v>0</v>
      </c>
      <c r="Q478" s="214">
        <v>0</v>
      </c>
      <c r="R478" s="214">
        <f>Q478*H478</f>
        <v>0</v>
      </c>
      <c r="S478" s="214">
        <v>0</v>
      </c>
      <c r="T478" s="215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16" t="s">
        <v>225</v>
      </c>
      <c r="AT478" s="216" t="s">
        <v>135</v>
      </c>
      <c r="AU478" s="216" t="s">
        <v>85</v>
      </c>
      <c r="AY478" s="18" t="s">
        <v>132</v>
      </c>
      <c r="BE478" s="217">
        <f>IF(N478="základní",J478,0)</f>
        <v>0</v>
      </c>
      <c r="BF478" s="217">
        <f>IF(N478="snížená",J478,0)</f>
        <v>0</v>
      </c>
      <c r="BG478" s="217">
        <f>IF(N478="zákl. přenesená",J478,0)</f>
        <v>0</v>
      </c>
      <c r="BH478" s="217">
        <f>IF(N478="sníž. přenesená",J478,0)</f>
        <v>0</v>
      </c>
      <c r="BI478" s="217">
        <f>IF(N478="nulová",J478,0)</f>
        <v>0</v>
      </c>
      <c r="BJ478" s="18" t="s">
        <v>83</v>
      </c>
      <c r="BK478" s="217">
        <f>ROUND(I478*H478,2)</f>
        <v>0</v>
      </c>
      <c r="BL478" s="18" t="s">
        <v>225</v>
      </c>
      <c r="BM478" s="216" t="s">
        <v>994</v>
      </c>
    </row>
    <row r="479" s="2" customFormat="1">
      <c r="A479" s="39"/>
      <c r="B479" s="40"/>
      <c r="C479" s="41"/>
      <c r="D479" s="251" t="s">
        <v>156</v>
      </c>
      <c r="E479" s="41"/>
      <c r="F479" s="252" t="s">
        <v>995</v>
      </c>
      <c r="G479" s="41"/>
      <c r="H479" s="41"/>
      <c r="I479" s="253"/>
      <c r="J479" s="41"/>
      <c r="K479" s="41"/>
      <c r="L479" s="45"/>
      <c r="M479" s="254"/>
      <c r="N479" s="255"/>
      <c r="O479" s="85"/>
      <c r="P479" s="85"/>
      <c r="Q479" s="85"/>
      <c r="R479" s="85"/>
      <c r="S479" s="85"/>
      <c r="T479" s="86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T479" s="18" t="s">
        <v>156</v>
      </c>
      <c r="AU479" s="18" t="s">
        <v>85</v>
      </c>
    </row>
    <row r="480" s="14" customFormat="1">
      <c r="A480" s="14"/>
      <c r="B480" s="229"/>
      <c r="C480" s="230"/>
      <c r="D480" s="220" t="s">
        <v>145</v>
      </c>
      <c r="E480" s="231" t="s">
        <v>19</v>
      </c>
      <c r="F480" s="232" t="s">
        <v>996</v>
      </c>
      <c r="G480" s="230"/>
      <c r="H480" s="233">
        <v>47.5</v>
      </c>
      <c r="I480" s="234"/>
      <c r="J480" s="230"/>
      <c r="K480" s="230"/>
      <c r="L480" s="235"/>
      <c r="M480" s="236"/>
      <c r="N480" s="237"/>
      <c r="O480" s="237"/>
      <c r="P480" s="237"/>
      <c r="Q480" s="237"/>
      <c r="R480" s="237"/>
      <c r="S480" s="237"/>
      <c r="T480" s="238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39" t="s">
        <v>145</v>
      </c>
      <c r="AU480" s="239" t="s">
        <v>85</v>
      </c>
      <c r="AV480" s="14" t="s">
        <v>85</v>
      </c>
      <c r="AW480" s="14" t="s">
        <v>34</v>
      </c>
      <c r="AX480" s="14" t="s">
        <v>83</v>
      </c>
      <c r="AY480" s="239" t="s">
        <v>132</v>
      </c>
    </row>
    <row r="481" s="2" customFormat="1" ht="24.15" customHeight="1">
      <c r="A481" s="39"/>
      <c r="B481" s="40"/>
      <c r="C481" s="205" t="s">
        <v>997</v>
      </c>
      <c r="D481" s="205" t="s">
        <v>135</v>
      </c>
      <c r="E481" s="206" t="s">
        <v>998</v>
      </c>
      <c r="F481" s="207" t="s">
        <v>999</v>
      </c>
      <c r="G481" s="208" t="s">
        <v>143</v>
      </c>
      <c r="H481" s="209">
        <v>47.5</v>
      </c>
      <c r="I481" s="210"/>
      <c r="J481" s="211">
        <f>ROUND(I481*H481,2)</f>
        <v>0</v>
      </c>
      <c r="K481" s="207" t="s">
        <v>154</v>
      </c>
      <c r="L481" s="45"/>
      <c r="M481" s="212" t="s">
        <v>19</v>
      </c>
      <c r="N481" s="213" t="s">
        <v>46</v>
      </c>
      <c r="O481" s="85"/>
      <c r="P481" s="214">
        <f>O481*H481</f>
        <v>0</v>
      </c>
      <c r="Q481" s="214">
        <v>0.00020000000000000001</v>
      </c>
      <c r="R481" s="214">
        <f>Q481*H481</f>
        <v>0.0094999999999999998</v>
      </c>
      <c r="S481" s="214">
        <v>0</v>
      </c>
      <c r="T481" s="215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16" t="s">
        <v>225</v>
      </c>
      <c r="AT481" s="216" t="s">
        <v>135</v>
      </c>
      <c r="AU481" s="216" t="s">
        <v>85</v>
      </c>
      <c r="AY481" s="18" t="s">
        <v>132</v>
      </c>
      <c r="BE481" s="217">
        <f>IF(N481="základní",J481,0)</f>
        <v>0</v>
      </c>
      <c r="BF481" s="217">
        <f>IF(N481="snížená",J481,0)</f>
        <v>0</v>
      </c>
      <c r="BG481" s="217">
        <f>IF(N481="zákl. přenesená",J481,0)</f>
        <v>0</v>
      </c>
      <c r="BH481" s="217">
        <f>IF(N481="sníž. přenesená",J481,0)</f>
        <v>0</v>
      </c>
      <c r="BI481" s="217">
        <f>IF(N481="nulová",J481,0)</f>
        <v>0</v>
      </c>
      <c r="BJ481" s="18" t="s">
        <v>83</v>
      </c>
      <c r="BK481" s="217">
        <f>ROUND(I481*H481,2)</f>
        <v>0</v>
      </c>
      <c r="BL481" s="18" t="s">
        <v>225</v>
      </c>
      <c r="BM481" s="216" t="s">
        <v>1000</v>
      </c>
    </row>
    <row r="482" s="2" customFormat="1">
      <c r="A482" s="39"/>
      <c r="B482" s="40"/>
      <c r="C482" s="41"/>
      <c r="D482" s="251" t="s">
        <v>156</v>
      </c>
      <c r="E482" s="41"/>
      <c r="F482" s="252" t="s">
        <v>1001</v>
      </c>
      <c r="G482" s="41"/>
      <c r="H482" s="41"/>
      <c r="I482" s="253"/>
      <c r="J482" s="41"/>
      <c r="K482" s="41"/>
      <c r="L482" s="45"/>
      <c r="M482" s="254"/>
      <c r="N482" s="255"/>
      <c r="O482" s="85"/>
      <c r="P482" s="85"/>
      <c r="Q482" s="85"/>
      <c r="R482" s="85"/>
      <c r="S482" s="85"/>
      <c r="T482" s="86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156</v>
      </c>
      <c r="AU482" s="18" t="s">
        <v>85</v>
      </c>
    </row>
    <row r="483" s="2" customFormat="1" ht="24.15" customHeight="1">
      <c r="A483" s="39"/>
      <c r="B483" s="40"/>
      <c r="C483" s="205" t="s">
        <v>1002</v>
      </c>
      <c r="D483" s="205" t="s">
        <v>135</v>
      </c>
      <c r="E483" s="206" t="s">
        <v>1003</v>
      </c>
      <c r="F483" s="207" t="s">
        <v>1004</v>
      </c>
      <c r="G483" s="208" t="s">
        <v>143</v>
      </c>
      <c r="H483" s="209">
        <v>47.5</v>
      </c>
      <c r="I483" s="210"/>
      <c r="J483" s="211">
        <f>ROUND(I483*H483,2)</f>
        <v>0</v>
      </c>
      <c r="K483" s="207" t="s">
        <v>154</v>
      </c>
      <c r="L483" s="45"/>
      <c r="M483" s="212" t="s">
        <v>19</v>
      </c>
      <c r="N483" s="213" t="s">
        <v>46</v>
      </c>
      <c r="O483" s="85"/>
      <c r="P483" s="214">
        <f>O483*H483</f>
        <v>0</v>
      </c>
      <c r="Q483" s="214">
        <v>0.00040999999999999999</v>
      </c>
      <c r="R483" s="214">
        <f>Q483*H483</f>
        <v>0.019474999999999999</v>
      </c>
      <c r="S483" s="214">
        <v>0</v>
      </c>
      <c r="T483" s="215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16" t="s">
        <v>225</v>
      </c>
      <c r="AT483" s="216" t="s">
        <v>135</v>
      </c>
      <c r="AU483" s="216" t="s">
        <v>85</v>
      </c>
      <c r="AY483" s="18" t="s">
        <v>132</v>
      </c>
      <c r="BE483" s="217">
        <f>IF(N483="základní",J483,0)</f>
        <v>0</v>
      </c>
      <c r="BF483" s="217">
        <f>IF(N483="snížená",J483,0)</f>
        <v>0</v>
      </c>
      <c r="BG483" s="217">
        <f>IF(N483="zákl. přenesená",J483,0)</f>
        <v>0</v>
      </c>
      <c r="BH483" s="217">
        <f>IF(N483="sníž. přenesená",J483,0)</f>
        <v>0</v>
      </c>
      <c r="BI483" s="217">
        <f>IF(N483="nulová",J483,0)</f>
        <v>0</v>
      </c>
      <c r="BJ483" s="18" t="s">
        <v>83</v>
      </c>
      <c r="BK483" s="217">
        <f>ROUND(I483*H483,2)</f>
        <v>0</v>
      </c>
      <c r="BL483" s="18" t="s">
        <v>225</v>
      </c>
      <c r="BM483" s="216" t="s">
        <v>1005</v>
      </c>
    </row>
    <row r="484" s="2" customFormat="1">
      <c r="A484" s="39"/>
      <c r="B484" s="40"/>
      <c r="C484" s="41"/>
      <c r="D484" s="251" t="s">
        <v>156</v>
      </c>
      <c r="E484" s="41"/>
      <c r="F484" s="252" t="s">
        <v>1006</v>
      </c>
      <c r="G484" s="41"/>
      <c r="H484" s="41"/>
      <c r="I484" s="253"/>
      <c r="J484" s="41"/>
      <c r="K484" s="41"/>
      <c r="L484" s="45"/>
      <c r="M484" s="254"/>
      <c r="N484" s="255"/>
      <c r="O484" s="85"/>
      <c r="P484" s="85"/>
      <c r="Q484" s="85"/>
      <c r="R484" s="85"/>
      <c r="S484" s="85"/>
      <c r="T484" s="86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156</v>
      </c>
      <c r="AU484" s="18" t="s">
        <v>85</v>
      </c>
    </row>
    <row r="485" s="12" customFormat="1" ht="22.8" customHeight="1">
      <c r="A485" s="12"/>
      <c r="B485" s="189"/>
      <c r="C485" s="190"/>
      <c r="D485" s="191" t="s">
        <v>74</v>
      </c>
      <c r="E485" s="203" t="s">
        <v>1007</v>
      </c>
      <c r="F485" s="203" t="s">
        <v>1008</v>
      </c>
      <c r="G485" s="190"/>
      <c r="H485" s="190"/>
      <c r="I485" s="193"/>
      <c r="J485" s="204">
        <f>BK485</f>
        <v>0</v>
      </c>
      <c r="K485" s="190"/>
      <c r="L485" s="195"/>
      <c r="M485" s="196"/>
      <c r="N485" s="197"/>
      <c r="O485" s="197"/>
      <c r="P485" s="198">
        <f>SUM(P486:P518)</f>
        <v>0</v>
      </c>
      <c r="Q485" s="197"/>
      <c r="R485" s="198">
        <f>SUM(R486:R518)</f>
        <v>0.097278520000000007</v>
      </c>
      <c r="S485" s="197"/>
      <c r="T485" s="199">
        <f>SUM(T486:T518)</f>
        <v>0.00079949000000000003</v>
      </c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R485" s="200" t="s">
        <v>85</v>
      </c>
      <c r="AT485" s="201" t="s">
        <v>74</v>
      </c>
      <c r="AU485" s="201" t="s">
        <v>83</v>
      </c>
      <c r="AY485" s="200" t="s">
        <v>132</v>
      </c>
      <c r="BK485" s="202">
        <f>SUM(BK486:BK518)</f>
        <v>0</v>
      </c>
    </row>
    <row r="486" s="2" customFormat="1" ht="16.5" customHeight="1">
      <c r="A486" s="39"/>
      <c r="B486" s="40"/>
      <c r="C486" s="205" t="s">
        <v>1009</v>
      </c>
      <c r="D486" s="205" t="s">
        <v>135</v>
      </c>
      <c r="E486" s="206" t="s">
        <v>1010</v>
      </c>
      <c r="F486" s="207" t="s">
        <v>1011</v>
      </c>
      <c r="G486" s="208" t="s">
        <v>143</v>
      </c>
      <c r="H486" s="209">
        <v>141.11600000000001</v>
      </c>
      <c r="I486" s="210"/>
      <c r="J486" s="211">
        <f>ROUND(I486*H486,2)</f>
        <v>0</v>
      </c>
      <c r="K486" s="207" t="s">
        <v>154</v>
      </c>
      <c r="L486" s="45"/>
      <c r="M486" s="212" t="s">
        <v>19</v>
      </c>
      <c r="N486" s="213" t="s">
        <v>46</v>
      </c>
      <c r="O486" s="85"/>
      <c r="P486" s="214">
        <f>O486*H486</f>
        <v>0</v>
      </c>
      <c r="Q486" s="214">
        <v>0</v>
      </c>
      <c r="R486" s="214">
        <f>Q486*H486</f>
        <v>0</v>
      </c>
      <c r="S486" s="214">
        <v>0</v>
      </c>
      <c r="T486" s="215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16" t="s">
        <v>225</v>
      </c>
      <c r="AT486" s="216" t="s">
        <v>135</v>
      </c>
      <c r="AU486" s="216" t="s">
        <v>85</v>
      </c>
      <c r="AY486" s="18" t="s">
        <v>132</v>
      </c>
      <c r="BE486" s="217">
        <f>IF(N486="základní",J486,0)</f>
        <v>0</v>
      </c>
      <c r="BF486" s="217">
        <f>IF(N486="snížená",J486,0)</f>
        <v>0</v>
      </c>
      <c r="BG486" s="217">
        <f>IF(N486="zákl. přenesená",J486,0)</f>
        <v>0</v>
      </c>
      <c r="BH486" s="217">
        <f>IF(N486="sníž. přenesená",J486,0)</f>
        <v>0</v>
      </c>
      <c r="BI486" s="217">
        <f>IF(N486="nulová",J486,0)</f>
        <v>0</v>
      </c>
      <c r="BJ486" s="18" t="s">
        <v>83</v>
      </c>
      <c r="BK486" s="217">
        <f>ROUND(I486*H486,2)</f>
        <v>0</v>
      </c>
      <c r="BL486" s="18" t="s">
        <v>225</v>
      </c>
      <c r="BM486" s="216" t="s">
        <v>1012</v>
      </c>
    </row>
    <row r="487" s="2" customFormat="1">
      <c r="A487" s="39"/>
      <c r="B487" s="40"/>
      <c r="C487" s="41"/>
      <c r="D487" s="251" t="s">
        <v>156</v>
      </c>
      <c r="E487" s="41"/>
      <c r="F487" s="252" t="s">
        <v>1013</v>
      </c>
      <c r="G487" s="41"/>
      <c r="H487" s="41"/>
      <c r="I487" s="253"/>
      <c r="J487" s="41"/>
      <c r="K487" s="41"/>
      <c r="L487" s="45"/>
      <c r="M487" s="254"/>
      <c r="N487" s="255"/>
      <c r="O487" s="85"/>
      <c r="P487" s="85"/>
      <c r="Q487" s="85"/>
      <c r="R487" s="85"/>
      <c r="S487" s="85"/>
      <c r="T487" s="86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T487" s="18" t="s">
        <v>156</v>
      </c>
      <c r="AU487" s="18" t="s">
        <v>85</v>
      </c>
    </row>
    <row r="488" s="14" customFormat="1">
      <c r="A488" s="14"/>
      <c r="B488" s="229"/>
      <c r="C488" s="230"/>
      <c r="D488" s="220" t="s">
        <v>145</v>
      </c>
      <c r="E488" s="231" t="s">
        <v>19</v>
      </c>
      <c r="F488" s="232" t="s">
        <v>1014</v>
      </c>
      <c r="G488" s="230"/>
      <c r="H488" s="233">
        <v>62.926000000000002</v>
      </c>
      <c r="I488" s="234"/>
      <c r="J488" s="230"/>
      <c r="K488" s="230"/>
      <c r="L488" s="235"/>
      <c r="M488" s="236"/>
      <c r="N488" s="237"/>
      <c r="O488" s="237"/>
      <c r="P488" s="237"/>
      <c r="Q488" s="237"/>
      <c r="R488" s="237"/>
      <c r="S488" s="237"/>
      <c r="T488" s="238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39" t="s">
        <v>145</v>
      </c>
      <c r="AU488" s="239" t="s">
        <v>85</v>
      </c>
      <c r="AV488" s="14" t="s">
        <v>85</v>
      </c>
      <c r="AW488" s="14" t="s">
        <v>34</v>
      </c>
      <c r="AX488" s="14" t="s">
        <v>75</v>
      </c>
      <c r="AY488" s="239" t="s">
        <v>132</v>
      </c>
    </row>
    <row r="489" s="14" customFormat="1">
      <c r="A489" s="14"/>
      <c r="B489" s="229"/>
      <c r="C489" s="230"/>
      <c r="D489" s="220" t="s">
        <v>145</v>
      </c>
      <c r="E489" s="231" t="s">
        <v>19</v>
      </c>
      <c r="F489" s="232" t="s">
        <v>1015</v>
      </c>
      <c r="G489" s="230"/>
      <c r="H489" s="233">
        <v>78.189999999999998</v>
      </c>
      <c r="I489" s="234"/>
      <c r="J489" s="230"/>
      <c r="K489" s="230"/>
      <c r="L489" s="235"/>
      <c r="M489" s="236"/>
      <c r="N489" s="237"/>
      <c r="O489" s="237"/>
      <c r="P489" s="237"/>
      <c r="Q489" s="237"/>
      <c r="R489" s="237"/>
      <c r="S489" s="237"/>
      <c r="T489" s="238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39" t="s">
        <v>145</v>
      </c>
      <c r="AU489" s="239" t="s">
        <v>85</v>
      </c>
      <c r="AV489" s="14" t="s">
        <v>85</v>
      </c>
      <c r="AW489" s="14" t="s">
        <v>34</v>
      </c>
      <c r="AX489" s="14" t="s">
        <v>75</v>
      </c>
      <c r="AY489" s="239" t="s">
        <v>132</v>
      </c>
    </row>
    <row r="490" s="15" customFormat="1">
      <c r="A490" s="15"/>
      <c r="B490" s="240"/>
      <c r="C490" s="241"/>
      <c r="D490" s="220" t="s">
        <v>145</v>
      </c>
      <c r="E490" s="242" t="s">
        <v>19</v>
      </c>
      <c r="F490" s="243" t="s">
        <v>149</v>
      </c>
      <c r="G490" s="241"/>
      <c r="H490" s="244">
        <v>141.11599999999999</v>
      </c>
      <c r="I490" s="245"/>
      <c r="J490" s="241"/>
      <c r="K490" s="241"/>
      <c r="L490" s="246"/>
      <c r="M490" s="247"/>
      <c r="N490" s="248"/>
      <c r="O490" s="248"/>
      <c r="P490" s="248"/>
      <c r="Q490" s="248"/>
      <c r="R490" s="248"/>
      <c r="S490" s="248"/>
      <c r="T490" s="249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50" t="s">
        <v>145</v>
      </c>
      <c r="AU490" s="250" t="s">
        <v>85</v>
      </c>
      <c r="AV490" s="15" t="s">
        <v>139</v>
      </c>
      <c r="AW490" s="15" t="s">
        <v>34</v>
      </c>
      <c r="AX490" s="15" t="s">
        <v>83</v>
      </c>
      <c r="AY490" s="250" t="s">
        <v>132</v>
      </c>
    </row>
    <row r="491" s="2" customFormat="1" ht="16.5" customHeight="1">
      <c r="A491" s="39"/>
      <c r="B491" s="40"/>
      <c r="C491" s="205" t="s">
        <v>1016</v>
      </c>
      <c r="D491" s="205" t="s">
        <v>135</v>
      </c>
      <c r="E491" s="206" t="s">
        <v>1017</v>
      </c>
      <c r="F491" s="207" t="s">
        <v>1018</v>
      </c>
      <c r="G491" s="208" t="s">
        <v>143</v>
      </c>
      <c r="H491" s="209">
        <v>2.5790000000000002</v>
      </c>
      <c r="I491" s="210"/>
      <c r="J491" s="211">
        <f>ROUND(I491*H491,2)</f>
        <v>0</v>
      </c>
      <c r="K491" s="207" t="s">
        <v>154</v>
      </c>
      <c r="L491" s="45"/>
      <c r="M491" s="212" t="s">
        <v>19</v>
      </c>
      <c r="N491" s="213" t="s">
        <v>46</v>
      </c>
      <c r="O491" s="85"/>
      <c r="P491" s="214">
        <f>O491*H491</f>
        <v>0</v>
      </c>
      <c r="Q491" s="214">
        <v>0.001</v>
      </c>
      <c r="R491" s="214">
        <f>Q491*H491</f>
        <v>0.0025790000000000001</v>
      </c>
      <c r="S491" s="214">
        <v>0.00031</v>
      </c>
      <c r="T491" s="215">
        <f>S491*H491</f>
        <v>0.00079949000000000003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16" t="s">
        <v>225</v>
      </c>
      <c r="AT491" s="216" t="s">
        <v>135</v>
      </c>
      <c r="AU491" s="216" t="s">
        <v>85</v>
      </c>
      <c r="AY491" s="18" t="s">
        <v>132</v>
      </c>
      <c r="BE491" s="217">
        <f>IF(N491="základní",J491,0)</f>
        <v>0</v>
      </c>
      <c r="BF491" s="217">
        <f>IF(N491="snížená",J491,0)</f>
        <v>0</v>
      </c>
      <c r="BG491" s="217">
        <f>IF(N491="zákl. přenesená",J491,0)</f>
        <v>0</v>
      </c>
      <c r="BH491" s="217">
        <f>IF(N491="sníž. přenesená",J491,0)</f>
        <v>0</v>
      </c>
      <c r="BI491" s="217">
        <f>IF(N491="nulová",J491,0)</f>
        <v>0</v>
      </c>
      <c r="BJ491" s="18" t="s">
        <v>83</v>
      </c>
      <c r="BK491" s="217">
        <f>ROUND(I491*H491,2)</f>
        <v>0</v>
      </c>
      <c r="BL491" s="18" t="s">
        <v>225</v>
      </c>
      <c r="BM491" s="216" t="s">
        <v>1019</v>
      </c>
    </row>
    <row r="492" s="2" customFormat="1">
      <c r="A492" s="39"/>
      <c r="B492" s="40"/>
      <c r="C492" s="41"/>
      <c r="D492" s="251" t="s">
        <v>156</v>
      </c>
      <c r="E492" s="41"/>
      <c r="F492" s="252" t="s">
        <v>1020</v>
      </c>
      <c r="G492" s="41"/>
      <c r="H492" s="41"/>
      <c r="I492" s="253"/>
      <c r="J492" s="41"/>
      <c r="K492" s="41"/>
      <c r="L492" s="45"/>
      <c r="M492" s="254"/>
      <c r="N492" s="255"/>
      <c r="O492" s="85"/>
      <c r="P492" s="85"/>
      <c r="Q492" s="85"/>
      <c r="R492" s="85"/>
      <c r="S492" s="85"/>
      <c r="T492" s="86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T492" s="18" t="s">
        <v>156</v>
      </c>
      <c r="AU492" s="18" t="s">
        <v>85</v>
      </c>
    </row>
    <row r="493" s="13" customFormat="1">
      <c r="A493" s="13"/>
      <c r="B493" s="218"/>
      <c r="C493" s="219"/>
      <c r="D493" s="220" t="s">
        <v>145</v>
      </c>
      <c r="E493" s="221" t="s">
        <v>19</v>
      </c>
      <c r="F493" s="222" t="s">
        <v>1021</v>
      </c>
      <c r="G493" s="219"/>
      <c r="H493" s="221" t="s">
        <v>19</v>
      </c>
      <c r="I493" s="223"/>
      <c r="J493" s="219"/>
      <c r="K493" s="219"/>
      <c r="L493" s="224"/>
      <c r="M493" s="225"/>
      <c r="N493" s="226"/>
      <c r="O493" s="226"/>
      <c r="P493" s="226"/>
      <c r="Q493" s="226"/>
      <c r="R493" s="226"/>
      <c r="S493" s="226"/>
      <c r="T493" s="227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28" t="s">
        <v>145</v>
      </c>
      <c r="AU493" s="228" t="s">
        <v>85</v>
      </c>
      <c r="AV493" s="13" t="s">
        <v>83</v>
      </c>
      <c r="AW493" s="13" t="s">
        <v>34</v>
      </c>
      <c r="AX493" s="13" t="s">
        <v>75</v>
      </c>
      <c r="AY493" s="228" t="s">
        <v>132</v>
      </c>
    </row>
    <row r="494" s="14" customFormat="1">
      <c r="A494" s="14"/>
      <c r="B494" s="229"/>
      <c r="C494" s="230"/>
      <c r="D494" s="220" t="s">
        <v>145</v>
      </c>
      <c r="E494" s="231" t="s">
        <v>19</v>
      </c>
      <c r="F494" s="232" t="s">
        <v>1022</v>
      </c>
      <c r="G494" s="230"/>
      <c r="H494" s="233">
        <v>2.5790000000000002</v>
      </c>
      <c r="I494" s="234"/>
      <c r="J494" s="230"/>
      <c r="K494" s="230"/>
      <c r="L494" s="235"/>
      <c r="M494" s="236"/>
      <c r="N494" s="237"/>
      <c r="O494" s="237"/>
      <c r="P494" s="237"/>
      <c r="Q494" s="237"/>
      <c r="R494" s="237"/>
      <c r="S494" s="237"/>
      <c r="T494" s="238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39" t="s">
        <v>145</v>
      </c>
      <c r="AU494" s="239" t="s">
        <v>85</v>
      </c>
      <c r="AV494" s="14" t="s">
        <v>85</v>
      </c>
      <c r="AW494" s="14" t="s">
        <v>34</v>
      </c>
      <c r="AX494" s="14" t="s">
        <v>83</v>
      </c>
      <c r="AY494" s="239" t="s">
        <v>132</v>
      </c>
    </row>
    <row r="495" s="2" customFormat="1" ht="16.5" customHeight="1">
      <c r="A495" s="39"/>
      <c r="B495" s="40"/>
      <c r="C495" s="205" t="s">
        <v>1023</v>
      </c>
      <c r="D495" s="205" t="s">
        <v>135</v>
      </c>
      <c r="E495" s="206" t="s">
        <v>1024</v>
      </c>
      <c r="F495" s="207" t="s">
        <v>1025</v>
      </c>
      <c r="G495" s="208" t="s">
        <v>143</v>
      </c>
      <c r="H495" s="209">
        <v>2.5790000000000002</v>
      </c>
      <c r="I495" s="210"/>
      <c r="J495" s="211">
        <f>ROUND(I495*H495,2)</f>
        <v>0</v>
      </c>
      <c r="K495" s="207" t="s">
        <v>154</v>
      </c>
      <c r="L495" s="45"/>
      <c r="M495" s="212" t="s">
        <v>19</v>
      </c>
      <c r="N495" s="213" t="s">
        <v>46</v>
      </c>
      <c r="O495" s="85"/>
      <c r="P495" s="214">
        <f>O495*H495</f>
        <v>0</v>
      </c>
      <c r="Q495" s="214">
        <v>0</v>
      </c>
      <c r="R495" s="214">
        <f>Q495*H495</f>
        <v>0</v>
      </c>
      <c r="S495" s="214">
        <v>0</v>
      </c>
      <c r="T495" s="215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16" t="s">
        <v>225</v>
      </c>
      <c r="AT495" s="216" t="s">
        <v>135</v>
      </c>
      <c r="AU495" s="216" t="s">
        <v>85</v>
      </c>
      <c r="AY495" s="18" t="s">
        <v>132</v>
      </c>
      <c r="BE495" s="217">
        <f>IF(N495="základní",J495,0)</f>
        <v>0</v>
      </c>
      <c r="BF495" s="217">
        <f>IF(N495="snížená",J495,0)</f>
        <v>0</v>
      </c>
      <c r="BG495" s="217">
        <f>IF(N495="zákl. přenesená",J495,0)</f>
        <v>0</v>
      </c>
      <c r="BH495" s="217">
        <f>IF(N495="sníž. přenesená",J495,0)</f>
        <v>0</v>
      </c>
      <c r="BI495" s="217">
        <f>IF(N495="nulová",J495,0)</f>
        <v>0</v>
      </c>
      <c r="BJ495" s="18" t="s">
        <v>83</v>
      </c>
      <c r="BK495" s="217">
        <f>ROUND(I495*H495,2)</f>
        <v>0</v>
      </c>
      <c r="BL495" s="18" t="s">
        <v>225</v>
      </c>
      <c r="BM495" s="216" t="s">
        <v>1026</v>
      </c>
    </row>
    <row r="496" s="2" customFormat="1">
      <c r="A496" s="39"/>
      <c r="B496" s="40"/>
      <c r="C496" s="41"/>
      <c r="D496" s="251" t="s">
        <v>156</v>
      </c>
      <c r="E496" s="41"/>
      <c r="F496" s="252" t="s">
        <v>1027</v>
      </c>
      <c r="G496" s="41"/>
      <c r="H496" s="41"/>
      <c r="I496" s="253"/>
      <c r="J496" s="41"/>
      <c r="K496" s="41"/>
      <c r="L496" s="45"/>
      <c r="M496" s="254"/>
      <c r="N496" s="255"/>
      <c r="O496" s="85"/>
      <c r="P496" s="85"/>
      <c r="Q496" s="85"/>
      <c r="R496" s="85"/>
      <c r="S496" s="85"/>
      <c r="T496" s="86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8" t="s">
        <v>156</v>
      </c>
      <c r="AU496" s="18" t="s">
        <v>85</v>
      </c>
    </row>
    <row r="497" s="2" customFormat="1" ht="16.5" customHeight="1">
      <c r="A497" s="39"/>
      <c r="B497" s="40"/>
      <c r="C497" s="205" t="s">
        <v>1028</v>
      </c>
      <c r="D497" s="205" t="s">
        <v>135</v>
      </c>
      <c r="E497" s="206" t="s">
        <v>1029</v>
      </c>
      <c r="F497" s="207" t="s">
        <v>1030</v>
      </c>
      <c r="G497" s="208" t="s">
        <v>143</v>
      </c>
      <c r="H497" s="209">
        <v>67.465999999999994</v>
      </c>
      <c r="I497" s="210"/>
      <c r="J497" s="211">
        <f>ROUND(I497*H497,2)</f>
        <v>0</v>
      </c>
      <c r="K497" s="207" t="s">
        <v>154</v>
      </c>
      <c r="L497" s="45"/>
      <c r="M497" s="212" t="s">
        <v>19</v>
      </c>
      <c r="N497" s="213" t="s">
        <v>46</v>
      </c>
      <c r="O497" s="85"/>
      <c r="P497" s="214">
        <f>O497*H497</f>
        <v>0</v>
      </c>
      <c r="Q497" s="214">
        <v>0</v>
      </c>
      <c r="R497" s="214">
        <f>Q497*H497</f>
        <v>0</v>
      </c>
      <c r="S497" s="214">
        <v>0</v>
      </c>
      <c r="T497" s="215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16" t="s">
        <v>225</v>
      </c>
      <c r="AT497" s="216" t="s">
        <v>135</v>
      </c>
      <c r="AU497" s="216" t="s">
        <v>85</v>
      </c>
      <c r="AY497" s="18" t="s">
        <v>132</v>
      </c>
      <c r="BE497" s="217">
        <f>IF(N497="základní",J497,0)</f>
        <v>0</v>
      </c>
      <c r="BF497" s="217">
        <f>IF(N497="snížená",J497,0)</f>
        <v>0</v>
      </c>
      <c r="BG497" s="217">
        <f>IF(N497="zákl. přenesená",J497,0)</f>
        <v>0</v>
      </c>
      <c r="BH497" s="217">
        <f>IF(N497="sníž. přenesená",J497,0)</f>
        <v>0</v>
      </c>
      <c r="BI497" s="217">
        <f>IF(N497="nulová",J497,0)</f>
        <v>0</v>
      </c>
      <c r="BJ497" s="18" t="s">
        <v>83</v>
      </c>
      <c r="BK497" s="217">
        <f>ROUND(I497*H497,2)</f>
        <v>0</v>
      </c>
      <c r="BL497" s="18" t="s">
        <v>225</v>
      </c>
      <c r="BM497" s="216" t="s">
        <v>1031</v>
      </c>
    </row>
    <row r="498" s="2" customFormat="1">
      <c r="A498" s="39"/>
      <c r="B498" s="40"/>
      <c r="C498" s="41"/>
      <c r="D498" s="251" t="s">
        <v>156</v>
      </c>
      <c r="E498" s="41"/>
      <c r="F498" s="252" t="s">
        <v>1032</v>
      </c>
      <c r="G498" s="41"/>
      <c r="H498" s="41"/>
      <c r="I498" s="253"/>
      <c r="J498" s="41"/>
      <c r="K498" s="41"/>
      <c r="L498" s="45"/>
      <c r="M498" s="254"/>
      <c r="N498" s="255"/>
      <c r="O498" s="85"/>
      <c r="P498" s="85"/>
      <c r="Q498" s="85"/>
      <c r="R498" s="85"/>
      <c r="S498" s="85"/>
      <c r="T498" s="86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T498" s="18" t="s">
        <v>156</v>
      </c>
      <c r="AU498" s="18" t="s">
        <v>85</v>
      </c>
    </row>
    <row r="499" s="13" customFormat="1">
      <c r="A499" s="13"/>
      <c r="B499" s="218"/>
      <c r="C499" s="219"/>
      <c r="D499" s="220" t="s">
        <v>145</v>
      </c>
      <c r="E499" s="221" t="s">
        <v>19</v>
      </c>
      <c r="F499" s="222" t="s">
        <v>1033</v>
      </c>
      <c r="G499" s="219"/>
      <c r="H499" s="221" t="s">
        <v>19</v>
      </c>
      <c r="I499" s="223"/>
      <c r="J499" s="219"/>
      <c r="K499" s="219"/>
      <c r="L499" s="224"/>
      <c r="M499" s="225"/>
      <c r="N499" s="226"/>
      <c r="O499" s="226"/>
      <c r="P499" s="226"/>
      <c r="Q499" s="226"/>
      <c r="R499" s="226"/>
      <c r="S499" s="226"/>
      <c r="T499" s="227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28" t="s">
        <v>145</v>
      </c>
      <c r="AU499" s="228" t="s">
        <v>85</v>
      </c>
      <c r="AV499" s="13" t="s">
        <v>83</v>
      </c>
      <c r="AW499" s="13" t="s">
        <v>34</v>
      </c>
      <c r="AX499" s="13" t="s">
        <v>75</v>
      </c>
      <c r="AY499" s="228" t="s">
        <v>132</v>
      </c>
    </row>
    <row r="500" s="14" customFormat="1">
      <c r="A500" s="14"/>
      <c r="B500" s="229"/>
      <c r="C500" s="230"/>
      <c r="D500" s="220" t="s">
        <v>145</v>
      </c>
      <c r="E500" s="231" t="s">
        <v>19</v>
      </c>
      <c r="F500" s="232" t="s">
        <v>1034</v>
      </c>
      <c r="G500" s="230"/>
      <c r="H500" s="233">
        <v>67.465999999999994</v>
      </c>
      <c r="I500" s="234"/>
      <c r="J500" s="230"/>
      <c r="K500" s="230"/>
      <c r="L500" s="235"/>
      <c r="M500" s="236"/>
      <c r="N500" s="237"/>
      <c r="O500" s="237"/>
      <c r="P500" s="237"/>
      <c r="Q500" s="237"/>
      <c r="R500" s="237"/>
      <c r="S500" s="237"/>
      <c r="T500" s="238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39" t="s">
        <v>145</v>
      </c>
      <c r="AU500" s="239" t="s">
        <v>85</v>
      </c>
      <c r="AV500" s="14" t="s">
        <v>85</v>
      </c>
      <c r="AW500" s="14" t="s">
        <v>34</v>
      </c>
      <c r="AX500" s="14" t="s">
        <v>83</v>
      </c>
      <c r="AY500" s="239" t="s">
        <v>132</v>
      </c>
    </row>
    <row r="501" s="2" customFormat="1" ht="16.5" customHeight="1">
      <c r="A501" s="39"/>
      <c r="B501" s="40"/>
      <c r="C501" s="256" t="s">
        <v>1035</v>
      </c>
      <c r="D501" s="256" t="s">
        <v>192</v>
      </c>
      <c r="E501" s="257" t="s">
        <v>1036</v>
      </c>
      <c r="F501" s="258" t="s">
        <v>1037</v>
      </c>
      <c r="G501" s="259" t="s">
        <v>143</v>
      </c>
      <c r="H501" s="260">
        <v>10.5</v>
      </c>
      <c r="I501" s="261"/>
      <c r="J501" s="262">
        <f>ROUND(I501*H501,2)</f>
        <v>0</v>
      </c>
      <c r="K501" s="258" t="s">
        <v>19</v>
      </c>
      <c r="L501" s="263"/>
      <c r="M501" s="264" t="s">
        <v>19</v>
      </c>
      <c r="N501" s="265" t="s">
        <v>46</v>
      </c>
      <c r="O501" s="85"/>
      <c r="P501" s="214">
        <f>O501*H501</f>
        <v>0</v>
      </c>
      <c r="Q501" s="214">
        <v>0.00044999999999999999</v>
      </c>
      <c r="R501" s="214">
        <f>Q501*H501</f>
        <v>0.004725</v>
      </c>
      <c r="S501" s="214">
        <v>0</v>
      </c>
      <c r="T501" s="215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16" t="s">
        <v>323</v>
      </c>
      <c r="AT501" s="216" t="s">
        <v>192</v>
      </c>
      <c r="AU501" s="216" t="s">
        <v>85</v>
      </c>
      <c r="AY501" s="18" t="s">
        <v>132</v>
      </c>
      <c r="BE501" s="217">
        <f>IF(N501="základní",J501,0)</f>
        <v>0</v>
      </c>
      <c r="BF501" s="217">
        <f>IF(N501="snížená",J501,0)</f>
        <v>0</v>
      </c>
      <c r="BG501" s="217">
        <f>IF(N501="zákl. přenesená",J501,0)</f>
        <v>0</v>
      </c>
      <c r="BH501" s="217">
        <f>IF(N501="sníž. přenesená",J501,0)</f>
        <v>0</v>
      </c>
      <c r="BI501" s="217">
        <f>IF(N501="nulová",J501,0)</f>
        <v>0</v>
      </c>
      <c r="BJ501" s="18" t="s">
        <v>83</v>
      </c>
      <c r="BK501" s="217">
        <f>ROUND(I501*H501,2)</f>
        <v>0</v>
      </c>
      <c r="BL501" s="18" t="s">
        <v>225</v>
      </c>
      <c r="BM501" s="216" t="s">
        <v>1038</v>
      </c>
    </row>
    <row r="502" s="14" customFormat="1">
      <c r="A502" s="14"/>
      <c r="B502" s="229"/>
      <c r="C502" s="230"/>
      <c r="D502" s="220" t="s">
        <v>145</v>
      </c>
      <c r="E502" s="230"/>
      <c r="F502" s="232" t="s">
        <v>1039</v>
      </c>
      <c r="G502" s="230"/>
      <c r="H502" s="233">
        <v>10.5</v>
      </c>
      <c r="I502" s="234"/>
      <c r="J502" s="230"/>
      <c r="K502" s="230"/>
      <c r="L502" s="235"/>
      <c r="M502" s="236"/>
      <c r="N502" s="237"/>
      <c r="O502" s="237"/>
      <c r="P502" s="237"/>
      <c r="Q502" s="237"/>
      <c r="R502" s="237"/>
      <c r="S502" s="237"/>
      <c r="T502" s="238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39" t="s">
        <v>145</v>
      </c>
      <c r="AU502" s="239" t="s">
        <v>85</v>
      </c>
      <c r="AV502" s="14" t="s">
        <v>85</v>
      </c>
      <c r="AW502" s="14" t="s">
        <v>4</v>
      </c>
      <c r="AX502" s="14" t="s">
        <v>83</v>
      </c>
      <c r="AY502" s="239" t="s">
        <v>132</v>
      </c>
    </row>
    <row r="503" s="2" customFormat="1" ht="16.5" customHeight="1">
      <c r="A503" s="39"/>
      <c r="B503" s="40"/>
      <c r="C503" s="256" t="s">
        <v>1040</v>
      </c>
      <c r="D503" s="256" t="s">
        <v>192</v>
      </c>
      <c r="E503" s="257" t="s">
        <v>1041</v>
      </c>
      <c r="F503" s="258" t="s">
        <v>1042</v>
      </c>
      <c r="G503" s="259" t="s">
        <v>143</v>
      </c>
      <c r="H503" s="260">
        <v>63</v>
      </c>
      <c r="I503" s="261"/>
      <c r="J503" s="262">
        <f>ROUND(I503*H503,2)</f>
        <v>0</v>
      </c>
      <c r="K503" s="258" t="s">
        <v>154</v>
      </c>
      <c r="L503" s="263"/>
      <c r="M503" s="264" t="s">
        <v>19</v>
      </c>
      <c r="N503" s="265" t="s">
        <v>46</v>
      </c>
      <c r="O503" s="85"/>
      <c r="P503" s="214">
        <f>O503*H503</f>
        <v>0</v>
      </c>
      <c r="Q503" s="214">
        <v>0.00035</v>
      </c>
      <c r="R503" s="214">
        <f>Q503*H503</f>
        <v>0.02205</v>
      </c>
      <c r="S503" s="214">
        <v>0</v>
      </c>
      <c r="T503" s="215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16" t="s">
        <v>179</v>
      </c>
      <c r="AT503" s="216" t="s">
        <v>192</v>
      </c>
      <c r="AU503" s="216" t="s">
        <v>85</v>
      </c>
      <c r="AY503" s="18" t="s">
        <v>132</v>
      </c>
      <c r="BE503" s="217">
        <f>IF(N503="základní",J503,0)</f>
        <v>0</v>
      </c>
      <c r="BF503" s="217">
        <f>IF(N503="snížená",J503,0)</f>
        <v>0</v>
      </c>
      <c r="BG503" s="217">
        <f>IF(N503="zákl. přenesená",J503,0)</f>
        <v>0</v>
      </c>
      <c r="BH503" s="217">
        <f>IF(N503="sníž. přenesená",J503,0)</f>
        <v>0</v>
      </c>
      <c r="BI503" s="217">
        <f>IF(N503="nulová",J503,0)</f>
        <v>0</v>
      </c>
      <c r="BJ503" s="18" t="s">
        <v>83</v>
      </c>
      <c r="BK503" s="217">
        <f>ROUND(I503*H503,2)</f>
        <v>0</v>
      </c>
      <c r="BL503" s="18" t="s">
        <v>139</v>
      </c>
      <c r="BM503" s="216" t="s">
        <v>1043</v>
      </c>
    </row>
    <row r="504" s="14" customFormat="1">
      <c r="A504" s="14"/>
      <c r="B504" s="229"/>
      <c r="C504" s="230"/>
      <c r="D504" s="220" t="s">
        <v>145</v>
      </c>
      <c r="E504" s="230"/>
      <c r="F504" s="232" t="s">
        <v>1044</v>
      </c>
      <c r="G504" s="230"/>
      <c r="H504" s="233">
        <v>63</v>
      </c>
      <c r="I504" s="234"/>
      <c r="J504" s="230"/>
      <c r="K504" s="230"/>
      <c r="L504" s="235"/>
      <c r="M504" s="236"/>
      <c r="N504" s="237"/>
      <c r="O504" s="237"/>
      <c r="P504" s="237"/>
      <c r="Q504" s="237"/>
      <c r="R504" s="237"/>
      <c r="S504" s="237"/>
      <c r="T504" s="238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39" t="s">
        <v>145</v>
      </c>
      <c r="AU504" s="239" t="s">
        <v>85</v>
      </c>
      <c r="AV504" s="14" t="s">
        <v>85</v>
      </c>
      <c r="AW504" s="14" t="s">
        <v>4</v>
      </c>
      <c r="AX504" s="14" t="s">
        <v>83</v>
      </c>
      <c r="AY504" s="239" t="s">
        <v>132</v>
      </c>
    </row>
    <row r="505" s="2" customFormat="1" ht="16.5" customHeight="1">
      <c r="A505" s="39"/>
      <c r="B505" s="40"/>
      <c r="C505" s="205" t="s">
        <v>1045</v>
      </c>
      <c r="D505" s="205" t="s">
        <v>135</v>
      </c>
      <c r="E505" s="206" t="s">
        <v>1046</v>
      </c>
      <c r="F505" s="207" t="s">
        <v>1047</v>
      </c>
      <c r="G505" s="208" t="s">
        <v>143</v>
      </c>
      <c r="H505" s="209">
        <v>62.926000000000002</v>
      </c>
      <c r="I505" s="210"/>
      <c r="J505" s="211">
        <f>ROUND(I505*H505,2)</f>
        <v>0</v>
      </c>
      <c r="K505" s="207" t="s">
        <v>154</v>
      </c>
      <c r="L505" s="45"/>
      <c r="M505" s="212" t="s">
        <v>19</v>
      </c>
      <c r="N505" s="213" t="s">
        <v>46</v>
      </c>
      <c r="O505" s="85"/>
      <c r="P505" s="214">
        <f>O505*H505</f>
        <v>0</v>
      </c>
      <c r="Q505" s="214">
        <v>0.00021000000000000001</v>
      </c>
      <c r="R505" s="214">
        <f>Q505*H505</f>
        <v>0.013214460000000001</v>
      </c>
      <c r="S505" s="214">
        <v>0</v>
      </c>
      <c r="T505" s="215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16" t="s">
        <v>225</v>
      </c>
      <c r="AT505" s="216" t="s">
        <v>135</v>
      </c>
      <c r="AU505" s="216" t="s">
        <v>85</v>
      </c>
      <c r="AY505" s="18" t="s">
        <v>132</v>
      </c>
      <c r="BE505" s="217">
        <f>IF(N505="základní",J505,0)</f>
        <v>0</v>
      </c>
      <c r="BF505" s="217">
        <f>IF(N505="snížená",J505,0)</f>
        <v>0</v>
      </c>
      <c r="BG505" s="217">
        <f>IF(N505="zákl. přenesená",J505,0)</f>
        <v>0</v>
      </c>
      <c r="BH505" s="217">
        <f>IF(N505="sníž. přenesená",J505,0)</f>
        <v>0</v>
      </c>
      <c r="BI505" s="217">
        <f>IF(N505="nulová",J505,0)</f>
        <v>0</v>
      </c>
      <c r="BJ505" s="18" t="s">
        <v>83</v>
      </c>
      <c r="BK505" s="217">
        <f>ROUND(I505*H505,2)</f>
        <v>0</v>
      </c>
      <c r="BL505" s="18" t="s">
        <v>225</v>
      </c>
      <c r="BM505" s="216" t="s">
        <v>1048</v>
      </c>
    </row>
    <row r="506" s="2" customFormat="1">
      <c r="A506" s="39"/>
      <c r="B506" s="40"/>
      <c r="C506" s="41"/>
      <c r="D506" s="251" t="s">
        <v>156</v>
      </c>
      <c r="E506" s="41"/>
      <c r="F506" s="252" t="s">
        <v>1049</v>
      </c>
      <c r="G506" s="41"/>
      <c r="H506" s="41"/>
      <c r="I506" s="253"/>
      <c r="J506" s="41"/>
      <c r="K506" s="41"/>
      <c r="L506" s="45"/>
      <c r="M506" s="254"/>
      <c r="N506" s="255"/>
      <c r="O506" s="85"/>
      <c r="P506" s="85"/>
      <c r="Q506" s="85"/>
      <c r="R506" s="85"/>
      <c r="S506" s="85"/>
      <c r="T506" s="86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T506" s="18" t="s">
        <v>156</v>
      </c>
      <c r="AU506" s="18" t="s">
        <v>85</v>
      </c>
    </row>
    <row r="507" s="2" customFormat="1" ht="21.75" customHeight="1">
      <c r="A507" s="39"/>
      <c r="B507" s="40"/>
      <c r="C507" s="205" t="s">
        <v>1050</v>
      </c>
      <c r="D507" s="205" t="s">
        <v>135</v>
      </c>
      <c r="E507" s="206" t="s">
        <v>1051</v>
      </c>
      <c r="F507" s="207" t="s">
        <v>1052</v>
      </c>
      <c r="G507" s="208" t="s">
        <v>143</v>
      </c>
      <c r="H507" s="209">
        <v>78.189999999999998</v>
      </c>
      <c r="I507" s="210"/>
      <c r="J507" s="211">
        <f>ROUND(I507*H507,2)</f>
        <v>0</v>
      </c>
      <c r="K507" s="207" t="s">
        <v>154</v>
      </c>
      <c r="L507" s="45"/>
      <c r="M507" s="212" t="s">
        <v>19</v>
      </c>
      <c r="N507" s="213" t="s">
        <v>46</v>
      </c>
      <c r="O507" s="85"/>
      <c r="P507" s="214">
        <f>O507*H507</f>
        <v>0</v>
      </c>
      <c r="Q507" s="214">
        <v>0.00021000000000000001</v>
      </c>
      <c r="R507" s="214">
        <f>Q507*H507</f>
        <v>0.016419900000000001</v>
      </c>
      <c r="S507" s="214">
        <v>0</v>
      </c>
      <c r="T507" s="215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16" t="s">
        <v>225</v>
      </c>
      <c r="AT507" s="216" t="s">
        <v>135</v>
      </c>
      <c r="AU507" s="216" t="s">
        <v>85</v>
      </c>
      <c r="AY507" s="18" t="s">
        <v>132</v>
      </c>
      <c r="BE507" s="217">
        <f>IF(N507="základní",J507,0)</f>
        <v>0</v>
      </c>
      <c r="BF507" s="217">
        <f>IF(N507="snížená",J507,0)</f>
        <v>0</v>
      </c>
      <c r="BG507" s="217">
        <f>IF(N507="zákl. přenesená",J507,0)</f>
        <v>0</v>
      </c>
      <c r="BH507" s="217">
        <f>IF(N507="sníž. přenesená",J507,0)</f>
        <v>0</v>
      </c>
      <c r="BI507" s="217">
        <f>IF(N507="nulová",J507,0)</f>
        <v>0</v>
      </c>
      <c r="BJ507" s="18" t="s">
        <v>83</v>
      </c>
      <c r="BK507" s="217">
        <f>ROUND(I507*H507,2)</f>
        <v>0</v>
      </c>
      <c r="BL507" s="18" t="s">
        <v>225</v>
      </c>
      <c r="BM507" s="216" t="s">
        <v>1053</v>
      </c>
    </row>
    <row r="508" s="2" customFormat="1">
      <c r="A508" s="39"/>
      <c r="B508" s="40"/>
      <c r="C508" s="41"/>
      <c r="D508" s="251" t="s">
        <v>156</v>
      </c>
      <c r="E508" s="41"/>
      <c r="F508" s="252" t="s">
        <v>1054</v>
      </c>
      <c r="G508" s="41"/>
      <c r="H508" s="41"/>
      <c r="I508" s="253"/>
      <c r="J508" s="41"/>
      <c r="K508" s="41"/>
      <c r="L508" s="45"/>
      <c r="M508" s="254"/>
      <c r="N508" s="255"/>
      <c r="O508" s="85"/>
      <c r="P508" s="85"/>
      <c r="Q508" s="85"/>
      <c r="R508" s="85"/>
      <c r="S508" s="85"/>
      <c r="T508" s="86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T508" s="18" t="s">
        <v>156</v>
      </c>
      <c r="AU508" s="18" t="s">
        <v>85</v>
      </c>
    </row>
    <row r="509" s="2" customFormat="1" ht="24.15" customHeight="1">
      <c r="A509" s="39"/>
      <c r="B509" s="40"/>
      <c r="C509" s="205" t="s">
        <v>1055</v>
      </c>
      <c r="D509" s="205" t="s">
        <v>135</v>
      </c>
      <c r="E509" s="206" t="s">
        <v>1056</v>
      </c>
      <c r="F509" s="207" t="s">
        <v>1057</v>
      </c>
      <c r="G509" s="208" t="s">
        <v>143</v>
      </c>
      <c r="H509" s="209">
        <v>62.926000000000002</v>
      </c>
      <c r="I509" s="210"/>
      <c r="J509" s="211">
        <f>ROUND(I509*H509,2)</f>
        <v>0</v>
      </c>
      <c r="K509" s="207" t="s">
        <v>154</v>
      </c>
      <c r="L509" s="45"/>
      <c r="M509" s="212" t="s">
        <v>19</v>
      </c>
      <c r="N509" s="213" t="s">
        <v>46</v>
      </c>
      <c r="O509" s="85"/>
      <c r="P509" s="214">
        <f>O509*H509</f>
        <v>0</v>
      </c>
      <c r="Q509" s="214">
        <v>0.00025999999999999998</v>
      </c>
      <c r="R509" s="214">
        <f>Q509*H509</f>
        <v>0.016360759999999998</v>
      </c>
      <c r="S509" s="214">
        <v>0</v>
      </c>
      <c r="T509" s="215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16" t="s">
        <v>225</v>
      </c>
      <c r="AT509" s="216" t="s">
        <v>135</v>
      </c>
      <c r="AU509" s="216" t="s">
        <v>85</v>
      </c>
      <c r="AY509" s="18" t="s">
        <v>132</v>
      </c>
      <c r="BE509" s="217">
        <f>IF(N509="základní",J509,0)</f>
        <v>0</v>
      </c>
      <c r="BF509" s="217">
        <f>IF(N509="snížená",J509,0)</f>
        <v>0</v>
      </c>
      <c r="BG509" s="217">
        <f>IF(N509="zákl. přenesená",J509,0)</f>
        <v>0</v>
      </c>
      <c r="BH509" s="217">
        <f>IF(N509="sníž. přenesená",J509,0)</f>
        <v>0</v>
      </c>
      <c r="BI509" s="217">
        <f>IF(N509="nulová",J509,0)</f>
        <v>0</v>
      </c>
      <c r="BJ509" s="18" t="s">
        <v>83</v>
      </c>
      <c r="BK509" s="217">
        <f>ROUND(I509*H509,2)</f>
        <v>0</v>
      </c>
      <c r="BL509" s="18" t="s">
        <v>225</v>
      </c>
      <c r="BM509" s="216" t="s">
        <v>1058</v>
      </c>
    </row>
    <row r="510" s="2" customFormat="1">
      <c r="A510" s="39"/>
      <c r="B510" s="40"/>
      <c r="C510" s="41"/>
      <c r="D510" s="251" t="s">
        <v>156</v>
      </c>
      <c r="E510" s="41"/>
      <c r="F510" s="252" t="s">
        <v>1059</v>
      </c>
      <c r="G510" s="41"/>
      <c r="H510" s="41"/>
      <c r="I510" s="253"/>
      <c r="J510" s="41"/>
      <c r="K510" s="41"/>
      <c r="L510" s="45"/>
      <c r="M510" s="254"/>
      <c r="N510" s="255"/>
      <c r="O510" s="85"/>
      <c r="P510" s="85"/>
      <c r="Q510" s="85"/>
      <c r="R510" s="85"/>
      <c r="S510" s="85"/>
      <c r="T510" s="86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18" t="s">
        <v>156</v>
      </c>
      <c r="AU510" s="18" t="s">
        <v>85</v>
      </c>
    </row>
    <row r="511" s="14" customFormat="1">
      <c r="A511" s="14"/>
      <c r="B511" s="229"/>
      <c r="C511" s="230"/>
      <c r="D511" s="220" t="s">
        <v>145</v>
      </c>
      <c r="E511" s="231" t="s">
        <v>19</v>
      </c>
      <c r="F511" s="232" t="s">
        <v>1060</v>
      </c>
      <c r="G511" s="230"/>
      <c r="H511" s="233">
        <v>62.926000000000002</v>
      </c>
      <c r="I511" s="234"/>
      <c r="J511" s="230"/>
      <c r="K511" s="230"/>
      <c r="L511" s="235"/>
      <c r="M511" s="236"/>
      <c r="N511" s="237"/>
      <c r="O511" s="237"/>
      <c r="P511" s="237"/>
      <c r="Q511" s="237"/>
      <c r="R511" s="237"/>
      <c r="S511" s="237"/>
      <c r="T511" s="238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39" t="s">
        <v>145</v>
      </c>
      <c r="AU511" s="239" t="s">
        <v>85</v>
      </c>
      <c r="AV511" s="14" t="s">
        <v>85</v>
      </c>
      <c r="AW511" s="14" t="s">
        <v>34</v>
      </c>
      <c r="AX511" s="14" t="s">
        <v>83</v>
      </c>
      <c r="AY511" s="239" t="s">
        <v>132</v>
      </c>
    </row>
    <row r="512" s="2" customFormat="1" ht="24.15" customHeight="1">
      <c r="A512" s="39"/>
      <c r="B512" s="40"/>
      <c r="C512" s="205" t="s">
        <v>1061</v>
      </c>
      <c r="D512" s="205" t="s">
        <v>135</v>
      </c>
      <c r="E512" s="206" t="s">
        <v>1062</v>
      </c>
      <c r="F512" s="207" t="s">
        <v>1063</v>
      </c>
      <c r="G512" s="208" t="s">
        <v>143</v>
      </c>
      <c r="H512" s="209">
        <v>78.189999999999998</v>
      </c>
      <c r="I512" s="210"/>
      <c r="J512" s="211">
        <f>ROUND(I512*H512,2)</f>
        <v>0</v>
      </c>
      <c r="K512" s="207" t="s">
        <v>154</v>
      </c>
      <c r="L512" s="45"/>
      <c r="M512" s="212" t="s">
        <v>19</v>
      </c>
      <c r="N512" s="213" t="s">
        <v>46</v>
      </c>
      <c r="O512" s="85"/>
      <c r="P512" s="214">
        <f>O512*H512</f>
        <v>0</v>
      </c>
      <c r="Q512" s="214">
        <v>0.00025999999999999998</v>
      </c>
      <c r="R512" s="214">
        <f>Q512*H512</f>
        <v>0.020329399999999997</v>
      </c>
      <c r="S512" s="214">
        <v>0</v>
      </c>
      <c r="T512" s="215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16" t="s">
        <v>225</v>
      </c>
      <c r="AT512" s="216" t="s">
        <v>135</v>
      </c>
      <c r="AU512" s="216" t="s">
        <v>85</v>
      </c>
      <c r="AY512" s="18" t="s">
        <v>132</v>
      </c>
      <c r="BE512" s="217">
        <f>IF(N512="základní",J512,0)</f>
        <v>0</v>
      </c>
      <c r="BF512" s="217">
        <f>IF(N512="snížená",J512,0)</f>
        <v>0</v>
      </c>
      <c r="BG512" s="217">
        <f>IF(N512="zákl. přenesená",J512,0)</f>
        <v>0</v>
      </c>
      <c r="BH512" s="217">
        <f>IF(N512="sníž. přenesená",J512,0)</f>
        <v>0</v>
      </c>
      <c r="BI512" s="217">
        <f>IF(N512="nulová",J512,0)</f>
        <v>0</v>
      </c>
      <c r="BJ512" s="18" t="s">
        <v>83</v>
      </c>
      <c r="BK512" s="217">
        <f>ROUND(I512*H512,2)</f>
        <v>0</v>
      </c>
      <c r="BL512" s="18" t="s">
        <v>225</v>
      </c>
      <c r="BM512" s="216" t="s">
        <v>1064</v>
      </c>
    </row>
    <row r="513" s="2" customFormat="1">
      <c r="A513" s="39"/>
      <c r="B513" s="40"/>
      <c r="C513" s="41"/>
      <c r="D513" s="251" t="s">
        <v>156</v>
      </c>
      <c r="E513" s="41"/>
      <c r="F513" s="252" t="s">
        <v>1065</v>
      </c>
      <c r="G513" s="41"/>
      <c r="H513" s="41"/>
      <c r="I513" s="253"/>
      <c r="J513" s="41"/>
      <c r="K513" s="41"/>
      <c r="L513" s="45"/>
      <c r="M513" s="254"/>
      <c r="N513" s="255"/>
      <c r="O513" s="85"/>
      <c r="P513" s="85"/>
      <c r="Q513" s="85"/>
      <c r="R513" s="85"/>
      <c r="S513" s="85"/>
      <c r="T513" s="86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T513" s="18" t="s">
        <v>156</v>
      </c>
      <c r="AU513" s="18" t="s">
        <v>85</v>
      </c>
    </row>
    <row r="514" s="2" customFormat="1" ht="24.15" customHeight="1">
      <c r="A514" s="39"/>
      <c r="B514" s="40"/>
      <c r="C514" s="205" t="s">
        <v>1066</v>
      </c>
      <c r="D514" s="205" t="s">
        <v>135</v>
      </c>
      <c r="E514" s="206" t="s">
        <v>1067</v>
      </c>
      <c r="F514" s="207" t="s">
        <v>1068</v>
      </c>
      <c r="G514" s="208" t="s">
        <v>138</v>
      </c>
      <c r="H514" s="209">
        <v>2</v>
      </c>
      <c r="I514" s="210"/>
      <c r="J514" s="211">
        <f>ROUND(I514*H514,2)</f>
        <v>0</v>
      </c>
      <c r="K514" s="207" t="s">
        <v>154</v>
      </c>
      <c r="L514" s="45"/>
      <c r="M514" s="212" t="s">
        <v>19</v>
      </c>
      <c r="N514" s="213" t="s">
        <v>46</v>
      </c>
      <c r="O514" s="85"/>
      <c r="P514" s="214">
        <f>O514*H514</f>
        <v>0</v>
      </c>
      <c r="Q514" s="214">
        <v>0.00080000000000000004</v>
      </c>
      <c r="R514" s="214">
        <f>Q514*H514</f>
        <v>0.0016000000000000001</v>
      </c>
      <c r="S514" s="214">
        <v>0</v>
      </c>
      <c r="T514" s="215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16" t="s">
        <v>225</v>
      </c>
      <c r="AT514" s="216" t="s">
        <v>135</v>
      </c>
      <c r="AU514" s="216" t="s">
        <v>85</v>
      </c>
      <c r="AY514" s="18" t="s">
        <v>132</v>
      </c>
      <c r="BE514" s="217">
        <f>IF(N514="základní",J514,0)</f>
        <v>0</v>
      </c>
      <c r="BF514" s="217">
        <f>IF(N514="snížená",J514,0)</f>
        <v>0</v>
      </c>
      <c r="BG514" s="217">
        <f>IF(N514="zákl. přenesená",J514,0)</f>
        <v>0</v>
      </c>
      <c r="BH514" s="217">
        <f>IF(N514="sníž. přenesená",J514,0)</f>
        <v>0</v>
      </c>
      <c r="BI514" s="217">
        <f>IF(N514="nulová",J514,0)</f>
        <v>0</v>
      </c>
      <c r="BJ514" s="18" t="s">
        <v>83</v>
      </c>
      <c r="BK514" s="217">
        <f>ROUND(I514*H514,2)</f>
        <v>0</v>
      </c>
      <c r="BL514" s="18" t="s">
        <v>225</v>
      </c>
      <c r="BM514" s="216" t="s">
        <v>1069</v>
      </c>
    </row>
    <row r="515" s="2" customFormat="1">
      <c r="A515" s="39"/>
      <c r="B515" s="40"/>
      <c r="C515" s="41"/>
      <c r="D515" s="251" t="s">
        <v>156</v>
      </c>
      <c r="E515" s="41"/>
      <c r="F515" s="252" t="s">
        <v>1070</v>
      </c>
      <c r="G515" s="41"/>
      <c r="H515" s="41"/>
      <c r="I515" s="253"/>
      <c r="J515" s="41"/>
      <c r="K515" s="41"/>
      <c r="L515" s="45"/>
      <c r="M515" s="254"/>
      <c r="N515" s="255"/>
      <c r="O515" s="85"/>
      <c r="P515" s="85"/>
      <c r="Q515" s="85"/>
      <c r="R515" s="85"/>
      <c r="S515" s="85"/>
      <c r="T515" s="86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T515" s="18" t="s">
        <v>156</v>
      </c>
      <c r="AU515" s="18" t="s">
        <v>85</v>
      </c>
    </row>
    <row r="516" s="2" customFormat="1" ht="16.5" customHeight="1">
      <c r="A516" s="39"/>
      <c r="B516" s="40"/>
      <c r="C516" s="256" t="s">
        <v>1071</v>
      </c>
      <c r="D516" s="256" t="s">
        <v>192</v>
      </c>
      <c r="E516" s="257" t="s">
        <v>1072</v>
      </c>
      <c r="F516" s="258" t="s">
        <v>1073</v>
      </c>
      <c r="G516" s="259" t="s">
        <v>269</v>
      </c>
      <c r="H516" s="260">
        <v>1.6799999999999999</v>
      </c>
      <c r="I516" s="261"/>
      <c r="J516" s="262">
        <f>ROUND(I516*H516,2)</f>
        <v>0</v>
      </c>
      <c r="K516" s="258" t="s">
        <v>19</v>
      </c>
      <c r="L516" s="263"/>
      <c r="M516" s="264" t="s">
        <v>19</v>
      </c>
      <c r="N516" s="265" t="s">
        <v>46</v>
      </c>
      <c r="O516" s="85"/>
      <c r="P516" s="214">
        <f>O516*H516</f>
        <v>0</v>
      </c>
      <c r="Q516" s="214">
        <v>0</v>
      </c>
      <c r="R516" s="214">
        <f>Q516*H516</f>
        <v>0</v>
      </c>
      <c r="S516" s="214">
        <v>0</v>
      </c>
      <c r="T516" s="215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16" t="s">
        <v>323</v>
      </c>
      <c r="AT516" s="216" t="s">
        <v>192</v>
      </c>
      <c r="AU516" s="216" t="s">
        <v>85</v>
      </c>
      <c r="AY516" s="18" t="s">
        <v>132</v>
      </c>
      <c r="BE516" s="217">
        <f>IF(N516="základní",J516,0)</f>
        <v>0</v>
      </c>
      <c r="BF516" s="217">
        <f>IF(N516="snížená",J516,0)</f>
        <v>0</v>
      </c>
      <c r="BG516" s="217">
        <f>IF(N516="zákl. přenesená",J516,0)</f>
        <v>0</v>
      </c>
      <c r="BH516" s="217">
        <f>IF(N516="sníž. přenesená",J516,0)</f>
        <v>0</v>
      </c>
      <c r="BI516" s="217">
        <f>IF(N516="nulová",J516,0)</f>
        <v>0</v>
      </c>
      <c r="BJ516" s="18" t="s">
        <v>83</v>
      </c>
      <c r="BK516" s="217">
        <f>ROUND(I516*H516,2)</f>
        <v>0</v>
      </c>
      <c r="BL516" s="18" t="s">
        <v>225</v>
      </c>
      <c r="BM516" s="216" t="s">
        <v>1074</v>
      </c>
    </row>
    <row r="517" s="14" customFormat="1">
      <c r="A517" s="14"/>
      <c r="B517" s="229"/>
      <c r="C517" s="230"/>
      <c r="D517" s="220" t="s">
        <v>145</v>
      </c>
      <c r="E517" s="231" t="s">
        <v>19</v>
      </c>
      <c r="F517" s="232" t="s">
        <v>1075</v>
      </c>
      <c r="G517" s="230"/>
      <c r="H517" s="233">
        <v>1.6000000000000001</v>
      </c>
      <c r="I517" s="234"/>
      <c r="J517" s="230"/>
      <c r="K517" s="230"/>
      <c r="L517" s="235"/>
      <c r="M517" s="236"/>
      <c r="N517" s="237"/>
      <c r="O517" s="237"/>
      <c r="P517" s="237"/>
      <c r="Q517" s="237"/>
      <c r="R517" s="237"/>
      <c r="S517" s="237"/>
      <c r="T517" s="238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39" t="s">
        <v>145</v>
      </c>
      <c r="AU517" s="239" t="s">
        <v>85</v>
      </c>
      <c r="AV517" s="14" t="s">
        <v>85</v>
      </c>
      <c r="AW517" s="14" t="s">
        <v>34</v>
      </c>
      <c r="AX517" s="14" t="s">
        <v>83</v>
      </c>
      <c r="AY517" s="239" t="s">
        <v>132</v>
      </c>
    </row>
    <row r="518" s="14" customFormat="1">
      <c r="A518" s="14"/>
      <c r="B518" s="229"/>
      <c r="C518" s="230"/>
      <c r="D518" s="220" t="s">
        <v>145</v>
      </c>
      <c r="E518" s="230"/>
      <c r="F518" s="232" t="s">
        <v>1076</v>
      </c>
      <c r="G518" s="230"/>
      <c r="H518" s="233">
        <v>1.6799999999999999</v>
      </c>
      <c r="I518" s="234"/>
      <c r="J518" s="230"/>
      <c r="K518" s="230"/>
      <c r="L518" s="235"/>
      <c r="M518" s="236"/>
      <c r="N518" s="237"/>
      <c r="O518" s="237"/>
      <c r="P518" s="237"/>
      <c r="Q518" s="237"/>
      <c r="R518" s="237"/>
      <c r="S518" s="237"/>
      <c r="T518" s="238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39" t="s">
        <v>145</v>
      </c>
      <c r="AU518" s="239" t="s">
        <v>85</v>
      </c>
      <c r="AV518" s="14" t="s">
        <v>85</v>
      </c>
      <c r="AW518" s="14" t="s">
        <v>4</v>
      </c>
      <c r="AX518" s="14" t="s">
        <v>83</v>
      </c>
      <c r="AY518" s="239" t="s">
        <v>132</v>
      </c>
    </row>
    <row r="519" s="12" customFormat="1" ht="25.92" customHeight="1">
      <c r="A519" s="12"/>
      <c r="B519" s="189"/>
      <c r="C519" s="190"/>
      <c r="D519" s="191" t="s">
        <v>74</v>
      </c>
      <c r="E519" s="192" t="s">
        <v>1077</v>
      </c>
      <c r="F519" s="192" t="s">
        <v>1078</v>
      </c>
      <c r="G519" s="190"/>
      <c r="H519" s="190"/>
      <c r="I519" s="193"/>
      <c r="J519" s="194">
        <f>BK519</f>
        <v>0</v>
      </c>
      <c r="K519" s="190"/>
      <c r="L519" s="195"/>
      <c r="M519" s="196"/>
      <c r="N519" s="197"/>
      <c r="O519" s="197"/>
      <c r="P519" s="198">
        <f>SUM(P520:P523)</f>
        <v>0</v>
      </c>
      <c r="Q519" s="197"/>
      <c r="R519" s="198">
        <f>SUM(R520:R523)</f>
        <v>0</v>
      </c>
      <c r="S519" s="197"/>
      <c r="T519" s="199">
        <f>SUM(T520:T523)</f>
        <v>0</v>
      </c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R519" s="200" t="s">
        <v>139</v>
      </c>
      <c r="AT519" s="201" t="s">
        <v>74</v>
      </c>
      <c r="AU519" s="201" t="s">
        <v>75</v>
      </c>
      <c r="AY519" s="200" t="s">
        <v>132</v>
      </c>
      <c r="BK519" s="202">
        <f>SUM(BK520:BK523)</f>
        <v>0</v>
      </c>
    </row>
    <row r="520" s="2" customFormat="1" ht="16.5" customHeight="1">
      <c r="A520" s="39"/>
      <c r="B520" s="40"/>
      <c r="C520" s="205" t="s">
        <v>1079</v>
      </c>
      <c r="D520" s="205" t="s">
        <v>135</v>
      </c>
      <c r="E520" s="206" t="s">
        <v>1080</v>
      </c>
      <c r="F520" s="207" t="s">
        <v>1081</v>
      </c>
      <c r="G520" s="208" t="s">
        <v>1082</v>
      </c>
      <c r="H520" s="209">
        <v>8</v>
      </c>
      <c r="I520" s="210"/>
      <c r="J520" s="211">
        <f>ROUND(I520*H520,2)</f>
        <v>0</v>
      </c>
      <c r="K520" s="207" t="s">
        <v>154</v>
      </c>
      <c r="L520" s="45"/>
      <c r="M520" s="212" t="s">
        <v>19</v>
      </c>
      <c r="N520" s="213" t="s">
        <v>46</v>
      </c>
      <c r="O520" s="85"/>
      <c r="P520" s="214">
        <f>O520*H520</f>
        <v>0</v>
      </c>
      <c r="Q520" s="214">
        <v>0</v>
      </c>
      <c r="R520" s="214">
        <f>Q520*H520</f>
        <v>0</v>
      </c>
      <c r="S520" s="214">
        <v>0</v>
      </c>
      <c r="T520" s="215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16" t="s">
        <v>1083</v>
      </c>
      <c r="AT520" s="216" t="s">
        <v>135</v>
      </c>
      <c r="AU520" s="216" t="s">
        <v>83</v>
      </c>
      <c r="AY520" s="18" t="s">
        <v>132</v>
      </c>
      <c r="BE520" s="217">
        <f>IF(N520="základní",J520,0)</f>
        <v>0</v>
      </c>
      <c r="BF520" s="217">
        <f>IF(N520="snížená",J520,0)</f>
        <v>0</v>
      </c>
      <c r="BG520" s="217">
        <f>IF(N520="zákl. přenesená",J520,0)</f>
        <v>0</v>
      </c>
      <c r="BH520" s="217">
        <f>IF(N520="sníž. přenesená",J520,0)</f>
        <v>0</v>
      </c>
      <c r="BI520" s="217">
        <f>IF(N520="nulová",J520,0)</f>
        <v>0</v>
      </c>
      <c r="BJ520" s="18" t="s">
        <v>83</v>
      </c>
      <c r="BK520" s="217">
        <f>ROUND(I520*H520,2)</f>
        <v>0</v>
      </c>
      <c r="BL520" s="18" t="s">
        <v>1083</v>
      </c>
      <c r="BM520" s="216" t="s">
        <v>1084</v>
      </c>
    </row>
    <row r="521" s="2" customFormat="1">
      <c r="A521" s="39"/>
      <c r="B521" s="40"/>
      <c r="C521" s="41"/>
      <c r="D521" s="251" t="s">
        <v>156</v>
      </c>
      <c r="E521" s="41"/>
      <c r="F521" s="252" t="s">
        <v>1085</v>
      </c>
      <c r="G521" s="41"/>
      <c r="H521" s="41"/>
      <c r="I521" s="253"/>
      <c r="J521" s="41"/>
      <c r="K521" s="41"/>
      <c r="L521" s="45"/>
      <c r="M521" s="254"/>
      <c r="N521" s="255"/>
      <c r="O521" s="85"/>
      <c r="P521" s="85"/>
      <c r="Q521" s="85"/>
      <c r="R521" s="85"/>
      <c r="S521" s="85"/>
      <c r="T521" s="86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T521" s="18" t="s">
        <v>156</v>
      </c>
      <c r="AU521" s="18" t="s">
        <v>83</v>
      </c>
    </row>
    <row r="522" s="2" customFormat="1" ht="16.5" customHeight="1">
      <c r="A522" s="39"/>
      <c r="B522" s="40"/>
      <c r="C522" s="205" t="s">
        <v>1086</v>
      </c>
      <c r="D522" s="205" t="s">
        <v>135</v>
      </c>
      <c r="E522" s="206" t="s">
        <v>1087</v>
      </c>
      <c r="F522" s="207" t="s">
        <v>1088</v>
      </c>
      <c r="G522" s="208" t="s">
        <v>1082</v>
      </c>
      <c r="H522" s="209">
        <v>3</v>
      </c>
      <c r="I522" s="210"/>
      <c r="J522" s="211">
        <f>ROUND(I522*H522,2)</f>
        <v>0</v>
      </c>
      <c r="K522" s="207" t="s">
        <v>154</v>
      </c>
      <c r="L522" s="45"/>
      <c r="M522" s="212" t="s">
        <v>19</v>
      </c>
      <c r="N522" s="213" t="s">
        <v>46</v>
      </c>
      <c r="O522" s="85"/>
      <c r="P522" s="214">
        <f>O522*H522</f>
        <v>0</v>
      </c>
      <c r="Q522" s="214">
        <v>0</v>
      </c>
      <c r="R522" s="214">
        <f>Q522*H522</f>
        <v>0</v>
      </c>
      <c r="S522" s="214">
        <v>0</v>
      </c>
      <c r="T522" s="215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16" t="s">
        <v>1083</v>
      </c>
      <c r="AT522" s="216" t="s">
        <v>135</v>
      </c>
      <c r="AU522" s="216" t="s">
        <v>83</v>
      </c>
      <c r="AY522" s="18" t="s">
        <v>132</v>
      </c>
      <c r="BE522" s="217">
        <f>IF(N522="základní",J522,0)</f>
        <v>0</v>
      </c>
      <c r="BF522" s="217">
        <f>IF(N522="snížená",J522,0)</f>
        <v>0</v>
      </c>
      <c r="BG522" s="217">
        <f>IF(N522="zákl. přenesená",J522,0)</f>
        <v>0</v>
      </c>
      <c r="BH522" s="217">
        <f>IF(N522="sníž. přenesená",J522,0)</f>
        <v>0</v>
      </c>
      <c r="BI522" s="217">
        <f>IF(N522="nulová",J522,0)</f>
        <v>0</v>
      </c>
      <c r="BJ522" s="18" t="s">
        <v>83</v>
      </c>
      <c r="BK522" s="217">
        <f>ROUND(I522*H522,2)</f>
        <v>0</v>
      </c>
      <c r="BL522" s="18" t="s">
        <v>1083</v>
      </c>
      <c r="BM522" s="216" t="s">
        <v>1089</v>
      </c>
    </row>
    <row r="523" s="2" customFormat="1">
      <c r="A523" s="39"/>
      <c r="B523" s="40"/>
      <c r="C523" s="41"/>
      <c r="D523" s="251" t="s">
        <v>156</v>
      </c>
      <c r="E523" s="41"/>
      <c r="F523" s="252" t="s">
        <v>1090</v>
      </c>
      <c r="G523" s="41"/>
      <c r="H523" s="41"/>
      <c r="I523" s="253"/>
      <c r="J523" s="41"/>
      <c r="K523" s="41"/>
      <c r="L523" s="45"/>
      <c r="M523" s="254"/>
      <c r="N523" s="255"/>
      <c r="O523" s="85"/>
      <c r="P523" s="85"/>
      <c r="Q523" s="85"/>
      <c r="R523" s="85"/>
      <c r="S523" s="85"/>
      <c r="T523" s="86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T523" s="18" t="s">
        <v>156</v>
      </c>
      <c r="AU523" s="18" t="s">
        <v>83</v>
      </c>
    </row>
    <row r="524" s="12" customFormat="1" ht="25.92" customHeight="1">
      <c r="A524" s="12"/>
      <c r="B524" s="189"/>
      <c r="C524" s="190"/>
      <c r="D524" s="191" t="s">
        <v>74</v>
      </c>
      <c r="E524" s="192" t="s">
        <v>1091</v>
      </c>
      <c r="F524" s="192" t="s">
        <v>1092</v>
      </c>
      <c r="G524" s="190"/>
      <c r="H524" s="190"/>
      <c r="I524" s="193"/>
      <c r="J524" s="194">
        <f>BK524</f>
        <v>0</v>
      </c>
      <c r="K524" s="190"/>
      <c r="L524" s="195"/>
      <c r="M524" s="196"/>
      <c r="N524" s="197"/>
      <c r="O524" s="197"/>
      <c r="P524" s="198">
        <f>SUM(P525:P530)</f>
        <v>0</v>
      </c>
      <c r="Q524" s="197"/>
      <c r="R524" s="198">
        <f>SUM(R525:R530)</f>
        <v>0</v>
      </c>
      <c r="S524" s="197"/>
      <c r="T524" s="199">
        <f>SUM(T525:T530)</f>
        <v>0</v>
      </c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R524" s="200" t="s">
        <v>139</v>
      </c>
      <c r="AT524" s="201" t="s">
        <v>74</v>
      </c>
      <c r="AU524" s="201" t="s">
        <v>75</v>
      </c>
      <c r="AY524" s="200" t="s">
        <v>132</v>
      </c>
      <c r="BK524" s="202">
        <f>SUM(BK525:BK530)</f>
        <v>0</v>
      </c>
    </row>
    <row r="525" s="2" customFormat="1" ht="16.5" customHeight="1">
      <c r="A525" s="39"/>
      <c r="B525" s="40"/>
      <c r="C525" s="205" t="s">
        <v>1093</v>
      </c>
      <c r="D525" s="205" t="s">
        <v>135</v>
      </c>
      <c r="E525" s="206" t="s">
        <v>1094</v>
      </c>
      <c r="F525" s="207" t="s">
        <v>1095</v>
      </c>
      <c r="G525" s="208" t="s">
        <v>1082</v>
      </c>
      <c r="H525" s="209">
        <v>10</v>
      </c>
      <c r="I525" s="210"/>
      <c r="J525" s="211">
        <f>ROUND(I525*H525,2)</f>
        <v>0</v>
      </c>
      <c r="K525" s="207" t="s">
        <v>19</v>
      </c>
      <c r="L525" s="45"/>
      <c r="M525" s="212" t="s">
        <v>19</v>
      </c>
      <c r="N525" s="213" t="s">
        <v>46</v>
      </c>
      <c r="O525" s="85"/>
      <c r="P525" s="214">
        <f>O525*H525</f>
        <v>0</v>
      </c>
      <c r="Q525" s="214">
        <v>0</v>
      </c>
      <c r="R525" s="214">
        <f>Q525*H525</f>
        <v>0</v>
      </c>
      <c r="S525" s="214">
        <v>0</v>
      </c>
      <c r="T525" s="215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16" t="s">
        <v>1083</v>
      </c>
      <c r="AT525" s="216" t="s">
        <v>135</v>
      </c>
      <c r="AU525" s="216" t="s">
        <v>83</v>
      </c>
      <c r="AY525" s="18" t="s">
        <v>132</v>
      </c>
      <c r="BE525" s="217">
        <f>IF(N525="základní",J525,0)</f>
        <v>0</v>
      </c>
      <c r="BF525" s="217">
        <f>IF(N525="snížená",J525,0)</f>
        <v>0</v>
      </c>
      <c r="BG525" s="217">
        <f>IF(N525="zákl. přenesená",J525,0)</f>
        <v>0</v>
      </c>
      <c r="BH525" s="217">
        <f>IF(N525="sníž. přenesená",J525,0)</f>
        <v>0</v>
      </c>
      <c r="BI525" s="217">
        <f>IF(N525="nulová",J525,0)</f>
        <v>0</v>
      </c>
      <c r="BJ525" s="18" t="s">
        <v>83</v>
      </c>
      <c r="BK525" s="217">
        <f>ROUND(I525*H525,2)</f>
        <v>0</v>
      </c>
      <c r="BL525" s="18" t="s">
        <v>1083</v>
      </c>
      <c r="BM525" s="216" t="s">
        <v>1096</v>
      </c>
    </row>
    <row r="526" s="2" customFormat="1" ht="16.5" customHeight="1">
      <c r="A526" s="39"/>
      <c r="B526" s="40"/>
      <c r="C526" s="256" t="s">
        <v>1097</v>
      </c>
      <c r="D526" s="256" t="s">
        <v>192</v>
      </c>
      <c r="E526" s="257" t="s">
        <v>1098</v>
      </c>
      <c r="F526" s="258" t="s">
        <v>1099</v>
      </c>
      <c r="G526" s="259" t="s">
        <v>654</v>
      </c>
      <c r="H526" s="260">
        <v>2</v>
      </c>
      <c r="I526" s="261"/>
      <c r="J526" s="262">
        <f>ROUND(I526*H526,2)</f>
        <v>0</v>
      </c>
      <c r="K526" s="258" t="s">
        <v>19</v>
      </c>
      <c r="L526" s="263"/>
      <c r="M526" s="264" t="s">
        <v>19</v>
      </c>
      <c r="N526" s="265" t="s">
        <v>46</v>
      </c>
      <c r="O526" s="85"/>
      <c r="P526" s="214">
        <f>O526*H526</f>
        <v>0</v>
      </c>
      <c r="Q526" s="214">
        <v>0</v>
      </c>
      <c r="R526" s="214">
        <f>Q526*H526</f>
        <v>0</v>
      </c>
      <c r="S526" s="214">
        <v>0</v>
      </c>
      <c r="T526" s="215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16" t="s">
        <v>1083</v>
      </c>
      <c r="AT526" s="216" t="s">
        <v>192</v>
      </c>
      <c r="AU526" s="216" t="s">
        <v>83</v>
      </c>
      <c r="AY526" s="18" t="s">
        <v>132</v>
      </c>
      <c r="BE526" s="217">
        <f>IF(N526="základní",J526,0)</f>
        <v>0</v>
      </c>
      <c r="BF526" s="217">
        <f>IF(N526="snížená",J526,0)</f>
        <v>0</v>
      </c>
      <c r="BG526" s="217">
        <f>IF(N526="zákl. přenesená",J526,0)</f>
        <v>0</v>
      </c>
      <c r="BH526" s="217">
        <f>IF(N526="sníž. přenesená",J526,0)</f>
        <v>0</v>
      </c>
      <c r="BI526" s="217">
        <f>IF(N526="nulová",J526,0)</f>
        <v>0</v>
      </c>
      <c r="BJ526" s="18" t="s">
        <v>83</v>
      </c>
      <c r="BK526" s="217">
        <f>ROUND(I526*H526,2)</f>
        <v>0</v>
      </c>
      <c r="BL526" s="18" t="s">
        <v>1083</v>
      </c>
      <c r="BM526" s="216" t="s">
        <v>1100</v>
      </c>
    </row>
    <row r="527" s="2" customFormat="1" ht="16.5" customHeight="1">
      <c r="A527" s="39"/>
      <c r="B527" s="40"/>
      <c r="C527" s="256" t="s">
        <v>1101</v>
      </c>
      <c r="D527" s="256" t="s">
        <v>192</v>
      </c>
      <c r="E527" s="257" t="s">
        <v>1102</v>
      </c>
      <c r="F527" s="258" t="s">
        <v>1103</v>
      </c>
      <c r="G527" s="259" t="s">
        <v>654</v>
      </c>
      <c r="H527" s="260">
        <v>1</v>
      </c>
      <c r="I527" s="261"/>
      <c r="J527" s="262">
        <f>ROUND(I527*H527,2)</f>
        <v>0</v>
      </c>
      <c r="K527" s="258" t="s">
        <v>19</v>
      </c>
      <c r="L527" s="263"/>
      <c r="M527" s="264" t="s">
        <v>19</v>
      </c>
      <c r="N527" s="265" t="s">
        <v>46</v>
      </c>
      <c r="O527" s="85"/>
      <c r="P527" s="214">
        <f>O527*H527</f>
        <v>0</v>
      </c>
      <c r="Q527" s="214">
        <v>0</v>
      </c>
      <c r="R527" s="214">
        <f>Q527*H527</f>
        <v>0</v>
      </c>
      <c r="S527" s="214">
        <v>0</v>
      </c>
      <c r="T527" s="215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16" t="s">
        <v>1083</v>
      </c>
      <c r="AT527" s="216" t="s">
        <v>192</v>
      </c>
      <c r="AU527" s="216" t="s">
        <v>83</v>
      </c>
      <c r="AY527" s="18" t="s">
        <v>132</v>
      </c>
      <c r="BE527" s="217">
        <f>IF(N527="základní",J527,0)</f>
        <v>0</v>
      </c>
      <c r="BF527" s="217">
        <f>IF(N527="snížená",J527,0)</f>
        <v>0</v>
      </c>
      <c r="BG527" s="217">
        <f>IF(N527="zákl. přenesená",J527,0)</f>
        <v>0</v>
      </c>
      <c r="BH527" s="217">
        <f>IF(N527="sníž. přenesená",J527,0)</f>
        <v>0</v>
      </c>
      <c r="BI527" s="217">
        <f>IF(N527="nulová",J527,0)</f>
        <v>0</v>
      </c>
      <c r="BJ527" s="18" t="s">
        <v>83</v>
      </c>
      <c r="BK527" s="217">
        <f>ROUND(I527*H527,2)</f>
        <v>0</v>
      </c>
      <c r="BL527" s="18" t="s">
        <v>1083</v>
      </c>
      <c r="BM527" s="216" t="s">
        <v>1104</v>
      </c>
    </row>
    <row r="528" s="2" customFormat="1" ht="16.5" customHeight="1">
      <c r="A528" s="39"/>
      <c r="B528" s="40"/>
      <c r="C528" s="256" t="s">
        <v>1105</v>
      </c>
      <c r="D528" s="256" t="s">
        <v>192</v>
      </c>
      <c r="E528" s="257" t="s">
        <v>1106</v>
      </c>
      <c r="F528" s="258" t="s">
        <v>1107</v>
      </c>
      <c r="G528" s="259" t="s">
        <v>654</v>
      </c>
      <c r="H528" s="260">
        <v>5</v>
      </c>
      <c r="I528" s="261"/>
      <c r="J528" s="262">
        <f>ROUND(I528*H528,2)</f>
        <v>0</v>
      </c>
      <c r="K528" s="258" t="s">
        <v>19</v>
      </c>
      <c r="L528" s="263"/>
      <c r="M528" s="264" t="s">
        <v>19</v>
      </c>
      <c r="N528" s="265" t="s">
        <v>46</v>
      </c>
      <c r="O528" s="85"/>
      <c r="P528" s="214">
        <f>O528*H528</f>
        <v>0</v>
      </c>
      <c r="Q528" s="214">
        <v>0</v>
      </c>
      <c r="R528" s="214">
        <f>Q528*H528</f>
        <v>0</v>
      </c>
      <c r="S528" s="214">
        <v>0</v>
      </c>
      <c r="T528" s="215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16" t="s">
        <v>1083</v>
      </c>
      <c r="AT528" s="216" t="s">
        <v>192</v>
      </c>
      <c r="AU528" s="216" t="s">
        <v>83</v>
      </c>
      <c r="AY528" s="18" t="s">
        <v>132</v>
      </c>
      <c r="BE528" s="217">
        <f>IF(N528="základní",J528,0)</f>
        <v>0</v>
      </c>
      <c r="BF528" s="217">
        <f>IF(N528="snížená",J528,0)</f>
        <v>0</v>
      </c>
      <c r="BG528" s="217">
        <f>IF(N528="zákl. přenesená",J528,0)</f>
        <v>0</v>
      </c>
      <c r="BH528" s="217">
        <f>IF(N528="sníž. přenesená",J528,0)</f>
        <v>0</v>
      </c>
      <c r="BI528" s="217">
        <f>IF(N528="nulová",J528,0)</f>
        <v>0</v>
      </c>
      <c r="BJ528" s="18" t="s">
        <v>83</v>
      </c>
      <c r="BK528" s="217">
        <f>ROUND(I528*H528,2)</f>
        <v>0</v>
      </c>
      <c r="BL528" s="18" t="s">
        <v>1083</v>
      </c>
      <c r="BM528" s="216" t="s">
        <v>1108</v>
      </c>
    </row>
    <row r="529" s="2" customFormat="1" ht="16.5" customHeight="1">
      <c r="A529" s="39"/>
      <c r="B529" s="40"/>
      <c r="C529" s="256" t="s">
        <v>1109</v>
      </c>
      <c r="D529" s="256" t="s">
        <v>192</v>
      </c>
      <c r="E529" s="257" t="s">
        <v>1110</v>
      </c>
      <c r="F529" s="258" t="s">
        <v>1111</v>
      </c>
      <c r="G529" s="259" t="s">
        <v>654</v>
      </c>
      <c r="H529" s="260">
        <v>1</v>
      </c>
      <c r="I529" s="261"/>
      <c r="J529" s="262">
        <f>ROUND(I529*H529,2)</f>
        <v>0</v>
      </c>
      <c r="K529" s="258" t="s">
        <v>19</v>
      </c>
      <c r="L529" s="263"/>
      <c r="M529" s="264" t="s">
        <v>19</v>
      </c>
      <c r="N529" s="265" t="s">
        <v>46</v>
      </c>
      <c r="O529" s="85"/>
      <c r="P529" s="214">
        <f>O529*H529</f>
        <v>0</v>
      </c>
      <c r="Q529" s="214">
        <v>0</v>
      </c>
      <c r="R529" s="214">
        <f>Q529*H529</f>
        <v>0</v>
      </c>
      <c r="S529" s="214">
        <v>0</v>
      </c>
      <c r="T529" s="215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16" t="s">
        <v>1083</v>
      </c>
      <c r="AT529" s="216" t="s">
        <v>192</v>
      </c>
      <c r="AU529" s="216" t="s">
        <v>83</v>
      </c>
      <c r="AY529" s="18" t="s">
        <v>132</v>
      </c>
      <c r="BE529" s="217">
        <f>IF(N529="základní",J529,0)</f>
        <v>0</v>
      </c>
      <c r="BF529" s="217">
        <f>IF(N529="snížená",J529,0)</f>
        <v>0</v>
      </c>
      <c r="BG529" s="217">
        <f>IF(N529="zákl. přenesená",J529,0)</f>
        <v>0</v>
      </c>
      <c r="BH529" s="217">
        <f>IF(N529="sníž. přenesená",J529,0)</f>
        <v>0</v>
      </c>
      <c r="BI529" s="217">
        <f>IF(N529="nulová",J529,0)</f>
        <v>0</v>
      </c>
      <c r="BJ529" s="18" t="s">
        <v>83</v>
      </c>
      <c r="BK529" s="217">
        <f>ROUND(I529*H529,2)</f>
        <v>0</v>
      </c>
      <c r="BL529" s="18" t="s">
        <v>1083</v>
      </c>
      <c r="BM529" s="216" t="s">
        <v>1112</v>
      </c>
    </row>
    <row r="530" s="2" customFormat="1" ht="16.5" customHeight="1">
      <c r="A530" s="39"/>
      <c r="B530" s="40"/>
      <c r="C530" s="256" t="s">
        <v>1113</v>
      </c>
      <c r="D530" s="256" t="s">
        <v>192</v>
      </c>
      <c r="E530" s="257" t="s">
        <v>1114</v>
      </c>
      <c r="F530" s="258" t="s">
        <v>1115</v>
      </c>
      <c r="G530" s="259" t="s">
        <v>654</v>
      </c>
      <c r="H530" s="260">
        <v>2</v>
      </c>
      <c r="I530" s="261"/>
      <c r="J530" s="262">
        <f>ROUND(I530*H530,2)</f>
        <v>0</v>
      </c>
      <c r="K530" s="258" t="s">
        <v>19</v>
      </c>
      <c r="L530" s="263"/>
      <c r="M530" s="267" t="s">
        <v>19</v>
      </c>
      <c r="N530" s="268" t="s">
        <v>46</v>
      </c>
      <c r="O530" s="269"/>
      <c r="P530" s="270">
        <f>O530*H530</f>
        <v>0</v>
      </c>
      <c r="Q530" s="270">
        <v>0</v>
      </c>
      <c r="R530" s="270">
        <f>Q530*H530</f>
        <v>0</v>
      </c>
      <c r="S530" s="270">
        <v>0</v>
      </c>
      <c r="T530" s="271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16" t="s">
        <v>1083</v>
      </c>
      <c r="AT530" s="216" t="s">
        <v>192</v>
      </c>
      <c r="AU530" s="216" t="s">
        <v>83</v>
      </c>
      <c r="AY530" s="18" t="s">
        <v>132</v>
      </c>
      <c r="BE530" s="217">
        <f>IF(N530="základní",J530,0)</f>
        <v>0</v>
      </c>
      <c r="BF530" s="217">
        <f>IF(N530="snížená",J530,0)</f>
        <v>0</v>
      </c>
      <c r="BG530" s="217">
        <f>IF(N530="zákl. přenesená",J530,0)</f>
        <v>0</v>
      </c>
      <c r="BH530" s="217">
        <f>IF(N530="sníž. přenesená",J530,0)</f>
        <v>0</v>
      </c>
      <c r="BI530" s="217">
        <f>IF(N530="nulová",J530,0)</f>
        <v>0</v>
      </c>
      <c r="BJ530" s="18" t="s">
        <v>83</v>
      </c>
      <c r="BK530" s="217">
        <f>ROUND(I530*H530,2)</f>
        <v>0</v>
      </c>
      <c r="BL530" s="18" t="s">
        <v>1083</v>
      </c>
      <c r="BM530" s="216" t="s">
        <v>1116</v>
      </c>
    </row>
    <row r="531" s="2" customFormat="1" ht="6.96" customHeight="1">
      <c r="A531" s="39"/>
      <c r="B531" s="60"/>
      <c r="C531" s="61"/>
      <c r="D531" s="61"/>
      <c r="E531" s="61"/>
      <c r="F531" s="61"/>
      <c r="G531" s="61"/>
      <c r="H531" s="61"/>
      <c r="I531" s="61"/>
      <c r="J531" s="61"/>
      <c r="K531" s="61"/>
      <c r="L531" s="45"/>
      <c r="M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</row>
  </sheetData>
  <sheetProtection sheet="1" autoFilter="0" formatColumns="0" formatRows="0" objects="1" scenarios="1" spinCount="100000" saltValue="o8d0Qc8s6NLIRRbGa9wX3ANa6TvemDpkcMO/8x4FhShkG1yEi7zJWKfFGlHwC4Q5XFX1bYPl7g0LiQQo466lbQ==" hashValue="Ywc1rovUVLM4qYWnthPD3QJ828kNejFJ88UIFCb/vKM1OFi5wuej2fenE4VQPm+ER5R4kT088YAlYc9fbkYpJQ==" algorithmName="SHA-512" password="CC35"/>
  <autoFilter ref="C98:K530"/>
  <mergeCells count="9">
    <mergeCell ref="E7:H7"/>
    <mergeCell ref="E9:H9"/>
    <mergeCell ref="E18:H18"/>
    <mergeCell ref="E27:H27"/>
    <mergeCell ref="E48:H48"/>
    <mergeCell ref="E50:H50"/>
    <mergeCell ref="E89:H89"/>
    <mergeCell ref="E91:H91"/>
    <mergeCell ref="L2:V2"/>
  </mergeCells>
  <hyperlinks>
    <hyperlink ref="F110" r:id="rId1" display="https://podminky.urs.cz/item/CS_URS_2022_01/411321414"/>
    <hyperlink ref="F113" r:id="rId2" display="https://podminky.urs.cz/item/CS_URS_2022_01/411351011"/>
    <hyperlink ref="F116" r:id="rId3" display="https://podminky.urs.cz/item/CS_URS_2022_01/411351012"/>
    <hyperlink ref="F118" r:id="rId4" display="https://podminky.urs.cz/item/CS_URS_2022_01/411354311"/>
    <hyperlink ref="F120" r:id="rId5" display="https://podminky.urs.cz/item/CS_URS_2022_01/411354312"/>
    <hyperlink ref="F122" r:id="rId6" display="https://podminky.urs.cz/item/CS_URS_2022_01/411361821"/>
    <hyperlink ref="F125" r:id="rId7" display="https://podminky.urs.cz/item/CS_URS_2022_01/413941121"/>
    <hyperlink ref="F129" r:id="rId8" display="https://podminky.urs.cz/item/CS_URS_2022_01/430321414"/>
    <hyperlink ref="F132" r:id="rId9" display="https://podminky.urs.cz/item/CS_URS_2022_01/430361821"/>
    <hyperlink ref="F135" r:id="rId10" display="https://podminky.urs.cz/item/CS_URS_2022_01/431351121"/>
    <hyperlink ref="F138" r:id="rId11" display="https://podminky.urs.cz/item/CS_URS_2022_01/431351122"/>
    <hyperlink ref="F141" r:id="rId12" display="https://podminky.urs.cz/item/CS_URS_2022_01/612131101"/>
    <hyperlink ref="F143" r:id="rId13" display="https://podminky.urs.cz/item/CS_URS_2022_01/612131121"/>
    <hyperlink ref="F145" r:id="rId14" display="https://podminky.urs.cz/item/CS_URS_2022_01/612142001"/>
    <hyperlink ref="F151" r:id="rId15" display="https://podminky.urs.cz/item/CS_URS_2022_01/612321141"/>
    <hyperlink ref="F161" r:id="rId16" display="https://podminky.urs.cz/item/CS_URS_2022_01/622131101"/>
    <hyperlink ref="F164" r:id="rId17" display="https://podminky.urs.cz/item/CS_URS_2022_01/622131111"/>
    <hyperlink ref="F166" r:id="rId18" display="https://podminky.urs.cz/item/CS_URS_2022_01/622142001"/>
    <hyperlink ref="F169" r:id="rId19" display="https://podminky.urs.cz/item/CS_URS_2022_01/622143003"/>
    <hyperlink ref="F180" r:id="rId20" display="https://podminky.urs.cz/item/CS_URS_2022_01/622321141"/>
    <hyperlink ref="F182" r:id="rId21" display="https://podminky.urs.cz/item/CS_URS_2022_01/622325102"/>
    <hyperlink ref="F184" r:id="rId22" display="https://podminky.urs.cz/item/CS_URS_2022_01/622381032"/>
    <hyperlink ref="F186" r:id="rId23" display="https://podminky.urs.cz/item/CS_URS_2022_01/629991011"/>
    <hyperlink ref="F193" r:id="rId24" display="https://podminky.urs.cz/item/CS_URS_2022_01/631311126"/>
    <hyperlink ref="F196" r:id="rId25" display="https://podminky.urs.cz/item/CS_URS_2022_01/631319173"/>
    <hyperlink ref="F198" r:id="rId26" display="https://podminky.urs.cz/item/CS_URS_2022_01/631319196"/>
    <hyperlink ref="F200" r:id="rId27" display="https://podminky.urs.cz/item/CS_URS_2022_01/631362021"/>
    <hyperlink ref="F203" r:id="rId28" display="https://podminky.urs.cz/item/CS_URS_2022_01/632450134"/>
    <hyperlink ref="F206" r:id="rId29" display="https://podminky.urs.cz/item/CS_URS_2022_01/635211121"/>
    <hyperlink ref="F209" r:id="rId30" display="https://podminky.urs.cz/item/CS_URS_2022_01/642945111"/>
    <hyperlink ref="F213" r:id="rId31" display="https://podminky.urs.cz/item/CS_URS_2022_01/941111111"/>
    <hyperlink ref="F216" r:id="rId32" display="https://podminky.urs.cz/item/CS_URS_2022_01/941111211"/>
    <hyperlink ref="F219" r:id="rId33" display="https://podminky.urs.cz/item/CS_URS_2022_01/941111811"/>
    <hyperlink ref="F221" r:id="rId34" display="https://podminky.urs.cz/item/CS_URS_2022_01/949101111"/>
    <hyperlink ref="F224" r:id="rId35" display="https://podminky.urs.cz/item/CS_URS_2022_01/949111114"/>
    <hyperlink ref="F226" r:id="rId36" display="https://podminky.urs.cz/item/CS_URS_2022_01/949111214"/>
    <hyperlink ref="F228" r:id="rId37" display="https://podminky.urs.cz/item/CS_URS_2022_01/949111814"/>
    <hyperlink ref="F230" r:id="rId38" display="https://podminky.urs.cz/item/CS_URS_2022_01/952901111"/>
    <hyperlink ref="F233" r:id="rId39" display="https://podminky.urs.cz/item/CS_URS_2022_01/953943211"/>
    <hyperlink ref="F236" r:id="rId40" display="https://podminky.urs.cz/item/CS_URS_2022_01/953943212"/>
    <hyperlink ref="F239" r:id="rId41" display="https://podminky.urs.cz/item/CS_URS_2022_01/963051113"/>
    <hyperlink ref="F242" r:id="rId42" display="https://podminky.urs.cz/item/CS_URS_2022_01/964072221"/>
    <hyperlink ref="F246" r:id="rId43" display="https://podminky.urs.cz/item/CS_URS_2022_01/971033441"/>
    <hyperlink ref="F249" r:id="rId44" display="https://podminky.urs.cz/item/CS_URS_2022_01/978013191"/>
    <hyperlink ref="F258" r:id="rId45" display="https://podminky.urs.cz/item/CS_URS_2022_01/978013191"/>
    <hyperlink ref="F265" r:id="rId46" display="https://podminky.urs.cz/item/CS_URS_2022_01/978015331"/>
    <hyperlink ref="F269" r:id="rId47" display="https://podminky.urs.cz/item/CS_URS_2022_01/978059641"/>
    <hyperlink ref="F276" r:id="rId48" display="https://podminky.urs.cz/item/CS_URS_2022_01/997013211"/>
    <hyperlink ref="F278" r:id="rId49" display="https://podminky.urs.cz/item/CS_URS_2022_01/997013501"/>
    <hyperlink ref="F280" r:id="rId50" display="https://podminky.urs.cz/item/CS_URS_2022_01/997013509"/>
    <hyperlink ref="F283" r:id="rId51" display="https://podminky.urs.cz/item/CS_URS_2022_01/997013631"/>
    <hyperlink ref="F286" r:id="rId52" display="https://podminky.urs.cz/item/CS_URS_2022_01/998011001"/>
    <hyperlink ref="F290" r:id="rId53" display="https://podminky.urs.cz/item/CS_URS_2022_01/741110511"/>
    <hyperlink ref="F294" r:id="rId54" display="https://podminky.urs.cz/item/CS_URS_2022_01/741110512"/>
    <hyperlink ref="F297" r:id="rId55" display="https://podminky.urs.cz/item/CS_URS_2022_01/741110541"/>
    <hyperlink ref="F301" r:id="rId56" display="https://podminky.urs.cz/item/CS_URS_2022_01/741110555"/>
    <hyperlink ref="F305" r:id="rId57" display="https://podminky.urs.cz/item/CS_URS_2022_01/741110571"/>
    <hyperlink ref="F307" r:id="rId58" display="https://podminky.urs.cz/item/CS_URS_2022_01/741112061"/>
    <hyperlink ref="F310" r:id="rId59" display="https://podminky.urs.cz/item/CS_URS_2022_01/741112101"/>
    <hyperlink ref="F313" r:id="rId60" display="https://podminky.urs.cz/item/CS_URS_2022_01/741120101"/>
    <hyperlink ref="F321" r:id="rId61" display="https://podminky.urs.cz/item/CS_URS_2022_01/741310101"/>
    <hyperlink ref="F326" r:id="rId62" display="https://podminky.urs.cz/item/CS_URS_2022_01/741313004"/>
    <hyperlink ref="F329" r:id="rId63" display="https://podminky.urs.cz/item/CS_URS_2022_01/741370032"/>
    <hyperlink ref="F333" r:id="rId64" display="https://podminky.urs.cz/item/CS_URS_2022_01/741371002"/>
    <hyperlink ref="F336" r:id="rId65" display="https://podminky.urs.cz/item/CS_URS_2022_01/741810001"/>
    <hyperlink ref="F338" r:id="rId66" display="https://podminky.urs.cz/item/CS_URS_2022_01/998741101"/>
    <hyperlink ref="F368" r:id="rId67" display="https://podminky.urs.cz/item/CS_URS_2022_01/763131541"/>
    <hyperlink ref="F371" r:id="rId68" display="https://podminky.urs.cz/item/CS_URS_2022_01/763131714"/>
    <hyperlink ref="F373" r:id="rId69" display="https://podminky.urs.cz/item/CS_URS_2022_01/998763401"/>
    <hyperlink ref="F377" r:id="rId70" display="https://podminky.urs.cz/item/CS_URS_2022_01/766660021"/>
    <hyperlink ref="F380" r:id="rId71" display="https://podminky.urs.cz/item/CS_URS_2022_01/766660718"/>
    <hyperlink ref="F383" r:id="rId72" display="https://podminky.urs.cz/item/CS_URS_2022_01/766660729"/>
    <hyperlink ref="F386" r:id="rId73" display="https://podminky.urs.cz/item/CS_URS_2022_01/998766201"/>
    <hyperlink ref="F389" r:id="rId74" display="https://podminky.urs.cz/item/CS_URS_2022_01/767531111"/>
    <hyperlink ref="F396" r:id="rId75" display="https://podminky.urs.cz/item/CS_URS_2022_01/767531811"/>
    <hyperlink ref="F401" r:id="rId76" display="https://podminky.urs.cz/item/CS_URS_2022_01/767649194"/>
    <hyperlink ref="F404" r:id="rId77" display="https://podminky.urs.cz/item/CS_URS_2022_01/998767201"/>
    <hyperlink ref="F407" r:id="rId78" display="https://podminky.urs.cz/item/CS_URS_2022_01/772423811"/>
    <hyperlink ref="F413" r:id="rId79" display="https://podminky.urs.cz/item/CS_URS_2022_01/77259191R"/>
    <hyperlink ref="F415" r:id="rId80" display="https://podminky.urs.cz/item/CS_URS_2022_01/998772201"/>
    <hyperlink ref="F418" r:id="rId81" display="https://podminky.urs.cz/item/CS_URS_2022_01/776111311"/>
    <hyperlink ref="F421" r:id="rId82" display="https://podminky.urs.cz/item/CS_URS_2022_01/776121321"/>
    <hyperlink ref="F425" r:id="rId83" display="https://podminky.urs.cz/item/CS_URS_2022_01/776141121"/>
    <hyperlink ref="F428" r:id="rId84" display="https://podminky.urs.cz/item/CS_URS_2022_01/776141122"/>
    <hyperlink ref="F431" r:id="rId85" display="https://podminky.urs.cz/item/CS_URS_2022_01/776141123"/>
    <hyperlink ref="F434" r:id="rId86" display="https://podminky.urs.cz/item/CS_URS_2022_01/776221111"/>
    <hyperlink ref="F439" r:id="rId87" display="https://podminky.urs.cz/item/CS_URS_2022_01/776421111"/>
    <hyperlink ref="F446" r:id="rId88" display="https://podminky.urs.cz/item/CS_URS_2022_01/776421312"/>
    <hyperlink ref="F450" r:id="rId89" display="https://podminky.urs.cz/item/CS_URS_2022_01/776991121"/>
    <hyperlink ref="F452" r:id="rId90" display="https://podminky.urs.cz/item/CS_URS_2022_01/776991141"/>
    <hyperlink ref="F454" r:id="rId91" display="https://podminky.urs.cz/item/CS_URS_2022_01/998776201"/>
    <hyperlink ref="F457" r:id="rId92" display="https://podminky.urs.cz/item/CS_URS_2022_01/781121011"/>
    <hyperlink ref="F460" r:id="rId93" display="https://podminky.urs.cz/item/CS_URS_2022_01/781473927"/>
    <hyperlink ref="F467" r:id="rId94" display="https://podminky.urs.cz/item/CS_URS_2022_01/781481810"/>
    <hyperlink ref="F473" r:id="rId95" display="https://podminky.urs.cz/item/CS_URS_2022_01/781774120"/>
    <hyperlink ref="F476" r:id="rId96" display="https://podminky.urs.cz/item/CS_URS_2022_01/998781201"/>
    <hyperlink ref="F479" r:id="rId97" display="https://podminky.urs.cz/item/CS_URS_2022_01/783801201"/>
    <hyperlink ref="F482" r:id="rId98" display="https://podminky.urs.cz/item/CS_URS_2022_01/783813131"/>
    <hyperlink ref="F484" r:id="rId99" display="https://podminky.urs.cz/item/CS_URS_2022_01/783817421"/>
    <hyperlink ref="F487" r:id="rId100" display="https://podminky.urs.cz/item/CS_URS_2022_01/784111001"/>
    <hyperlink ref="F492" r:id="rId101" display="https://podminky.urs.cz/item/CS_URS_2022_01/784121001"/>
    <hyperlink ref="F496" r:id="rId102" display="https://podminky.urs.cz/item/CS_URS_2022_01/784121011"/>
    <hyperlink ref="F498" r:id="rId103" display="https://podminky.urs.cz/item/CS_URS_2022_01/784171101"/>
    <hyperlink ref="F506" r:id="rId104" display="https://podminky.urs.cz/item/CS_URS_2022_01/784181111"/>
    <hyperlink ref="F508" r:id="rId105" display="https://podminky.urs.cz/item/CS_URS_2022_01/784181117"/>
    <hyperlink ref="F510" r:id="rId106" display="https://podminky.urs.cz/item/CS_URS_2022_01/784211101"/>
    <hyperlink ref="F513" r:id="rId107" display="https://podminky.urs.cz/item/CS_URS_2022_01/784211107"/>
    <hyperlink ref="F515" r:id="rId108" display="https://podminky.urs.cz/item/CS_URS_2022_01/784681007"/>
    <hyperlink ref="F521" r:id="rId109" display="https://podminky.urs.cz/item/CS_URS_2022_01/HZS2231"/>
    <hyperlink ref="F523" r:id="rId110" display="https://podminky.urs.cz/item/CS_URS_2022_01/HZS223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85</v>
      </c>
    </row>
    <row r="4" s="1" customFormat="1" ht="24.96" customHeight="1">
      <c r="B4" s="21"/>
      <c r="D4" s="131" t="s">
        <v>90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KKN a.s.-Pavilon B,stavební úpravy v prostoru vstupního schodiště a vnějšího parteru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91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1117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31. 1. 2022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32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33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35</v>
      </c>
      <c r="E23" s="39"/>
      <c r="F23" s="39"/>
      <c r="G23" s="39"/>
      <c r="H23" s="39"/>
      <c r="I23" s="133" t="s">
        <v>26</v>
      </c>
      <c r="J23" s="137" t="s">
        <v>36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37</v>
      </c>
      <c r="F24" s="39"/>
      <c r="G24" s="39"/>
      <c r="H24" s="39"/>
      <c r="I24" s="133" t="s">
        <v>28</v>
      </c>
      <c r="J24" s="137" t="s">
        <v>38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39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41</v>
      </c>
      <c r="E30" s="39"/>
      <c r="F30" s="39"/>
      <c r="G30" s="39"/>
      <c r="H30" s="39"/>
      <c r="I30" s="39"/>
      <c r="J30" s="145">
        <f>ROUND(J80,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43</v>
      </c>
      <c r="G32" s="39"/>
      <c r="H32" s="39"/>
      <c r="I32" s="146" t="s">
        <v>42</v>
      </c>
      <c r="J32" s="146" t="s">
        <v>44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45</v>
      </c>
      <c r="E33" s="133" t="s">
        <v>46</v>
      </c>
      <c r="F33" s="148">
        <f>ROUND((SUM(BE80:BE91)),  2)</f>
        <v>0</v>
      </c>
      <c r="G33" s="39"/>
      <c r="H33" s="39"/>
      <c r="I33" s="149">
        <v>0.20999999999999999</v>
      </c>
      <c r="J33" s="148">
        <f>ROUND(((SUM(BE80:BE91))*I33),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47</v>
      </c>
      <c r="F34" s="148">
        <f>ROUND((SUM(BF80:BF91)),  2)</f>
        <v>0</v>
      </c>
      <c r="G34" s="39"/>
      <c r="H34" s="39"/>
      <c r="I34" s="149">
        <v>0.14999999999999999</v>
      </c>
      <c r="J34" s="148">
        <f>ROUND(((SUM(BF80:BF91))*I34),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48</v>
      </c>
      <c r="F35" s="148">
        <f>ROUND((SUM(BG80:BG91)),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49</v>
      </c>
      <c r="F36" s="148">
        <f>ROUND((SUM(BH80:BH91)),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50</v>
      </c>
      <c r="F37" s="148">
        <f>ROUND((SUM(BI80:BI91)),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51</v>
      </c>
      <c r="E39" s="152"/>
      <c r="F39" s="152"/>
      <c r="G39" s="153" t="s">
        <v>52</v>
      </c>
      <c r="H39" s="154" t="s">
        <v>53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93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KKN a.s.-Pavilon B,stavební úpravy v prostoru vstupního schodiště a vnějšího parteru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91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02 - Ostatní a vedlejší náklady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Karlovy Vary</v>
      </c>
      <c r="G52" s="41"/>
      <c r="H52" s="41"/>
      <c r="I52" s="33" t="s">
        <v>23</v>
      </c>
      <c r="J52" s="73" t="str">
        <f>IF(J12="","",J12)</f>
        <v>31. 1. 2022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KKN a.s.,nem.Karlovy Vary</v>
      </c>
      <c r="G54" s="41"/>
      <c r="H54" s="41"/>
      <c r="I54" s="33" t="s">
        <v>31</v>
      </c>
      <c r="J54" s="37" t="str">
        <f>E21</f>
        <v>Jan Sobotka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40.0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>Ing.Jana Handšuhová Smutná,Miroslava Klimešová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94</v>
      </c>
      <c r="D57" s="163"/>
      <c r="E57" s="163"/>
      <c r="F57" s="163"/>
      <c r="G57" s="163"/>
      <c r="H57" s="163"/>
      <c r="I57" s="163"/>
      <c r="J57" s="164" t="s">
        <v>95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73</v>
      </c>
      <c r="D59" s="41"/>
      <c r="E59" s="41"/>
      <c r="F59" s="41"/>
      <c r="G59" s="41"/>
      <c r="H59" s="41"/>
      <c r="I59" s="41"/>
      <c r="J59" s="103">
        <f>J80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96</v>
      </c>
    </row>
    <row r="60" s="9" customFormat="1" ht="24.96" customHeight="1">
      <c r="A60" s="9"/>
      <c r="B60" s="166"/>
      <c r="C60" s="167"/>
      <c r="D60" s="168" t="s">
        <v>1118</v>
      </c>
      <c r="E60" s="169"/>
      <c r="F60" s="169"/>
      <c r="G60" s="169"/>
      <c r="H60" s="169"/>
      <c r="I60" s="169"/>
      <c r="J60" s="170">
        <f>J81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3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6.96" customHeight="1">
      <c r="A62" s="39"/>
      <c r="B62" s="60"/>
      <c r="C62" s="61"/>
      <c r="D62" s="61"/>
      <c r="E62" s="61"/>
      <c r="F62" s="61"/>
      <c r="G62" s="61"/>
      <c r="H62" s="61"/>
      <c r="I62" s="61"/>
      <c r="J62" s="61"/>
      <c r="K62" s="61"/>
      <c r="L62" s="13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6" s="2" customFormat="1" ht="6.96" customHeight="1">
      <c r="A66" s="39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4.96" customHeight="1">
      <c r="A67" s="39"/>
      <c r="B67" s="40"/>
      <c r="C67" s="24" t="s">
        <v>117</v>
      </c>
      <c r="D67" s="41"/>
      <c r="E67" s="41"/>
      <c r="F67" s="41"/>
      <c r="G67" s="41"/>
      <c r="H67" s="41"/>
      <c r="I67" s="41"/>
      <c r="J67" s="41"/>
      <c r="K67" s="4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12" customHeight="1">
      <c r="A69" s="39"/>
      <c r="B69" s="40"/>
      <c r="C69" s="33" t="s">
        <v>16</v>
      </c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6.5" customHeight="1">
      <c r="A70" s="39"/>
      <c r="B70" s="40"/>
      <c r="C70" s="41"/>
      <c r="D70" s="41"/>
      <c r="E70" s="161" t="str">
        <f>E7</f>
        <v>KKN a.s.-Pavilon B,stavební úpravy v prostoru vstupního schodiště a vnějšího parteru</v>
      </c>
      <c r="F70" s="33"/>
      <c r="G70" s="33"/>
      <c r="H70" s="33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91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6.5" customHeight="1">
      <c r="A72" s="39"/>
      <c r="B72" s="40"/>
      <c r="C72" s="41"/>
      <c r="D72" s="41"/>
      <c r="E72" s="70" t="str">
        <f>E9</f>
        <v>02 - Ostatní a vedlejší náklady</v>
      </c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21</v>
      </c>
      <c r="D74" s="41"/>
      <c r="E74" s="41"/>
      <c r="F74" s="28" t="str">
        <f>F12</f>
        <v>Karlovy Vary</v>
      </c>
      <c r="G74" s="41"/>
      <c r="H74" s="41"/>
      <c r="I74" s="33" t="s">
        <v>23</v>
      </c>
      <c r="J74" s="73" t="str">
        <f>IF(J12="","",J12)</f>
        <v>31. 1. 2022</v>
      </c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5.15" customHeight="1">
      <c r="A76" s="39"/>
      <c r="B76" s="40"/>
      <c r="C76" s="33" t="s">
        <v>25</v>
      </c>
      <c r="D76" s="41"/>
      <c r="E76" s="41"/>
      <c r="F76" s="28" t="str">
        <f>E15</f>
        <v>KKN a.s.,nem.Karlovy Vary</v>
      </c>
      <c r="G76" s="41"/>
      <c r="H76" s="41"/>
      <c r="I76" s="33" t="s">
        <v>31</v>
      </c>
      <c r="J76" s="37" t="str">
        <f>E21</f>
        <v>Jan Sobotka</v>
      </c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40.05" customHeight="1">
      <c r="A77" s="39"/>
      <c r="B77" s="40"/>
      <c r="C77" s="33" t="s">
        <v>29</v>
      </c>
      <c r="D77" s="41"/>
      <c r="E77" s="41"/>
      <c r="F77" s="28" t="str">
        <f>IF(E18="","",E18)</f>
        <v>Vyplň údaj</v>
      </c>
      <c r="G77" s="41"/>
      <c r="H77" s="41"/>
      <c r="I77" s="33" t="s">
        <v>35</v>
      </c>
      <c r="J77" s="37" t="str">
        <f>E24</f>
        <v>Ing.Jana Handšuhová Smutná,Miroslava Klimešová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0.32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1" customFormat="1" ht="29.28" customHeight="1">
      <c r="A79" s="178"/>
      <c r="B79" s="179"/>
      <c r="C79" s="180" t="s">
        <v>118</v>
      </c>
      <c r="D79" s="181" t="s">
        <v>60</v>
      </c>
      <c r="E79" s="181" t="s">
        <v>56</v>
      </c>
      <c r="F79" s="181" t="s">
        <v>57</v>
      </c>
      <c r="G79" s="181" t="s">
        <v>119</v>
      </c>
      <c r="H79" s="181" t="s">
        <v>120</v>
      </c>
      <c r="I79" s="181" t="s">
        <v>121</v>
      </c>
      <c r="J79" s="181" t="s">
        <v>95</v>
      </c>
      <c r="K79" s="182" t="s">
        <v>122</v>
      </c>
      <c r="L79" s="183"/>
      <c r="M79" s="93" t="s">
        <v>19</v>
      </c>
      <c r="N79" s="94" t="s">
        <v>45</v>
      </c>
      <c r="O79" s="94" t="s">
        <v>123</v>
      </c>
      <c r="P79" s="94" t="s">
        <v>124</v>
      </c>
      <c r="Q79" s="94" t="s">
        <v>125</v>
      </c>
      <c r="R79" s="94" t="s">
        <v>126</v>
      </c>
      <c r="S79" s="94" t="s">
        <v>127</v>
      </c>
      <c r="T79" s="95" t="s">
        <v>128</v>
      </c>
      <c r="U79" s="178"/>
      <c r="V79" s="178"/>
      <c r="W79" s="178"/>
      <c r="X79" s="178"/>
      <c r="Y79" s="178"/>
      <c r="Z79" s="178"/>
      <c r="AA79" s="178"/>
      <c r="AB79" s="178"/>
      <c r="AC79" s="178"/>
      <c r="AD79" s="178"/>
      <c r="AE79" s="178"/>
    </row>
    <row r="80" s="2" customFormat="1" ht="22.8" customHeight="1">
      <c r="A80" s="39"/>
      <c r="B80" s="40"/>
      <c r="C80" s="100" t="s">
        <v>129</v>
      </c>
      <c r="D80" s="41"/>
      <c r="E80" s="41"/>
      <c r="F80" s="41"/>
      <c r="G80" s="41"/>
      <c r="H80" s="41"/>
      <c r="I80" s="41"/>
      <c r="J80" s="184">
        <f>BK80</f>
        <v>0</v>
      </c>
      <c r="K80" s="41"/>
      <c r="L80" s="45"/>
      <c r="M80" s="96"/>
      <c r="N80" s="185"/>
      <c r="O80" s="97"/>
      <c r="P80" s="186">
        <f>P81</f>
        <v>0</v>
      </c>
      <c r="Q80" s="97"/>
      <c r="R80" s="186">
        <f>R81</f>
        <v>0</v>
      </c>
      <c r="S80" s="97"/>
      <c r="T80" s="187">
        <f>T81</f>
        <v>0</v>
      </c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T80" s="18" t="s">
        <v>74</v>
      </c>
      <c r="AU80" s="18" t="s">
        <v>96</v>
      </c>
      <c r="BK80" s="188">
        <f>BK81</f>
        <v>0</v>
      </c>
    </row>
    <row r="81" s="12" customFormat="1" ht="25.92" customHeight="1">
      <c r="A81" s="12"/>
      <c r="B81" s="189"/>
      <c r="C81" s="190"/>
      <c r="D81" s="191" t="s">
        <v>74</v>
      </c>
      <c r="E81" s="192" t="s">
        <v>1119</v>
      </c>
      <c r="F81" s="192" t="s">
        <v>1120</v>
      </c>
      <c r="G81" s="190"/>
      <c r="H81" s="190"/>
      <c r="I81" s="193"/>
      <c r="J81" s="194">
        <f>BK81</f>
        <v>0</v>
      </c>
      <c r="K81" s="190"/>
      <c r="L81" s="195"/>
      <c r="M81" s="196"/>
      <c r="N81" s="197"/>
      <c r="O81" s="197"/>
      <c r="P81" s="198">
        <f>SUM(P82:P91)</f>
        <v>0</v>
      </c>
      <c r="Q81" s="197"/>
      <c r="R81" s="198">
        <f>SUM(R82:R91)</f>
        <v>0</v>
      </c>
      <c r="S81" s="197"/>
      <c r="T81" s="199">
        <f>SUM(T82:T91)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0" t="s">
        <v>164</v>
      </c>
      <c r="AT81" s="201" t="s">
        <v>74</v>
      </c>
      <c r="AU81" s="201" t="s">
        <v>75</v>
      </c>
      <c r="AY81" s="200" t="s">
        <v>132</v>
      </c>
      <c r="BK81" s="202">
        <f>SUM(BK82:BK91)</f>
        <v>0</v>
      </c>
    </row>
    <row r="82" s="2" customFormat="1" ht="16.5" customHeight="1">
      <c r="A82" s="39"/>
      <c r="B82" s="40"/>
      <c r="C82" s="205" t="s">
        <v>83</v>
      </c>
      <c r="D82" s="205" t="s">
        <v>135</v>
      </c>
      <c r="E82" s="206" t="s">
        <v>1121</v>
      </c>
      <c r="F82" s="207" t="s">
        <v>1122</v>
      </c>
      <c r="G82" s="208" t="s">
        <v>1123</v>
      </c>
      <c r="H82" s="209">
        <v>1</v>
      </c>
      <c r="I82" s="210"/>
      <c r="J82" s="211">
        <f>ROUND(I82*H82,2)</f>
        <v>0</v>
      </c>
      <c r="K82" s="207" t="s">
        <v>154</v>
      </c>
      <c r="L82" s="45"/>
      <c r="M82" s="212" t="s">
        <v>19</v>
      </c>
      <c r="N82" s="213" t="s">
        <v>46</v>
      </c>
      <c r="O82" s="85"/>
      <c r="P82" s="214">
        <f>O82*H82</f>
        <v>0</v>
      </c>
      <c r="Q82" s="214">
        <v>0</v>
      </c>
      <c r="R82" s="214">
        <f>Q82*H82</f>
        <v>0</v>
      </c>
      <c r="S82" s="214">
        <v>0</v>
      </c>
      <c r="T82" s="215">
        <f>S82*H82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R82" s="216" t="s">
        <v>1124</v>
      </c>
      <c r="AT82" s="216" t="s">
        <v>135</v>
      </c>
      <c r="AU82" s="216" t="s">
        <v>83</v>
      </c>
      <c r="AY82" s="18" t="s">
        <v>132</v>
      </c>
      <c r="BE82" s="217">
        <f>IF(N82="základní",J82,0)</f>
        <v>0</v>
      </c>
      <c r="BF82" s="217">
        <f>IF(N82="snížená",J82,0)</f>
        <v>0</v>
      </c>
      <c r="BG82" s="217">
        <f>IF(N82="zákl. přenesená",J82,0)</f>
        <v>0</v>
      </c>
      <c r="BH82" s="217">
        <f>IF(N82="sníž. přenesená",J82,0)</f>
        <v>0</v>
      </c>
      <c r="BI82" s="217">
        <f>IF(N82="nulová",J82,0)</f>
        <v>0</v>
      </c>
      <c r="BJ82" s="18" t="s">
        <v>83</v>
      </c>
      <c r="BK82" s="217">
        <f>ROUND(I82*H82,2)</f>
        <v>0</v>
      </c>
      <c r="BL82" s="18" t="s">
        <v>1124</v>
      </c>
      <c r="BM82" s="216" t="s">
        <v>1125</v>
      </c>
    </row>
    <row r="83" s="2" customFormat="1">
      <c r="A83" s="39"/>
      <c r="B83" s="40"/>
      <c r="C83" s="41"/>
      <c r="D83" s="251" t="s">
        <v>156</v>
      </c>
      <c r="E83" s="41"/>
      <c r="F83" s="252" t="s">
        <v>1126</v>
      </c>
      <c r="G83" s="41"/>
      <c r="H83" s="41"/>
      <c r="I83" s="253"/>
      <c r="J83" s="41"/>
      <c r="K83" s="41"/>
      <c r="L83" s="45"/>
      <c r="M83" s="254"/>
      <c r="N83" s="255"/>
      <c r="O83" s="85"/>
      <c r="P83" s="85"/>
      <c r="Q83" s="85"/>
      <c r="R83" s="85"/>
      <c r="S83" s="85"/>
      <c r="T83" s="86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156</v>
      </c>
      <c r="AU83" s="18" t="s">
        <v>83</v>
      </c>
    </row>
    <row r="84" s="2" customFormat="1" ht="16.5" customHeight="1">
      <c r="A84" s="39"/>
      <c r="B84" s="40"/>
      <c r="C84" s="205" t="s">
        <v>85</v>
      </c>
      <c r="D84" s="205" t="s">
        <v>135</v>
      </c>
      <c r="E84" s="206" t="s">
        <v>1127</v>
      </c>
      <c r="F84" s="207" t="s">
        <v>1128</v>
      </c>
      <c r="G84" s="208" t="s">
        <v>1123</v>
      </c>
      <c r="H84" s="209">
        <v>1</v>
      </c>
      <c r="I84" s="210"/>
      <c r="J84" s="211">
        <f>ROUND(I84*H84,2)</f>
        <v>0</v>
      </c>
      <c r="K84" s="207" t="s">
        <v>154</v>
      </c>
      <c r="L84" s="45"/>
      <c r="M84" s="212" t="s">
        <v>19</v>
      </c>
      <c r="N84" s="213" t="s">
        <v>46</v>
      </c>
      <c r="O84" s="85"/>
      <c r="P84" s="214">
        <f>O84*H84</f>
        <v>0</v>
      </c>
      <c r="Q84" s="214">
        <v>0</v>
      </c>
      <c r="R84" s="214">
        <f>Q84*H84</f>
        <v>0</v>
      </c>
      <c r="S84" s="214">
        <v>0</v>
      </c>
      <c r="T84" s="215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16" t="s">
        <v>1124</v>
      </c>
      <c r="AT84" s="216" t="s">
        <v>135</v>
      </c>
      <c r="AU84" s="216" t="s">
        <v>83</v>
      </c>
      <c r="AY84" s="18" t="s">
        <v>132</v>
      </c>
      <c r="BE84" s="217">
        <f>IF(N84="základní",J84,0)</f>
        <v>0</v>
      </c>
      <c r="BF84" s="217">
        <f>IF(N84="snížená",J84,0)</f>
        <v>0</v>
      </c>
      <c r="BG84" s="217">
        <f>IF(N84="zákl. přenesená",J84,0)</f>
        <v>0</v>
      </c>
      <c r="BH84" s="217">
        <f>IF(N84="sníž. přenesená",J84,0)</f>
        <v>0</v>
      </c>
      <c r="BI84" s="217">
        <f>IF(N84="nulová",J84,0)</f>
        <v>0</v>
      </c>
      <c r="BJ84" s="18" t="s">
        <v>83</v>
      </c>
      <c r="BK84" s="217">
        <f>ROUND(I84*H84,2)</f>
        <v>0</v>
      </c>
      <c r="BL84" s="18" t="s">
        <v>1124</v>
      </c>
      <c r="BM84" s="216" t="s">
        <v>1129</v>
      </c>
    </row>
    <row r="85" s="2" customFormat="1">
      <c r="A85" s="39"/>
      <c r="B85" s="40"/>
      <c r="C85" s="41"/>
      <c r="D85" s="251" t="s">
        <v>156</v>
      </c>
      <c r="E85" s="41"/>
      <c r="F85" s="252" t="s">
        <v>1130</v>
      </c>
      <c r="G85" s="41"/>
      <c r="H85" s="41"/>
      <c r="I85" s="253"/>
      <c r="J85" s="41"/>
      <c r="K85" s="41"/>
      <c r="L85" s="45"/>
      <c r="M85" s="254"/>
      <c r="N85" s="255"/>
      <c r="O85" s="85"/>
      <c r="P85" s="85"/>
      <c r="Q85" s="85"/>
      <c r="R85" s="85"/>
      <c r="S85" s="85"/>
      <c r="T85" s="86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156</v>
      </c>
      <c r="AU85" s="18" t="s">
        <v>83</v>
      </c>
    </row>
    <row r="86" s="2" customFormat="1" ht="16.5" customHeight="1">
      <c r="A86" s="39"/>
      <c r="B86" s="40"/>
      <c r="C86" s="205" t="s">
        <v>133</v>
      </c>
      <c r="D86" s="205" t="s">
        <v>135</v>
      </c>
      <c r="E86" s="206" t="s">
        <v>1131</v>
      </c>
      <c r="F86" s="207" t="s">
        <v>1132</v>
      </c>
      <c r="G86" s="208" t="s">
        <v>1123</v>
      </c>
      <c r="H86" s="209">
        <v>1</v>
      </c>
      <c r="I86" s="210"/>
      <c r="J86" s="211">
        <f>ROUND(I86*H86,2)</f>
        <v>0</v>
      </c>
      <c r="K86" s="207" t="s">
        <v>154</v>
      </c>
      <c r="L86" s="45"/>
      <c r="M86" s="212" t="s">
        <v>19</v>
      </c>
      <c r="N86" s="213" t="s">
        <v>46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1124</v>
      </c>
      <c r="AT86" s="216" t="s">
        <v>135</v>
      </c>
      <c r="AU86" s="216" t="s">
        <v>83</v>
      </c>
      <c r="AY86" s="18" t="s">
        <v>132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83</v>
      </c>
      <c r="BK86" s="217">
        <f>ROUND(I86*H86,2)</f>
        <v>0</v>
      </c>
      <c r="BL86" s="18" t="s">
        <v>1124</v>
      </c>
      <c r="BM86" s="216" t="s">
        <v>1133</v>
      </c>
    </row>
    <row r="87" s="2" customFormat="1">
      <c r="A87" s="39"/>
      <c r="B87" s="40"/>
      <c r="C87" s="41"/>
      <c r="D87" s="251" t="s">
        <v>156</v>
      </c>
      <c r="E87" s="41"/>
      <c r="F87" s="252" t="s">
        <v>1134</v>
      </c>
      <c r="G87" s="41"/>
      <c r="H87" s="41"/>
      <c r="I87" s="253"/>
      <c r="J87" s="41"/>
      <c r="K87" s="41"/>
      <c r="L87" s="45"/>
      <c r="M87" s="254"/>
      <c r="N87" s="255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156</v>
      </c>
      <c r="AU87" s="18" t="s">
        <v>83</v>
      </c>
    </row>
    <row r="88" s="2" customFormat="1" ht="16.5" customHeight="1">
      <c r="A88" s="39"/>
      <c r="B88" s="40"/>
      <c r="C88" s="205" t="s">
        <v>139</v>
      </c>
      <c r="D88" s="205" t="s">
        <v>135</v>
      </c>
      <c r="E88" s="206" t="s">
        <v>1135</v>
      </c>
      <c r="F88" s="207" t="s">
        <v>1136</v>
      </c>
      <c r="G88" s="208" t="s">
        <v>1123</v>
      </c>
      <c r="H88" s="209">
        <v>1</v>
      </c>
      <c r="I88" s="210"/>
      <c r="J88" s="211">
        <f>ROUND(I88*H88,2)</f>
        <v>0</v>
      </c>
      <c r="K88" s="207" t="s">
        <v>154</v>
      </c>
      <c r="L88" s="45"/>
      <c r="M88" s="212" t="s">
        <v>19</v>
      </c>
      <c r="N88" s="213" t="s">
        <v>46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1124</v>
      </c>
      <c r="AT88" s="216" t="s">
        <v>135</v>
      </c>
      <c r="AU88" s="216" t="s">
        <v>83</v>
      </c>
      <c r="AY88" s="18" t="s">
        <v>132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83</v>
      </c>
      <c r="BK88" s="217">
        <f>ROUND(I88*H88,2)</f>
        <v>0</v>
      </c>
      <c r="BL88" s="18" t="s">
        <v>1124</v>
      </c>
      <c r="BM88" s="216" t="s">
        <v>1137</v>
      </c>
    </row>
    <row r="89" s="2" customFormat="1">
      <c r="A89" s="39"/>
      <c r="B89" s="40"/>
      <c r="C89" s="41"/>
      <c r="D89" s="251" t="s">
        <v>156</v>
      </c>
      <c r="E89" s="41"/>
      <c r="F89" s="252" t="s">
        <v>1138</v>
      </c>
      <c r="G89" s="41"/>
      <c r="H89" s="41"/>
      <c r="I89" s="253"/>
      <c r="J89" s="41"/>
      <c r="K89" s="41"/>
      <c r="L89" s="45"/>
      <c r="M89" s="254"/>
      <c r="N89" s="255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156</v>
      </c>
      <c r="AU89" s="18" t="s">
        <v>83</v>
      </c>
    </row>
    <row r="90" s="2" customFormat="1" ht="16.5" customHeight="1">
      <c r="A90" s="39"/>
      <c r="B90" s="40"/>
      <c r="C90" s="205" t="s">
        <v>164</v>
      </c>
      <c r="D90" s="205" t="s">
        <v>135</v>
      </c>
      <c r="E90" s="206" t="s">
        <v>1139</v>
      </c>
      <c r="F90" s="207" t="s">
        <v>1140</v>
      </c>
      <c r="G90" s="208" t="s">
        <v>1123</v>
      </c>
      <c r="H90" s="209">
        <v>1</v>
      </c>
      <c r="I90" s="210"/>
      <c r="J90" s="211">
        <f>ROUND(I90*H90,2)</f>
        <v>0</v>
      </c>
      <c r="K90" s="207" t="s">
        <v>154</v>
      </c>
      <c r="L90" s="45"/>
      <c r="M90" s="212" t="s">
        <v>19</v>
      </c>
      <c r="N90" s="213" t="s">
        <v>46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1124</v>
      </c>
      <c r="AT90" s="216" t="s">
        <v>135</v>
      </c>
      <c r="AU90" s="216" t="s">
        <v>83</v>
      </c>
      <c r="AY90" s="18" t="s">
        <v>132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83</v>
      </c>
      <c r="BK90" s="217">
        <f>ROUND(I90*H90,2)</f>
        <v>0</v>
      </c>
      <c r="BL90" s="18" t="s">
        <v>1124</v>
      </c>
      <c r="BM90" s="216" t="s">
        <v>1141</v>
      </c>
    </row>
    <row r="91" s="2" customFormat="1">
      <c r="A91" s="39"/>
      <c r="B91" s="40"/>
      <c r="C91" s="41"/>
      <c r="D91" s="251" t="s">
        <v>156</v>
      </c>
      <c r="E91" s="41"/>
      <c r="F91" s="252" t="s">
        <v>1142</v>
      </c>
      <c r="G91" s="41"/>
      <c r="H91" s="41"/>
      <c r="I91" s="253"/>
      <c r="J91" s="41"/>
      <c r="K91" s="41"/>
      <c r="L91" s="45"/>
      <c r="M91" s="272"/>
      <c r="N91" s="273"/>
      <c r="O91" s="269"/>
      <c r="P91" s="269"/>
      <c r="Q91" s="269"/>
      <c r="R91" s="269"/>
      <c r="S91" s="269"/>
      <c r="T91" s="274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156</v>
      </c>
      <c r="AU91" s="18" t="s">
        <v>83</v>
      </c>
    </row>
    <row r="92" s="2" customFormat="1" ht="6.96" customHeight="1">
      <c r="A92" s="39"/>
      <c r="B92" s="60"/>
      <c r="C92" s="61"/>
      <c r="D92" s="61"/>
      <c r="E92" s="61"/>
      <c r="F92" s="61"/>
      <c r="G92" s="61"/>
      <c r="H92" s="61"/>
      <c r="I92" s="61"/>
      <c r="J92" s="61"/>
      <c r="K92" s="61"/>
      <c r="L92" s="45"/>
      <c r="M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</sheetData>
  <sheetProtection sheet="1" autoFilter="0" formatColumns="0" formatRows="0" objects="1" scenarios="1" spinCount="100000" saltValue="njlTReKa2VpiacjxdY6xFC9hcKKpqhFEez9rJ4NdVDr5poIpSunxgBloe8PjHZIImd0ZkqIZFoKb7MC0YN7TvA==" hashValue="4fb4SV+WdZc6BLPhrtbFv/SZHev/1zNK/UqUxgv16bbEQpKZdIFvm2bgR/kHoHfzAgm3/2fmHVv6fY+uLkBEtA==" algorithmName="SHA-512" password="CC35"/>
  <autoFilter ref="C79:K91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hyperlinks>
    <hyperlink ref="F83" r:id="rId1" display="https://podminky.urs.cz/item/CS_URS_2022_01/013254000"/>
    <hyperlink ref="F85" r:id="rId2" display="https://podminky.urs.cz/item/CS_URS_2022_01/033103000"/>
    <hyperlink ref="F87" r:id="rId3" display="https://podminky.urs.cz/item/CS_URS_2022_01/033203000"/>
    <hyperlink ref="F89" r:id="rId4" display="https://podminky.urs.cz/item/CS_URS_2022_01/071103000"/>
    <hyperlink ref="F91" r:id="rId5" display="https://podminky.urs.cz/item/CS_URS_2022_01/09410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5" customWidth="1"/>
    <col min="2" max="2" width="1.667969" style="275" customWidth="1"/>
    <col min="3" max="4" width="5" style="275" customWidth="1"/>
    <col min="5" max="5" width="11.66016" style="275" customWidth="1"/>
    <col min="6" max="6" width="9.160156" style="275" customWidth="1"/>
    <col min="7" max="7" width="5" style="275" customWidth="1"/>
    <col min="8" max="8" width="77.83203" style="275" customWidth="1"/>
    <col min="9" max="10" width="20" style="275" customWidth="1"/>
    <col min="11" max="11" width="1.667969" style="275" customWidth="1"/>
  </cols>
  <sheetData>
    <row r="1" s="1" customFormat="1" ht="37.5" customHeight="1"/>
    <row r="2" s="1" customFormat="1" ht="7.5" customHeight="1">
      <c r="B2" s="276"/>
      <c r="C2" s="277"/>
      <c r="D2" s="277"/>
      <c r="E2" s="277"/>
      <c r="F2" s="277"/>
      <c r="G2" s="277"/>
      <c r="H2" s="277"/>
      <c r="I2" s="277"/>
      <c r="J2" s="277"/>
      <c r="K2" s="278"/>
    </row>
    <row r="3" s="16" customFormat="1" ht="45" customHeight="1">
      <c r="B3" s="279"/>
      <c r="C3" s="280" t="s">
        <v>1143</v>
      </c>
      <c r="D3" s="280"/>
      <c r="E3" s="280"/>
      <c r="F3" s="280"/>
      <c r="G3" s="280"/>
      <c r="H3" s="280"/>
      <c r="I3" s="280"/>
      <c r="J3" s="280"/>
      <c r="K3" s="281"/>
    </row>
    <row r="4" s="1" customFormat="1" ht="25.5" customHeight="1">
      <c r="B4" s="282"/>
      <c r="C4" s="283" t="s">
        <v>1144</v>
      </c>
      <c r="D4" s="283"/>
      <c r="E4" s="283"/>
      <c r="F4" s="283"/>
      <c r="G4" s="283"/>
      <c r="H4" s="283"/>
      <c r="I4" s="283"/>
      <c r="J4" s="283"/>
      <c r="K4" s="284"/>
    </row>
    <row r="5" s="1" customFormat="1" ht="5.25" customHeight="1">
      <c r="B5" s="282"/>
      <c r="C5" s="285"/>
      <c r="D5" s="285"/>
      <c r="E5" s="285"/>
      <c r="F5" s="285"/>
      <c r="G5" s="285"/>
      <c r="H5" s="285"/>
      <c r="I5" s="285"/>
      <c r="J5" s="285"/>
      <c r="K5" s="284"/>
    </row>
    <row r="6" s="1" customFormat="1" ht="15" customHeight="1">
      <c r="B6" s="282"/>
      <c r="C6" s="286" t="s">
        <v>1145</v>
      </c>
      <c r="D6" s="286"/>
      <c r="E6" s="286"/>
      <c r="F6" s="286"/>
      <c r="G6" s="286"/>
      <c r="H6" s="286"/>
      <c r="I6" s="286"/>
      <c r="J6" s="286"/>
      <c r="K6" s="284"/>
    </row>
    <row r="7" s="1" customFormat="1" ht="15" customHeight="1">
      <c r="B7" s="287"/>
      <c r="C7" s="286" t="s">
        <v>1146</v>
      </c>
      <c r="D7" s="286"/>
      <c r="E7" s="286"/>
      <c r="F7" s="286"/>
      <c r="G7" s="286"/>
      <c r="H7" s="286"/>
      <c r="I7" s="286"/>
      <c r="J7" s="286"/>
      <c r="K7" s="284"/>
    </row>
    <row r="8" s="1" customFormat="1" ht="12.75" customHeight="1">
      <c r="B8" s="287"/>
      <c r="C8" s="286"/>
      <c r="D8" s="286"/>
      <c r="E8" s="286"/>
      <c r="F8" s="286"/>
      <c r="G8" s="286"/>
      <c r="H8" s="286"/>
      <c r="I8" s="286"/>
      <c r="J8" s="286"/>
      <c r="K8" s="284"/>
    </row>
    <row r="9" s="1" customFormat="1" ht="15" customHeight="1">
      <c r="B9" s="287"/>
      <c r="C9" s="286" t="s">
        <v>1147</v>
      </c>
      <c r="D9" s="286"/>
      <c r="E9" s="286"/>
      <c r="F9" s="286"/>
      <c r="G9" s="286"/>
      <c r="H9" s="286"/>
      <c r="I9" s="286"/>
      <c r="J9" s="286"/>
      <c r="K9" s="284"/>
    </row>
    <row r="10" s="1" customFormat="1" ht="15" customHeight="1">
      <c r="B10" s="287"/>
      <c r="C10" s="286"/>
      <c r="D10" s="286" t="s">
        <v>1148</v>
      </c>
      <c r="E10" s="286"/>
      <c r="F10" s="286"/>
      <c r="G10" s="286"/>
      <c r="H10" s="286"/>
      <c r="I10" s="286"/>
      <c r="J10" s="286"/>
      <c r="K10" s="284"/>
    </row>
    <row r="11" s="1" customFormat="1" ht="15" customHeight="1">
      <c r="B11" s="287"/>
      <c r="C11" s="288"/>
      <c r="D11" s="286" t="s">
        <v>1149</v>
      </c>
      <c r="E11" s="286"/>
      <c r="F11" s="286"/>
      <c r="G11" s="286"/>
      <c r="H11" s="286"/>
      <c r="I11" s="286"/>
      <c r="J11" s="286"/>
      <c r="K11" s="284"/>
    </row>
    <row r="12" s="1" customFormat="1" ht="15" customHeight="1">
      <c r="B12" s="287"/>
      <c r="C12" s="288"/>
      <c r="D12" s="286"/>
      <c r="E12" s="286"/>
      <c r="F12" s="286"/>
      <c r="G12" s="286"/>
      <c r="H12" s="286"/>
      <c r="I12" s="286"/>
      <c r="J12" s="286"/>
      <c r="K12" s="284"/>
    </row>
    <row r="13" s="1" customFormat="1" ht="15" customHeight="1">
      <c r="B13" s="287"/>
      <c r="C13" s="288"/>
      <c r="D13" s="289" t="s">
        <v>1150</v>
      </c>
      <c r="E13" s="286"/>
      <c r="F13" s="286"/>
      <c r="G13" s="286"/>
      <c r="H13" s="286"/>
      <c r="I13" s="286"/>
      <c r="J13" s="286"/>
      <c r="K13" s="284"/>
    </row>
    <row r="14" s="1" customFormat="1" ht="12.75" customHeight="1">
      <c r="B14" s="287"/>
      <c r="C14" s="288"/>
      <c r="D14" s="288"/>
      <c r="E14" s="288"/>
      <c r="F14" s="288"/>
      <c r="G14" s="288"/>
      <c r="H14" s="288"/>
      <c r="I14" s="288"/>
      <c r="J14" s="288"/>
      <c r="K14" s="284"/>
    </row>
    <row r="15" s="1" customFormat="1" ht="15" customHeight="1">
      <c r="B15" s="287"/>
      <c r="C15" s="288"/>
      <c r="D15" s="286" t="s">
        <v>1151</v>
      </c>
      <c r="E15" s="286"/>
      <c r="F15" s="286"/>
      <c r="G15" s="286"/>
      <c r="H15" s="286"/>
      <c r="I15" s="286"/>
      <c r="J15" s="286"/>
      <c r="K15" s="284"/>
    </row>
    <row r="16" s="1" customFormat="1" ht="15" customHeight="1">
      <c r="B16" s="287"/>
      <c r="C16" s="288"/>
      <c r="D16" s="286" t="s">
        <v>1152</v>
      </c>
      <c r="E16" s="286"/>
      <c r="F16" s="286"/>
      <c r="G16" s="286"/>
      <c r="H16" s="286"/>
      <c r="I16" s="286"/>
      <c r="J16" s="286"/>
      <c r="K16" s="284"/>
    </row>
    <row r="17" s="1" customFormat="1" ht="15" customHeight="1">
      <c r="B17" s="287"/>
      <c r="C17" s="288"/>
      <c r="D17" s="286" t="s">
        <v>1153</v>
      </c>
      <c r="E17" s="286"/>
      <c r="F17" s="286"/>
      <c r="G17" s="286"/>
      <c r="H17" s="286"/>
      <c r="I17" s="286"/>
      <c r="J17" s="286"/>
      <c r="K17" s="284"/>
    </row>
    <row r="18" s="1" customFormat="1" ht="15" customHeight="1">
      <c r="B18" s="287"/>
      <c r="C18" s="288"/>
      <c r="D18" s="288"/>
      <c r="E18" s="290" t="s">
        <v>82</v>
      </c>
      <c r="F18" s="286" t="s">
        <v>1154</v>
      </c>
      <c r="G18" s="286"/>
      <c r="H18" s="286"/>
      <c r="I18" s="286"/>
      <c r="J18" s="286"/>
      <c r="K18" s="284"/>
    </row>
    <row r="19" s="1" customFormat="1" ht="15" customHeight="1">
      <c r="B19" s="287"/>
      <c r="C19" s="288"/>
      <c r="D19" s="288"/>
      <c r="E19" s="290" t="s">
        <v>1155</v>
      </c>
      <c r="F19" s="286" t="s">
        <v>1156</v>
      </c>
      <c r="G19" s="286"/>
      <c r="H19" s="286"/>
      <c r="I19" s="286"/>
      <c r="J19" s="286"/>
      <c r="K19" s="284"/>
    </row>
    <row r="20" s="1" customFormat="1" ht="15" customHeight="1">
      <c r="B20" s="287"/>
      <c r="C20" s="288"/>
      <c r="D20" s="288"/>
      <c r="E20" s="290" t="s">
        <v>1157</v>
      </c>
      <c r="F20" s="286" t="s">
        <v>1158</v>
      </c>
      <c r="G20" s="286"/>
      <c r="H20" s="286"/>
      <c r="I20" s="286"/>
      <c r="J20" s="286"/>
      <c r="K20" s="284"/>
    </row>
    <row r="21" s="1" customFormat="1" ht="15" customHeight="1">
      <c r="B21" s="287"/>
      <c r="C21" s="288"/>
      <c r="D21" s="288"/>
      <c r="E21" s="290" t="s">
        <v>88</v>
      </c>
      <c r="F21" s="286" t="s">
        <v>1159</v>
      </c>
      <c r="G21" s="286"/>
      <c r="H21" s="286"/>
      <c r="I21" s="286"/>
      <c r="J21" s="286"/>
      <c r="K21" s="284"/>
    </row>
    <row r="22" s="1" customFormat="1" ht="15" customHeight="1">
      <c r="B22" s="287"/>
      <c r="C22" s="288"/>
      <c r="D22" s="288"/>
      <c r="E22" s="290" t="s">
        <v>1160</v>
      </c>
      <c r="F22" s="286" t="s">
        <v>1092</v>
      </c>
      <c r="G22" s="286"/>
      <c r="H22" s="286"/>
      <c r="I22" s="286"/>
      <c r="J22" s="286"/>
      <c r="K22" s="284"/>
    </row>
    <row r="23" s="1" customFormat="1" ht="15" customHeight="1">
      <c r="B23" s="287"/>
      <c r="C23" s="288"/>
      <c r="D23" s="288"/>
      <c r="E23" s="290" t="s">
        <v>1161</v>
      </c>
      <c r="F23" s="286" t="s">
        <v>1162</v>
      </c>
      <c r="G23" s="286"/>
      <c r="H23" s="286"/>
      <c r="I23" s="286"/>
      <c r="J23" s="286"/>
      <c r="K23" s="284"/>
    </row>
    <row r="24" s="1" customFormat="1" ht="12.75" customHeight="1">
      <c r="B24" s="287"/>
      <c r="C24" s="288"/>
      <c r="D24" s="288"/>
      <c r="E24" s="288"/>
      <c r="F24" s="288"/>
      <c r="G24" s="288"/>
      <c r="H24" s="288"/>
      <c r="I24" s="288"/>
      <c r="J24" s="288"/>
      <c r="K24" s="284"/>
    </row>
    <row r="25" s="1" customFormat="1" ht="15" customHeight="1">
      <c r="B25" s="287"/>
      <c r="C25" s="286" t="s">
        <v>1163</v>
      </c>
      <c r="D25" s="286"/>
      <c r="E25" s="286"/>
      <c r="F25" s="286"/>
      <c r="G25" s="286"/>
      <c r="H25" s="286"/>
      <c r="I25" s="286"/>
      <c r="J25" s="286"/>
      <c r="K25" s="284"/>
    </row>
    <row r="26" s="1" customFormat="1" ht="15" customHeight="1">
      <c r="B26" s="287"/>
      <c r="C26" s="286" t="s">
        <v>1164</v>
      </c>
      <c r="D26" s="286"/>
      <c r="E26" s="286"/>
      <c r="F26" s="286"/>
      <c r="G26" s="286"/>
      <c r="H26" s="286"/>
      <c r="I26" s="286"/>
      <c r="J26" s="286"/>
      <c r="K26" s="284"/>
    </row>
    <row r="27" s="1" customFormat="1" ht="15" customHeight="1">
      <c r="B27" s="287"/>
      <c r="C27" s="286"/>
      <c r="D27" s="286" t="s">
        <v>1165</v>
      </c>
      <c r="E27" s="286"/>
      <c r="F27" s="286"/>
      <c r="G27" s="286"/>
      <c r="H27" s="286"/>
      <c r="I27" s="286"/>
      <c r="J27" s="286"/>
      <c r="K27" s="284"/>
    </row>
    <row r="28" s="1" customFormat="1" ht="15" customHeight="1">
      <c r="B28" s="287"/>
      <c r="C28" s="288"/>
      <c r="D28" s="286" t="s">
        <v>1166</v>
      </c>
      <c r="E28" s="286"/>
      <c r="F28" s="286"/>
      <c r="G28" s="286"/>
      <c r="H28" s="286"/>
      <c r="I28" s="286"/>
      <c r="J28" s="286"/>
      <c r="K28" s="284"/>
    </row>
    <row r="29" s="1" customFormat="1" ht="12.75" customHeight="1">
      <c r="B29" s="287"/>
      <c r="C29" s="288"/>
      <c r="D29" s="288"/>
      <c r="E29" s="288"/>
      <c r="F29" s="288"/>
      <c r="G29" s="288"/>
      <c r="H29" s="288"/>
      <c r="I29" s="288"/>
      <c r="J29" s="288"/>
      <c r="K29" s="284"/>
    </row>
    <row r="30" s="1" customFormat="1" ht="15" customHeight="1">
      <c r="B30" s="287"/>
      <c r="C30" s="288"/>
      <c r="D30" s="286" t="s">
        <v>1167</v>
      </c>
      <c r="E30" s="286"/>
      <c r="F30" s="286"/>
      <c r="G30" s="286"/>
      <c r="H30" s="286"/>
      <c r="I30" s="286"/>
      <c r="J30" s="286"/>
      <c r="K30" s="284"/>
    </row>
    <row r="31" s="1" customFormat="1" ht="15" customHeight="1">
      <c r="B31" s="287"/>
      <c r="C31" s="288"/>
      <c r="D31" s="286" t="s">
        <v>1168</v>
      </c>
      <c r="E31" s="286"/>
      <c r="F31" s="286"/>
      <c r="G31" s="286"/>
      <c r="H31" s="286"/>
      <c r="I31" s="286"/>
      <c r="J31" s="286"/>
      <c r="K31" s="284"/>
    </row>
    <row r="32" s="1" customFormat="1" ht="12.75" customHeight="1">
      <c r="B32" s="287"/>
      <c r="C32" s="288"/>
      <c r="D32" s="288"/>
      <c r="E32" s="288"/>
      <c r="F32" s="288"/>
      <c r="G32" s="288"/>
      <c r="H32" s="288"/>
      <c r="I32" s="288"/>
      <c r="J32" s="288"/>
      <c r="K32" s="284"/>
    </row>
    <row r="33" s="1" customFormat="1" ht="15" customHeight="1">
      <c r="B33" s="287"/>
      <c r="C33" s="288"/>
      <c r="D33" s="286" t="s">
        <v>1169</v>
      </c>
      <c r="E33" s="286"/>
      <c r="F33" s="286"/>
      <c r="G33" s="286"/>
      <c r="H33" s="286"/>
      <c r="I33" s="286"/>
      <c r="J33" s="286"/>
      <c r="K33" s="284"/>
    </row>
    <row r="34" s="1" customFormat="1" ht="15" customHeight="1">
      <c r="B34" s="287"/>
      <c r="C34" s="288"/>
      <c r="D34" s="286" t="s">
        <v>1170</v>
      </c>
      <c r="E34" s="286"/>
      <c r="F34" s="286"/>
      <c r="G34" s="286"/>
      <c r="H34" s="286"/>
      <c r="I34" s="286"/>
      <c r="J34" s="286"/>
      <c r="K34" s="284"/>
    </row>
    <row r="35" s="1" customFormat="1" ht="15" customHeight="1">
      <c r="B35" s="287"/>
      <c r="C35" s="288"/>
      <c r="D35" s="286" t="s">
        <v>1171</v>
      </c>
      <c r="E35" s="286"/>
      <c r="F35" s="286"/>
      <c r="G35" s="286"/>
      <c r="H35" s="286"/>
      <c r="I35" s="286"/>
      <c r="J35" s="286"/>
      <c r="K35" s="284"/>
    </row>
    <row r="36" s="1" customFormat="1" ht="15" customHeight="1">
      <c r="B36" s="287"/>
      <c r="C36" s="288"/>
      <c r="D36" s="286"/>
      <c r="E36" s="289" t="s">
        <v>118</v>
      </c>
      <c r="F36" s="286"/>
      <c r="G36" s="286" t="s">
        <v>1172</v>
      </c>
      <c r="H36" s="286"/>
      <c r="I36" s="286"/>
      <c r="J36" s="286"/>
      <c r="K36" s="284"/>
    </row>
    <row r="37" s="1" customFormat="1" ht="30.75" customHeight="1">
      <c r="B37" s="287"/>
      <c r="C37" s="288"/>
      <c r="D37" s="286"/>
      <c r="E37" s="289" t="s">
        <v>1173</v>
      </c>
      <c r="F37" s="286"/>
      <c r="G37" s="286" t="s">
        <v>1174</v>
      </c>
      <c r="H37" s="286"/>
      <c r="I37" s="286"/>
      <c r="J37" s="286"/>
      <c r="K37" s="284"/>
    </row>
    <row r="38" s="1" customFormat="1" ht="15" customHeight="1">
      <c r="B38" s="287"/>
      <c r="C38" s="288"/>
      <c r="D38" s="286"/>
      <c r="E38" s="289" t="s">
        <v>56</v>
      </c>
      <c r="F38" s="286"/>
      <c r="G38" s="286" t="s">
        <v>1175</v>
      </c>
      <c r="H38" s="286"/>
      <c r="I38" s="286"/>
      <c r="J38" s="286"/>
      <c r="K38" s="284"/>
    </row>
    <row r="39" s="1" customFormat="1" ht="15" customHeight="1">
      <c r="B39" s="287"/>
      <c r="C39" s="288"/>
      <c r="D39" s="286"/>
      <c r="E39" s="289" t="s">
        <v>57</v>
      </c>
      <c r="F39" s="286"/>
      <c r="G39" s="286" t="s">
        <v>1176</v>
      </c>
      <c r="H39" s="286"/>
      <c r="I39" s="286"/>
      <c r="J39" s="286"/>
      <c r="K39" s="284"/>
    </row>
    <row r="40" s="1" customFormat="1" ht="15" customHeight="1">
      <c r="B40" s="287"/>
      <c r="C40" s="288"/>
      <c r="D40" s="286"/>
      <c r="E40" s="289" t="s">
        <v>119</v>
      </c>
      <c r="F40" s="286"/>
      <c r="G40" s="286" t="s">
        <v>1177</v>
      </c>
      <c r="H40" s="286"/>
      <c r="I40" s="286"/>
      <c r="J40" s="286"/>
      <c r="K40" s="284"/>
    </row>
    <row r="41" s="1" customFormat="1" ht="15" customHeight="1">
      <c r="B41" s="287"/>
      <c r="C41" s="288"/>
      <c r="D41" s="286"/>
      <c r="E41" s="289" t="s">
        <v>120</v>
      </c>
      <c r="F41" s="286"/>
      <c r="G41" s="286" t="s">
        <v>1178</v>
      </c>
      <c r="H41" s="286"/>
      <c r="I41" s="286"/>
      <c r="J41" s="286"/>
      <c r="K41" s="284"/>
    </row>
    <row r="42" s="1" customFormat="1" ht="15" customHeight="1">
      <c r="B42" s="287"/>
      <c r="C42" s="288"/>
      <c r="D42" s="286"/>
      <c r="E42" s="289" t="s">
        <v>1179</v>
      </c>
      <c r="F42" s="286"/>
      <c r="G42" s="286" t="s">
        <v>1180</v>
      </c>
      <c r="H42" s="286"/>
      <c r="I42" s="286"/>
      <c r="J42" s="286"/>
      <c r="K42" s="284"/>
    </row>
    <row r="43" s="1" customFormat="1" ht="15" customHeight="1">
      <c r="B43" s="287"/>
      <c r="C43" s="288"/>
      <c r="D43" s="286"/>
      <c r="E43" s="289"/>
      <c r="F43" s="286"/>
      <c r="G43" s="286" t="s">
        <v>1181</v>
      </c>
      <c r="H43" s="286"/>
      <c r="I43" s="286"/>
      <c r="J43" s="286"/>
      <c r="K43" s="284"/>
    </row>
    <row r="44" s="1" customFormat="1" ht="15" customHeight="1">
      <c r="B44" s="287"/>
      <c r="C44" s="288"/>
      <c r="D44" s="286"/>
      <c r="E44" s="289" t="s">
        <v>1182</v>
      </c>
      <c r="F44" s="286"/>
      <c r="G44" s="286" t="s">
        <v>1183</v>
      </c>
      <c r="H44" s="286"/>
      <c r="I44" s="286"/>
      <c r="J44" s="286"/>
      <c r="K44" s="284"/>
    </row>
    <row r="45" s="1" customFormat="1" ht="15" customHeight="1">
      <c r="B45" s="287"/>
      <c r="C45" s="288"/>
      <c r="D45" s="286"/>
      <c r="E45" s="289" t="s">
        <v>122</v>
      </c>
      <c r="F45" s="286"/>
      <c r="G45" s="286" t="s">
        <v>1184</v>
      </c>
      <c r="H45" s="286"/>
      <c r="I45" s="286"/>
      <c r="J45" s="286"/>
      <c r="K45" s="284"/>
    </row>
    <row r="46" s="1" customFormat="1" ht="12.75" customHeight="1">
      <c r="B46" s="287"/>
      <c r="C46" s="288"/>
      <c r="D46" s="286"/>
      <c r="E46" s="286"/>
      <c r="F46" s="286"/>
      <c r="G46" s="286"/>
      <c r="H46" s="286"/>
      <c r="I46" s="286"/>
      <c r="J46" s="286"/>
      <c r="K46" s="284"/>
    </row>
    <row r="47" s="1" customFormat="1" ht="15" customHeight="1">
      <c r="B47" s="287"/>
      <c r="C47" s="288"/>
      <c r="D47" s="286" t="s">
        <v>1185</v>
      </c>
      <c r="E47" s="286"/>
      <c r="F47" s="286"/>
      <c r="G47" s="286"/>
      <c r="H47" s="286"/>
      <c r="I47" s="286"/>
      <c r="J47" s="286"/>
      <c r="K47" s="284"/>
    </row>
    <row r="48" s="1" customFormat="1" ht="15" customHeight="1">
      <c r="B48" s="287"/>
      <c r="C48" s="288"/>
      <c r="D48" s="288"/>
      <c r="E48" s="286" t="s">
        <v>1186</v>
      </c>
      <c r="F48" s="286"/>
      <c r="G48" s="286"/>
      <c r="H48" s="286"/>
      <c r="I48" s="286"/>
      <c r="J48" s="286"/>
      <c r="K48" s="284"/>
    </row>
    <row r="49" s="1" customFormat="1" ht="15" customHeight="1">
      <c r="B49" s="287"/>
      <c r="C49" s="288"/>
      <c r="D49" s="288"/>
      <c r="E49" s="286" t="s">
        <v>1187</v>
      </c>
      <c r="F49" s="286"/>
      <c r="G49" s="286"/>
      <c r="H49" s="286"/>
      <c r="I49" s="286"/>
      <c r="J49" s="286"/>
      <c r="K49" s="284"/>
    </row>
    <row r="50" s="1" customFormat="1" ht="15" customHeight="1">
      <c r="B50" s="287"/>
      <c r="C50" s="288"/>
      <c r="D50" s="288"/>
      <c r="E50" s="286" t="s">
        <v>1188</v>
      </c>
      <c r="F50" s="286"/>
      <c r="G50" s="286"/>
      <c r="H50" s="286"/>
      <c r="I50" s="286"/>
      <c r="J50" s="286"/>
      <c r="K50" s="284"/>
    </row>
    <row r="51" s="1" customFormat="1" ht="15" customHeight="1">
      <c r="B51" s="287"/>
      <c r="C51" s="288"/>
      <c r="D51" s="286" t="s">
        <v>1189</v>
      </c>
      <c r="E51" s="286"/>
      <c r="F51" s="286"/>
      <c r="G51" s="286"/>
      <c r="H51" s="286"/>
      <c r="I51" s="286"/>
      <c r="J51" s="286"/>
      <c r="K51" s="284"/>
    </row>
    <row r="52" s="1" customFormat="1" ht="25.5" customHeight="1">
      <c r="B52" s="282"/>
      <c r="C52" s="283" t="s">
        <v>1190</v>
      </c>
      <c r="D52" s="283"/>
      <c r="E52" s="283"/>
      <c r="F52" s="283"/>
      <c r="G52" s="283"/>
      <c r="H52" s="283"/>
      <c r="I52" s="283"/>
      <c r="J52" s="283"/>
      <c r="K52" s="284"/>
    </row>
    <row r="53" s="1" customFormat="1" ht="5.25" customHeight="1">
      <c r="B53" s="282"/>
      <c r="C53" s="285"/>
      <c r="D53" s="285"/>
      <c r="E53" s="285"/>
      <c r="F53" s="285"/>
      <c r="G53" s="285"/>
      <c r="H53" s="285"/>
      <c r="I53" s="285"/>
      <c r="J53" s="285"/>
      <c r="K53" s="284"/>
    </row>
    <row r="54" s="1" customFormat="1" ht="15" customHeight="1">
      <c r="B54" s="282"/>
      <c r="C54" s="286" t="s">
        <v>1191</v>
      </c>
      <c r="D54" s="286"/>
      <c r="E54" s="286"/>
      <c r="F54" s="286"/>
      <c r="G54" s="286"/>
      <c r="H54" s="286"/>
      <c r="I54" s="286"/>
      <c r="J54" s="286"/>
      <c r="K54" s="284"/>
    </row>
    <row r="55" s="1" customFormat="1" ht="15" customHeight="1">
      <c r="B55" s="282"/>
      <c r="C55" s="286" t="s">
        <v>1192</v>
      </c>
      <c r="D55" s="286"/>
      <c r="E55" s="286"/>
      <c r="F55" s="286"/>
      <c r="G55" s="286"/>
      <c r="H55" s="286"/>
      <c r="I55" s="286"/>
      <c r="J55" s="286"/>
      <c r="K55" s="284"/>
    </row>
    <row r="56" s="1" customFormat="1" ht="12.75" customHeight="1">
      <c r="B56" s="282"/>
      <c r="C56" s="286"/>
      <c r="D56" s="286"/>
      <c r="E56" s="286"/>
      <c r="F56" s="286"/>
      <c r="G56" s="286"/>
      <c r="H56" s="286"/>
      <c r="I56" s="286"/>
      <c r="J56" s="286"/>
      <c r="K56" s="284"/>
    </row>
    <row r="57" s="1" customFormat="1" ht="15" customHeight="1">
      <c r="B57" s="282"/>
      <c r="C57" s="286" t="s">
        <v>1193</v>
      </c>
      <c r="D57" s="286"/>
      <c r="E57" s="286"/>
      <c r="F57" s="286"/>
      <c r="G57" s="286"/>
      <c r="H57" s="286"/>
      <c r="I57" s="286"/>
      <c r="J57" s="286"/>
      <c r="K57" s="284"/>
    </row>
    <row r="58" s="1" customFormat="1" ht="15" customHeight="1">
      <c r="B58" s="282"/>
      <c r="C58" s="288"/>
      <c r="D58" s="286" t="s">
        <v>1194</v>
      </c>
      <c r="E58" s="286"/>
      <c r="F58" s="286"/>
      <c r="G58" s="286"/>
      <c r="H58" s="286"/>
      <c r="I58" s="286"/>
      <c r="J58" s="286"/>
      <c r="K58" s="284"/>
    </row>
    <row r="59" s="1" customFormat="1" ht="15" customHeight="1">
      <c r="B59" s="282"/>
      <c r="C59" s="288"/>
      <c r="D59" s="286" t="s">
        <v>1195</v>
      </c>
      <c r="E59" s="286"/>
      <c r="F59" s="286"/>
      <c r="G59" s="286"/>
      <c r="H59" s="286"/>
      <c r="I59" s="286"/>
      <c r="J59" s="286"/>
      <c r="K59" s="284"/>
    </row>
    <row r="60" s="1" customFormat="1" ht="15" customHeight="1">
      <c r="B60" s="282"/>
      <c r="C60" s="288"/>
      <c r="D60" s="286" t="s">
        <v>1196</v>
      </c>
      <c r="E60" s="286"/>
      <c r="F60" s="286"/>
      <c r="G60" s="286"/>
      <c r="H60" s="286"/>
      <c r="I60" s="286"/>
      <c r="J60" s="286"/>
      <c r="K60" s="284"/>
    </row>
    <row r="61" s="1" customFormat="1" ht="15" customHeight="1">
      <c r="B61" s="282"/>
      <c r="C61" s="288"/>
      <c r="D61" s="286" t="s">
        <v>1197</v>
      </c>
      <c r="E61" s="286"/>
      <c r="F61" s="286"/>
      <c r="G61" s="286"/>
      <c r="H61" s="286"/>
      <c r="I61" s="286"/>
      <c r="J61" s="286"/>
      <c r="K61" s="284"/>
    </row>
    <row r="62" s="1" customFormat="1" ht="15" customHeight="1">
      <c r="B62" s="282"/>
      <c r="C62" s="288"/>
      <c r="D62" s="291" t="s">
        <v>1198</v>
      </c>
      <c r="E62" s="291"/>
      <c r="F62" s="291"/>
      <c r="G62" s="291"/>
      <c r="H62" s="291"/>
      <c r="I62" s="291"/>
      <c r="J62" s="291"/>
      <c r="K62" s="284"/>
    </row>
    <row r="63" s="1" customFormat="1" ht="15" customHeight="1">
      <c r="B63" s="282"/>
      <c r="C63" s="288"/>
      <c r="D63" s="286" t="s">
        <v>1199</v>
      </c>
      <c r="E63" s="286"/>
      <c r="F63" s="286"/>
      <c r="G63" s="286"/>
      <c r="H63" s="286"/>
      <c r="I63" s="286"/>
      <c r="J63" s="286"/>
      <c r="K63" s="284"/>
    </row>
    <row r="64" s="1" customFormat="1" ht="12.75" customHeight="1">
      <c r="B64" s="282"/>
      <c r="C64" s="288"/>
      <c r="D64" s="288"/>
      <c r="E64" s="292"/>
      <c r="F64" s="288"/>
      <c r="G64" s="288"/>
      <c r="H64" s="288"/>
      <c r="I64" s="288"/>
      <c r="J64" s="288"/>
      <c r="K64" s="284"/>
    </row>
    <row r="65" s="1" customFormat="1" ht="15" customHeight="1">
      <c r="B65" s="282"/>
      <c r="C65" s="288"/>
      <c r="D65" s="286" t="s">
        <v>1200</v>
      </c>
      <c r="E65" s="286"/>
      <c r="F65" s="286"/>
      <c r="G65" s="286"/>
      <c r="H65" s="286"/>
      <c r="I65" s="286"/>
      <c r="J65" s="286"/>
      <c r="K65" s="284"/>
    </row>
    <row r="66" s="1" customFormat="1" ht="15" customHeight="1">
      <c r="B66" s="282"/>
      <c r="C66" s="288"/>
      <c r="D66" s="291" t="s">
        <v>1201</v>
      </c>
      <c r="E66" s="291"/>
      <c r="F66" s="291"/>
      <c r="G66" s="291"/>
      <c r="H66" s="291"/>
      <c r="I66" s="291"/>
      <c r="J66" s="291"/>
      <c r="K66" s="284"/>
    </row>
    <row r="67" s="1" customFormat="1" ht="15" customHeight="1">
      <c r="B67" s="282"/>
      <c r="C67" s="288"/>
      <c r="D67" s="286" t="s">
        <v>1202</v>
      </c>
      <c r="E67" s="286"/>
      <c r="F67" s="286"/>
      <c r="G67" s="286"/>
      <c r="H67" s="286"/>
      <c r="I67" s="286"/>
      <c r="J67" s="286"/>
      <c r="K67" s="284"/>
    </row>
    <row r="68" s="1" customFormat="1" ht="15" customHeight="1">
      <c r="B68" s="282"/>
      <c r="C68" s="288"/>
      <c r="D68" s="286" t="s">
        <v>1203</v>
      </c>
      <c r="E68" s="286"/>
      <c r="F68" s="286"/>
      <c r="G68" s="286"/>
      <c r="H68" s="286"/>
      <c r="I68" s="286"/>
      <c r="J68" s="286"/>
      <c r="K68" s="284"/>
    </row>
    <row r="69" s="1" customFormat="1" ht="15" customHeight="1">
      <c r="B69" s="282"/>
      <c r="C69" s="288"/>
      <c r="D69" s="286" t="s">
        <v>1204</v>
      </c>
      <c r="E69" s="286"/>
      <c r="F69" s="286"/>
      <c r="G69" s="286"/>
      <c r="H69" s="286"/>
      <c r="I69" s="286"/>
      <c r="J69" s="286"/>
      <c r="K69" s="284"/>
    </row>
    <row r="70" s="1" customFormat="1" ht="15" customHeight="1">
      <c r="B70" s="282"/>
      <c r="C70" s="288"/>
      <c r="D70" s="286" t="s">
        <v>1205</v>
      </c>
      <c r="E70" s="286"/>
      <c r="F70" s="286"/>
      <c r="G70" s="286"/>
      <c r="H70" s="286"/>
      <c r="I70" s="286"/>
      <c r="J70" s="286"/>
      <c r="K70" s="284"/>
    </row>
    <row r="71" s="1" customFormat="1" ht="12.75" customHeight="1">
      <c r="B71" s="293"/>
      <c r="C71" s="294"/>
      <c r="D71" s="294"/>
      <c r="E71" s="294"/>
      <c r="F71" s="294"/>
      <c r="G71" s="294"/>
      <c r="H71" s="294"/>
      <c r="I71" s="294"/>
      <c r="J71" s="294"/>
      <c r="K71" s="295"/>
    </row>
    <row r="72" s="1" customFormat="1" ht="18.75" customHeight="1">
      <c r="B72" s="296"/>
      <c r="C72" s="296"/>
      <c r="D72" s="296"/>
      <c r="E72" s="296"/>
      <c r="F72" s="296"/>
      <c r="G72" s="296"/>
      <c r="H72" s="296"/>
      <c r="I72" s="296"/>
      <c r="J72" s="296"/>
      <c r="K72" s="297"/>
    </row>
    <row r="73" s="1" customFormat="1" ht="18.75" customHeight="1">
      <c r="B73" s="297"/>
      <c r="C73" s="297"/>
      <c r="D73" s="297"/>
      <c r="E73" s="297"/>
      <c r="F73" s="297"/>
      <c r="G73" s="297"/>
      <c r="H73" s="297"/>
      <c r="I73" s="297"/>
      <c r="J73" s="297"/>
      <c r="K73" s="297"/>
    </row>
    <row r="74" s="1" customFormat="1" ht="7.5" customHeight="1">
      <c r="B74" s="298"/>
      <c r="C74" s="299"/>
      <c r="D74" s="299"/>
      <c r="E74" s="299"/>
      <c r="F74" s="299"/>
      <c r="G74" s="299"/>
      <c r="H74" s="299"/>
      <c r="I74" s="299"/>
      <c r="J74" s="299"/>
      <c r="K74" s="300"/>
    </row>
    <row r="75" s="1" customFormat="1" ht="45" customHeight="1">
      <c r="B75" s="301"/>
      <c r="C75" s="302" t="s">
        <v>1206</v>
      </c>
      <c r="D75" s="302"/>
      <c r="E75" s="302"/>
      <c r="F75" s="302"/>
      <c r="G75" s="302"/>
      <c r="H75" s="302"/>
      <c r="I75" s="302"/>
      <c r="J75" s="302"/>
      <c r="K75" s="303"/>
    </row>
    <row r="76" s="1" customFormat="1" ht="17.25" customHeight="1">
      <c r="B76" s="301"/>
      <c r="C76" s="304" t="s">
        <v>1207</v>
      </c>
      <c r="D76" s="304"/>
      <c r="E76" s="304"/>
      <c r="F76" s="304" t="s">
        <v>1208</v>
      </c>
      <c r="G76" s="305"/>
      <c r="H76" s="304" t="s">
        <v>57</v>
      </c>
      <c r="I76" s="304" t="s">
        <v>60</v>
      </c>
      <c r="J76" s="304" t="s">
        <v>1209</v>
      </c>
      <c r="K76" s="303"/>
    </row>
    <row r="77" s="1" customFormat="1" ht="17.25" customHeight="1">
      <c r="B77" s="301"/>
      <c r="C77" s="306" t="s">
        <v>1210</v>
      </c>
      <c r="D77" s="306"/>
      <c r="E77" s="306"/>
      <c r="F77" s="307" t="s">
        <v>1211</v>
      </c>
      <c r="G77" s="308"/>
      <c r="H77" s="306"/>
      <c r="I77" s="306"/>
      <c r="J77" s="306" t="s">
        <v>1212</v>
      </c>
      <c r="K77" s="303"/>
    </row>
    <row r="78" s="1" customFormat="1" ht="5.25" customHeight="1">
      <c r="B78" s="301"/>
      <c r="C78" s="309"/>
      <c r="D78" s="309"/>
      <c r="E78" s="309"/>
      <c r="F78" s="309"/>
      <c r="G78" s="310"/>
      <c r="H78" s="309"/>
      <c r="I78" s="309"/>
      <c r="J78" s="309"/>
      <c r="K78" s="303"/>
    </row>
    <row r="79" s="1" customFormat="1" ht="15" customHeight="1">
      <c r="B79" s="301"/>
      <c r="C79" s="289" t="s">
        <v>56</v>
      </c>
      <c r="D79" s="311"/>
      <c r="E79" s="311"/>
      <c r="F79" s="312" t="s">
        <v>636</v>
      </c>
      <c r="G79" s="313"/>
      <c r="H79" s="289" t="s">
        <v>1213</v>
      </c>
      <c r="I79" s="289" t="s">
        <v>1214</v>
      </c>
      <c r="J79" s="289">
        <v>20</v>
      </c>
      <c r="K79" s="303"/>
    </row>
    <row r="80" s="1" customFormat="1" ht="15" customHeight="1">
      <c r="B80" s="301"/>
      <c r="C80" s="289" t="s">
        <v>1215</v>
      </c>
      <c r="D80" s="289"/>
      <c r="E80" s="289"/>
      <c r="F80" s="312" t="s">
        <v>636</v>
      </c>
      <c r="G80" s="313"/>
      <c r="H80" s="289" t="s">
        <v>1216</v>
      </c>
      <c r="I80" s="289" t="s">
        <v>1214</v>
      </c>
      <c r="J80" s="289">
        <v>120</v>
      </c>
      <c r="K80" s="303"/>
    </row>
    <row r="81" s="1" customFormat="1" ht="15" customHeight="1">
      <c r="B81" s="314"/>
      <c r="C81" s="289" t="s">
        <v>1217</v>
      </c>
      <c r="D81" s="289"/>
      <c r="E81" s="289"/>
      <c r="F81" s="312" t="s">
        <v>1218</v>
      </c>
      <c r="G81" s="313"/>
      <c r="H81" s="289" t="s">
        <v>1219</v>
      </c>
      <c r="I81" s="289" t="s">
        <v>1214</v>
      </c>
      <c r="J81" s="289">
        <v>50</v>
      </c>
      <c r="K81" s="303"/>
    </row>
    <row r="82" s="1" customFormat="1" ht="15" customHeight="1">
      <c r="B82" s="314"/>
      <c r="C82" s="289" t="s">
        <v>1220</v>
      </c>
      <c r="D82" s="289"/>
      <c r="E82" s="289"/>
      <c r="F82" s="312" t="s">
        <v>636</v>
      </c>
      <c r="G82" s="313"/>
      <c r="H82" s="289" t="s">
        <v>1221</v>
      </c>
      <c r="I82" s="289" t="s">
        <v>1222</v>
      </c>
      <c r="J82" s="289"/>
      <c r="K82" s="303"/>
    </row>
    <row r="83" s="1" customFormat="1" ht="15" customHeight="1">
      <c r="B83" s="314"/>
      <c r="C83" s="315" t="s">
        <v>1223</v>
      </c>
      <c r="D83" s="315"/>
      <c r="E83" s="315"/>
      <c r="F83" s="316" t="s">
        <v>1218</v>
      </c>
      <c r="G83" s="315"/>
      <c r="H83" s="315" t="s">
        <v>1224</v>
      </c>
      <c r="I83" s="315" t="s">
        <v>1214</v>
      </c>
      <c r="J83" s="315">
        <v>15</v>
      </c>
      <c r="K83" s="303"/>
    </row>
    <row r="84" s="1" customFormat="1" ht="15" customHeight="1">
      <c r="B84" s="314"/>
      <c r="C84" s="315" t="s">
        <v>1225</v>
      </c>
      <c r="D84" s="315"/>
      <c r="E84" s="315"/>
      <c r="F84" s="316" t="s">
        <v>1218</v>
      </c>
      <c r="G84" s="315"/>
      <c r="H84" s="315" t="s">
        <v>1226</v>
      </c>
      <c r="I84" s="315" t="s">
        <v>1214</v>
      </c>
      <c r="J84" s="315">
        <v>15</v>
      </c>
      <c r="K84" s="303"/>
    </row>
    <row r="85" s="1" customFormat="1" ht="15" customHeight="1">
      <c r="B85" s="314"/>
      <c r="C85" s="315" t="s">
        <v>1227</v>
      </c>
      <c r="D85" s="315"/>
      <c r="E85" s="315"/>
      <c r="F85" s="316" t="s">
        <v>1218</v>
      </c>
      <c r="G85" s="315"/>
      <c r="H85" s="315" t="s">
        <v>1228</v>
      </c>
      <c r="I85" s="315" t="s">
        <v>1214</v>
      </c>
      <c r="J85" s="315">
        <v>20</v>
      </c>
      <c r="K85" s="303"/>
    </row>
    <row r="86" s="1" customFormat="1" ht="15" customHeight="1">
      <c r="B86" s="314"/>
      <c r="C86" s="315" t="s">
        <v>1229</v>
      </c>
      <c r="D86" s="315"/>
      <c r="E86" s="315"/>
      <c r="F86" s="316" t="s">
        <v>1218</v>
      </c>
      <c r="G86" s="315"/>
      <c r="H86" s="315" t="s">
        <v>1230</v>
      </c>
      <c r="I86" s="315" t="s">
        <v>1214</v>
      </c>
      <c r="J86" s="315">
        <v>20</v>
      </c>
      <c r="K86" s="303"/>
    </row>
    <row r="87" s="1" customFormat="1" ht="15" customHeight="1">
      <c r="B87" s="314"/>
      <c r="C87" s="289" t="s">
        <v>1231</v>
      </c>
      <c r="D87" s="289"/>
      <c r="E87" s="289"/>
      <c r="F87" s="312" t="s">
        <v>1218</v>
      </c>
      <c r="G87" s="313"/>
      <c r="H87" s="289" t="s">
        <v>1232</v>
      </c>
      <c r="I87" s="289" t="s">
        <v>1214</v>
      </c>
      <c r="J87" s="289">
        <v>50</v>
      </c>
      <c r="K87" s="303"/>
    </row>
    <row r="88" s="1" customFormat="1" ht="15" customHeight="1">
      <c r="B88" s="314"/>
      <c r="C88" s="289" t="s">
        <v>1233</v>
      </c>
      <c r="D88" s="289"/>
      <c r="E88" s="289"/>
      <c r="F88" s="312" t="s">
        <v>1218</v>
      </c>
      <c r="G88" s="313"/>
      <c r="H88" s="289" t="s">
        <v>1234</v>
      </c>
      <c r="I88" s="289" t="s">
        <v>1214</v>
      </c>
      <c r="J88" s="289">
        <v>20</v>
      </c>
      <c r="K88" s="303"/>
    </row>
    <row r="89" s="1" customFormat="1" ht="15" customHeight="1">
      <c r="B89" s="314"/>
      <c r="C89" s="289" t="s">
        <v>1235</v>
      </c>
      <c r="D89" s="289"/>
      <c r="E89" s="289"/>
      <c r="F89" s="312" t="s">
        <v>1218</v>
      </c>
      <c r="G89" s="313"/>
      <c r="H89" s="289" t="s">
        <v>1236</v>
      </c>
      <c r="I89" s="289" t="s">
        <v>1214</v>
      </c>
      <c r="J89" s="289">
        <v>20</v>
      </c>
      <c r="K89" s="303"/>
    </row>
    <row r="90" s="1" customFormat="1" ht="15" customHeight="1">
      <c r="B90" s="314"/>
      <c r="C90" s="289" t="s">
        <v>1237</v>
      </c>
      <c r="D90" s="289"/>
      <c r="E90" s="289"/>
      <c r="F90" s="312" t="s">
        <v>1218</v>
      </c>
      <c r="G90" s="313"/>
      <c r="H90" s="289" t="s">
        <v>1238</v>
      </c>
      <c r="I90" s="289" t="s">
        <v>1214</v>
      </c>
      <c r="J90" s="289">
        <v>50</v>
      </c>
      <c r="K90" s="303"/>
    </row>
    <row r="91" s="1" customFormat="1" ht="15" customHeight="1">
      <c r="B91" s="314"/>
      <c r="C91" s="289" t="s">
        <v>1239</v>
      </c>
      <c r="D91" s="289"/>
      <c r="E91" s="289"/>
      <c r="F91" s="312" t="s">
        <v>1218</v>
      </c>
      <c r="G91" s="313"/>
      <c r="H91" s="289" t="s">
        <v>1239</v>
      </c>
      <c r="I91" s="289" t="s">
        <v>1214</v>
      </c>
      <c r="J91" s="289">
        <v>50</v>
      </c>
      <c r="K91" s="303"/>
    </row>
    <row r="92" s="1" customFormat="1" ht="15" customHeight="1">
      <c r="B92" s="314"/>
      <c r="C92" s="289" t="s">
        <v>1240</v>
      </c>
      <c r="D92" s="289"/>
      <c r="E92" s="289"/>
      <c r="F92" s="312" t="s">
        <v>1218</v>
      </c>
      <c r="G92" s="313"/>
      <c r="H92" s="289" t="s">
        <v>1241</v>
      </c>
      <c r="I92" s="289" t="s">
        <v>1214</v>
      </c>
      <c r="J92" s="289">
        <v>255</v>
      </c>
      <c r="K92" s="303"/>
    </row>
    <row r="93" s="1" customFormat="1" ht="15" customHeight="1">
      <c r="B93" s="314"/>
      <c r="C93" s="289" t="s">
        <v>1242</v>
      </c>
      <c r="D93" s="289"/>
      <c r="E93" s="289"/>
      <c r="F93" s="312" t="s">
        <v>636</v>
      </c>
      <c r="G93" s="313"/>
      <c r="H93" s="289" t="s">
        <v>1243</v>
      </c>
      <c r="I93" s="289" t="s">
        <v>1244</v>
      </c>
      <c r="J93" s="289"/>
      <c r="K93" s="303"/>
    </row>
    <row r="94" s="1" customFormat="1" ht="15" customHeight="1">
      <c r="B94" s="314"/>
      <c r="C94" s="289" t="s">
        <v>1245</v>
      </c>
      <c r="D94" s="289"/>
      <c r="E94" s="289"/>
      <c r="F94" s="312" t="s">
        <v>636</v>
      </c>
      <c r="G94" s="313"/>
      <c r="H94" s="289" t="s">
        <v>1246</v>
      </c>
      <c r="I94" s="289" t="s">
        <v>1247</v>
      </c>
      <c r="J94" s="289"/>
      <c r="K94" s="303"/>
    </row>
    <row r="95" s="1" customFormat="1" ht="15" customHeight="1">
      <c r="B95" s="314"/>
      <c r="C95" s="289" t="s">
        <v>1248</v>
      </c>
      <c r="D95" s="289"/>
      <c r="E95" s="289"/>
      <c r="F95" s="312" t="s">
        <v>636</v>
      </c>
      <c r="G95" s="313"/>
      <c r="H95" s="289" t="s">
        <v>1248</v>
      </c>
      <c r="I95" s="289" t="s">
        <v>1247</v>
      </c>
      <c r="J95" s="289"/>
      <c r="K95" s="303"/>
    </row>
    <row r="96" s="1" customFormat="1" ht="15" customHeight="1">
      <c r="B96" s="314"/>
      <c r="C96" s="289" t="s">
        <v>41</v>
      </c>
      <c r="D96" s="289"/>
      <c r="E96" s="289"/>
      <c r="F96" s="312" t="s">
        <v>636</v>
      </c>
      <c r="G96" s="313"/>
      <c r="H96" s="289" t="s">
        <v>1249</v>
      </c>
      <c r="I96" s="289" t="s">
        <v>1247</v>
      </c>
      <c r="J96" s="289"/>
      <c r="K96" s="303"/>
    </row>
    <row r="97" s="1" customFormat="1" ht="15" customHeight="1">
      <c r="B97" s="314"/>
      <c r="C97" s="289" t="s">
        <v>51</v>
      </c>
      <c r="D97" s="289"/>
      <c r="E97" s="289"/>
      <c r="F97" s="312" t="s">
        <v>636</v>
      </c>
      <c r="G97" s="313"/>
      <c r="H97" s="289" t="s">
        <v>1250</v>
      </c>
      <c r="I97" s="289" t="s">
        <v>1247</v>
      </c>
      <c r="J97" s="289"/>
      <c r="K97" s="303"/>
    </row>
    <row r="98" s="1" customFormat="1" ht="15" customHeight="1">
      <c r="B98" s="317"/>
      <c r="C98" s="318"/>
      <c r="D98" s="318"/>
      <c r="E98" s="318"/>
      <c r="F98" s="318"/>
      <c r="G98" s="318"/>
      <c r="H98" s="318"/>
      <c r="I98" s="318"/>
      <c r="J98" s="318"/>
      <c r="K98" s="319"/>
    </row>
    <row r="99" s="1" customFormat="1" ht="18.75" customHeight="1">
      <c r="B99" s="320"/>
      <c r="C99" s="321"/>
      <c r="D99" s="321"/>
      <c r="E99" s="321"/>
      <c r="F99" s="321"/>
      <c r="G99" s="321"/>
      <c r="H99" s="321"/>
      <c r="I99" s="321"/>
      <c r="J99" s="321"/>
      <c r="K99" s="320"/>
    </row>
    <row r="100" s="1" customFormat="1" ht="18.75" customHeight="1">
      <c r="B100" s="297"/>
      <c r="C100" s="297"/>
      <c r="D100" s="297"/>
      <c r="E100" s="297"/>
      <c r="F100" s="297"/>
      <c r="G100" s="297"/>
      <c r="H100" s="297"/>
      <c r="I100" s="297"/>
      <c r="J100" s="297"/>
      <c r="K100" s="297"/>
    </row>
    <row r="101" s="1" customFormat="1" ht="7.5" customHeight="1">
      <c r="B101" s="298"/>
      <c r="C101" s="299"/>
      <c r="D101" s="299"/>
      <c r="E101" s="299"/>
      <c r="F101" s="299"/>
      <c r="G101" s="299"/>
      <c r="H101" s="299"/>
      <c r="I101" s="299"/>
      <c r="J101" s="299"/>
      <c r="K101" s="300"/>
    </row>
    <row r="102" s="1" customFormat="1" ht="45" customHeight="1">
      <c r="B102" s="301"/>
      <c r="C102" s="302" t="s">
        <v>1251</v>
      </c>
      <c r="D102" s="302"/>
      <c r="E102" s="302"/>
      <c r="F102" s="302"/>
      <c r="G102" s="302"/>
      <c r="H102" s="302"/>
      <c r="I102" s="302"/>
      <c r="J102" s="302"/>
      <c r="K102" s="303"/>
    </row>
    <row r="103" s="1" customFormat="1" ht="17.25" customHeight="1">
      <c r="B103" s="301"/>
      <c r="C103" s="304" t="s">
        <v>1207</v>
      </c>
      <c r="D103" s="304"/>
      <c r="E103" s="304"/>
      <c r="F103" s="304" t="s">
        <v>1208</v>
      </c>
      <c r="G103" s="305"/>
      <c r="H103" s="304" t="s">
        <v>57</v>
      </c>
      <c r="I103" s="304" t="s">
        <v>60</v>
      </c>
      <c r="J103" s="304" t="s">
        <v>1209</v>
      </c>
      <c r="K103" s="303"/>
    </row>
    <row r="104" s="1" customFormat="1" ht="17.25" customHeight="1">
      <c r="B104" s="301"/>
      <c r="C104" s="306" t="s">
        <v>1210</v>
      </c>
      <c r="D104" s="306"/>
      <c r="E104" s="306"/>
      <c r="F104" s="307" t="s">
        <v>1211</v>
      </c>
      <c r="G104" s="308"/>
      <c r="H104" s="306"/>
      <c r="I104" s="306"/>
      <c r="J104" s="306" t="s">
        <v>1212</v>
      </c>
      <c r="K104" s="303"/>
    </row>
    <row r="105" s="1" customFormat="1" ht="5.25" customHeight="1">
      <c r="B105" s="301"/>
      <c r="C105" s="304"/>
      <c r="D105" s="304"/>
      <c r="E105" s="304"/>
      <c r="F105" s="304"/>
      <c r="G105" s="322"/>
      <c r="H105" s="304"/>
      <c r="I105" s="304"/>
      <c r="J105" s="304"/>
      <c r="K105" s="303"/>
    </row>
    <row r="106" s="1" customFormat="1" ht="15" customHeight="1">
      <c r="B106" s="301"/>
      <c r="C106" s="289" t="s">
        <v>56</v>
      </c>
      <c r="D106" s="311"/>
      <c r="E106" s="311"/>
      <c r="F106" s="312" t="s">
        <v>636</v>
      </c>
      <c r="G106" s="289"/>
      <c r="H106" s="289" t="s">
        <v>1252</v>
      </c>
      <c r="I106" s="289" t="s">
        <v>1214</v>
      </c>
      <c r="J106" s="289">
        <v>20</v>
      </c>
      <c r="K106" s="303"/>
    </row>
    <row r="107" s="1" customFormat="1" ht="15" customHeight="1">
      <c r="B107" s="301"/>
      <c r="C107" s="289" t="s">
        <v>1215</v>
      </c>
      <c r="D107" s="289"/>
      <c r="E107" s="289"/>
      <c r="F107" s="312" t="s">
        <v>636</v>
      </c>
      <c r="G107" s="289"/>
      <c r="H107" s="289" t="s">
        <v>1252</v>
      </c>
      <c r="I107" s="289" t="s">
        <v>1214</v>
      </c>
      <c r="J107" s="289">
        <v>120</v>
      </c>
      <c r="K107" s="303"/>
    </row>
    <row r="108" s="1" customFormat="1" ht="15" customHeight="1">
      <c r="B108" s="314"/>
      <c r="C108" s="289" t="s">
        <v>1217</v>
      </c>
      <c r="D108" s="289"/>
      <c r="E108" s="289"/>
      <c r="F108" s="312" t="s">
        <v>1218</v>
      </c>
      <c r="G108" s="289"/>
      <c r="H108" s="289" t="s">
        <v>1252</v>
      </c>
      <c r="I108" s="289" t="s">
        <v>1214</v>
      </c>
      <c r="J108" s="289">
        <v>50</v>
      </c>
      <c r="K108" s="303"/>
    </row>
    <row r="109" s="1" customFormat="1" ht="15" customHeight="1">
      <c r="B109" s="314"/>
      <c r="C109" s="289" t="s">
        <v>1220</v>
      </c>
      <c r="D109" s="289"/>
      <c r="E109" s="289"/>
      <c r="F109" s="312" t="s">
        <v>636</v>
      </c>
      <c r="G109" s="289"/>
      <c r="H109" s="289" t="s">
        <v>1252</v>
      </c>
      <c r="I109" s="289" t="s">
        <v>1222</v>
      </c>
      <c r="J109" s="289"/>
      <c r="K109" s="303"/>
    </row>
    <row r="110" s="1" customFormat="1" ht="15" customHeight="1">
      <c r="B110" s="314"/>
      <c r="C110" s="289" t="s">
        <v>1231</v>
      </c>
      <c r="D110" s="289"/>
      <c r="E110" s="289"/>
      <c r="F110" s="312" t="s">
        <v>1218</v>
      </c>
      <c r="G110" s="289"/>
      <c r="H110" s="289" t="s">
        <v>1252</v>
      </c>
      <c r="I110" s="289" t="s">
        <v>1214</v>
      </c>
      <c r="J110" s="289">
        <v>50</v>
      </c>
      <c r="K110" s="303"/>
    </row>
    <row r="111" s="1" customFormat="1" ht="15" customHeight="1">
      <c r="B111" s="314"/>
      <c r="C111" s="289" t="s">
        <v>1239</v>
      </c>
      <c r="D111" s="289"/>
      <c r="E111" s="289"/>
      <c r="F111" s="312" t="s">
        <v>1218</v>
      </c>
      <c r="G111" s="289"/>
      <c r="H111" s="289" t="s">
        <v>1252</v>
      </c>
      <c r="I111" s="289" t="s">
        <v>1214</v>
      </c>
      <c r="J111" s="289">
        <v>50</v>
      </c>
      <c r="K111" s="303"/>
    </row>
    <row r="112" s="1" customFormat="1" ht="15" customHeight="1">
      <c r="B112" s="314"/>
      <c r="C112" s="289" t="s">
        <v>1237</v>
      </c>
      <c r="D112" s="289"/>
      <c r="E112" s="289"/>
      <c r="F112" s="312" t="s">
        <v>1218</v>
      </c>
      <c r="G112" s="289"/>
      <c r="H112" s="289" t="s">
        <v>1252</v>
      </c>
      <c r="I112" s="289" t="s">
        <v>1214</v>
      </c>
      <c r="J112" s="289">
        <v>50</v>
      </c>
      <c r="K112" s="303"/>
    </row>
    <row r="113" s="1" customFormat="1" ht="15" customHeight="1">
      <c r="B113" s="314"/>
      <c r="C113" s="289" t="s">
        <v>56</v>
      </c>
      <c r="D113" s="289"/>
      <c r="E113" s="289"/>
      <c r="F113" s="312" t="s">
        <v>636</v>
      </c>
      <c r="G113" s="289"/>
      <c r="H113" s="289" t="s">
        <v>1253</v>
      </c>
      <c r="I113" s="289" t="s">
        <v>1214</v>
      </c>
      <c r="J113" s="289">
        <v>20</v>
      </c>
      <c r="K113" s="303"/>
    </row>
    <row r="114" s="1" customFormat="1" ht="15" customHeight="1">
      <c r="B114" s="314"/>
      <c r="C114" s="289" t="s">
        <v>1254</v>
      </c>
      <c r="D114" s="289"/>
      <c r="E114" s="289"/>
      <c r="F114" s="312" t="s">
        <v>636</v>
      </c>
      <c r="G114" s="289"/>
      <c r="H114" s="289" t="s">
        <v>1255</v>
      </c>
      <c r="I114" s="289" t="s">
        <v>1214</v>
      </c>
      <c r="J114" s="289">
        <v>120</v>
      </c>
      <c r="K114" s="303"/>
    </row>
    <row r="115" s="1" customFormat="1" ht="15" customHeight="1">
      <c r="B115" s="314"/>
      <c r="C115" s="289" t="s">
        <v>41</v>
      </c>
      <c r="D115" s="289"/>
      <c r="E115" s="289"/>
      <c r="F115" s="312" t="s">
        <v>636</v>
      </c>
      <c r="G115" s="289"/>
      <c r="H115" s="289" t="s">
        <v>1256</v>
      </c>
      <c r="I115" s="289" t="s">
        <v>1247</v>
      </c>
      <c r="J115" s="289"/>
      <c r="K115" s="303"/>
    </row>
    <row r="116" s="1" customFormat="1" ht="15" customHeight="1">
      <c r="B116" s="314"/>
      <c r="C116" s="289" t="s">
        <v>51</v>
      </c>
      <c r="D116" s="289"/>
      <c r="E116" s="289"/>
      <c r="F116" s="312" t="s">
        <v>636</v>
      </c>
      <c r="G116" s="289"/>
      <c r="H116" s="289" t="s">
        <v>1257</v>
      </c>
      <c r="I116" s="289" t="s">
        <v>1247</v>
      </c>
      <c r="J116" s="289"/>
      <c r="K116" s="303"/>
    </row>
    <row r="117" s="1" customFormat="1" ht="15" customHeight="1">
      <c r="B117" s="314"/>
      <c r="C117" s="289" t="s">
        <v>60</v>
      </c>
      <c r="D117" s="289"/>
      <c r="E117" s="289"/>
      <c r="F117" s="312" t="s">
        <v>636</v>
      </c>
      <c r="G117" s="289"/>
      <c r="H117" s="289" t="s">
        <v>1258</v>
      </c>
      <c r="I117" s="289" t="s">
        <v>1259</v>
      </c>
      <c r="J117" s="289"/>
      <c r="K117" s="303"/>
    </row>
    <row r="118" s="1" customFormat="1" ht="15" customHeight="1">
      <c r="B118" s="317"/>
      <c r="C118" s="323"/>
      <c r="D118" s="323"/>
      <c r="E118" s="323"/>
      <c r="F118" s="323"/>
      <c r="G118" s="323"/>
      <c r="H118" s="323"/>
      <c r="I118" s="323"/>
      <c r="J118" s="323"/>
      <c r="K118" s="319"/>
    </row>
    <row r="119" s="1" customFormat="1" ht="18.75" customHeight="1">
      <c r="B119" s="324"/>
      <c r="C119" s="325"/>
      <c r="D119" s="325"/>
      <c r="E119" s="325"/>
      <c r="F119" s="326"/>
      <c r="G119" s="325"/>
      <c r="H119" s="325"/>
      <c r="I119" s="325"/>
      <c r="J119" s="325"/>
      <c r="K119" s="324"/>
    </row>
    <row r="120" s="1" customFormat="1" ht="18.75" customHeight="1">
      <c r="B120" s="297"/>
      <c r="C120" s="297"/>
      <c r="D120" s="297"/>
      <c r="E120" s="297"/>
      <c r="F120" s="297"/>
      <c r="G120" s="297"/>
      <c r="H120" s="297"/>
      <c r="I120" s="297"/>
      <c r="J120" s="297"/>
      <c r="K120" s="297"/>
    </row>
    <row r="121" s="1" customFormat="1" ht="7.5" customHeight="1">
      <c r="B121" s="327"/>
      <c r="C121" s="328"/>
      <c r="D121" s="328"/>
      <c r="E121" s="328"/>
      <c r="F121" s="328"/>
      <c r="G121" s="328"/>
      <c r="H121" s="328"/>
      <c r="I121" s="328"/>
      <c r="J121" s="328"/>
      <c r="K121" s="329"/>
    </row>
    <row r="122" s="1" customFormat="1" ht="45" customHeight="1">
      <c r="B122" s="330"/>
      <c r="C122" s="280" t="s">
        <v>1260</v>
      </c>
      <c r="D122" s="280"/>
      <c r="E122" s="280"/>
      <c r="F122" s="280"/>
      <c r="G122" s="280"/>
      <c r="H122" s="280"/>
      <c r="I122" s="280"/>
      <c r="J122" s="280"/>
      <c r="K122" s="331"/>
    </row>
    <row r="123" s="1" customFormat="1" ht="17.25" customHeight="1">
      <c r="B123" s="332"/>
      <c r="C123" s="304" t="s">
        <v>1207</v>
      </c>
      <c r="D123" s="304"/>
      <c r="E123" s="304"/>
      <c r="F123" s="304" t="s">
        <v>1208</v>
      </c>
      <c r="G123" s="305"/>
      <c r="H123" s="304" t="s">
        <v>57</v>
      </c>
      <c r="I123" s="304" t="s">
        <v>60</v>
      </c>
      <c r="J123" s="304" t="s">
        <v>1209</v>
      </c>
      <c r="K123" s="333"/>
    </row>
    <row r="124" s="1" customFormat="1" ht="17.25" customHeight="1">
      <c r="B124" s="332"/>
      <c r="C124" s="306" t="s">
        <v>1210</v>
      </c>
      <c r="D124" s="306"/>
      <c r="E124" s="306"/>
      <c r="F124" s="307" t="s">
        <v>1211</v>
      </c>
      <c r="G124" s="308"/>
      <c r="H124" s="306"/>
      <c r="I124" s="306"/>
      <c r="J124" s="306" t="s">
        <v>1212</v>
      </c>
      <c r="K124" s="333"/>
    </row>
    <row r="125" s="1" customFormat="1" ht="5.25" customHeight="1">
      <c r="B125" s="334"/>
      <c r="C125" s="309"/>
      <c r="D125" s="309"/>
      <c r="E125" s="309"/>
      <c r="F125" s="309"/>
      <c r="G125" s="335"/>
      <c r="H125" s="309"/>
      <c r="I125" s="309"/>
      <c r="J125" s="309"/>
      <c r="K125" s="336"/>
    </row>
    <row r="126" s="1" customFormat="1" ht="15" customHeight="1">
      <c r="B126" s="334"/>
      <c r="C126" s="289" t="s">
        <v>1215</v>
      </c>
      <c r="D126" s="311"/>
      <c r="E126" s="311"/>
      <c r="F126" s="312" t="s">
        <v>636</v>
      </c>
      <c r="G126" s="289"/>
      <c r="H126" s="289" t="s">
        <v>1252</v>
      </c>
      <c r="I126" s="289" t="s">
        <v>1214</v>
      </c>
      <c r="J126" s="289">
        <v>120</v>
      </c>
      <c r="K126" s="337"/>
    </row>
    <row r="127" s="1" customFormat="1" ht="15" customHeight="1">
      <c r="B127" s="334"/>
      <c r="C127" s="289" t="s">
        <v>1261</v>
      </c>
      <c r="D127" s="289"/>
      <c r="E127" s="289"/>
      <c r="F127" s="312" t="s">
        <v>636</v>
      </c>
      <c r="G127" s="289"/>
      <c r="H127" s="289" t="s">
        <v>1262</v>
      </c>
      <c r="I127" s="289" t="s">
        <v>1214</v>
      </c>
      <c r="J127" s="289" t="s">
        <v>1263</v>
      </c>
      <c r="K127" s="337"/>
    </row>
    <row r="128" s="1" customFormat="1" ht="15" customHeight="1">
      <c r="B128" s="334"/>
      <c r="C128" s="289" t="s">
        <v>1161</v>
      </c>
      <c r="D128" s="289"/>
      <c r="E128" s="289"/>
      <c r="F128" s="312" t="s">
        <v>636</v>
      </c>
      <c r="G128" s="289"/>
      <c r="H128" s="289" t="s">
        <v>1264</v>
      </c>
      <c r="I128" s="289" t="s">
        <v>1214</v>
      </c>
      <c r="J128" s="289" t="s">
        <v>1263</v>
      </c>
      <c r="K128" s="337"/>
    </row>
    <row r="129" s="1" customFormat="1" ht="15" customHeight="1">
      <c r="B129" s="334"/>
      <c r="C129" s="289" t="s">
        <v>1223</v>
      </c>
      <c r="D129" s="289"/>
      <c r="E129" s="289"/>
      <c r="F129" s="312" t="s">
        <v>1218</v>
      </c>
      <c r="G129" s="289"/>
      <c r="H129" s="289" t="s">
        <v>1224</v>
      </c>
      <c r="I129" s="289" t="s">
        <v>1214</v>
      </c>
      <c r="J129" s="289">
        <v>15</v>
      </c>
      <c r="K129" s="337"/>
    </row>
    <row r="130" s="1" customFormat="1" ht="15" customHeight="1">
      <c r="B130" s="334"/>
      <c r="C130" s="315" t="s">
        <v>1225</v>
      </c>
      <c r="D130" s="315"/>
      <c r="E130" s="315"/>
      <c r="F130" s="316" t="s">
        <v>1218</v>
      </c>
      <c r="G130" s="315"/>
      <c r="H130" s="315" t="s">
        <v>1226</v>
      </c>
      <c r="I130" s="315" t="s">
        <v>1214</v>
      </c>
      <c r="J130" s="315">
        <v>15</v>
      </c>
      <c r="K130" s="337"/>
    </row>
    <row r="131" s="1" customFormat="1" ht="15" customHeight="1">
      <c r="B131" s="334"/>
      <c r="C131" s="315" t="s">
        <v>1227</v>
      </c>
      <c r="D131" s="315"/>
      <c r="E131" s="315"/>
      <c r="F131" s="316" t="s">
        <v>1218</v>
      </c>
      <c r="G131" s="315"/>
      <c r="H131" s="315" t="s">
        <v>1228</v>
      </c>
      <c r="I131" s="315" t="s">
        <v>1214</v>
      </c>
      <c r="J131" s="315">
        <v>20</v>
      </c>
      <c r="K131" s="337"/>
    </row>
    <row r="132" s="1" customFormat="1" ht="15" customHeight="1">
      <c r="B132" s="334"/>
      <c r="C132" s="315" t="s">
        <v>1229</v>
      </c>
      <c r="D132" s="315"/>
      <c r="E132" s="315"/>
      <c r="F132" s="316" t="s">
        <v>1218</v>
      </c>
      <c r="G132" s="315"/>
      <c r="H132" s="315" t="s">
        <v>1230</v>
      </c>
      <c r="I132" s="315" t="s">
        <v>1214</v>
      </c>
      <c r="J132" s="315">
        <v>20</v>
      </c>
      <c r="K132" s="337"/>
    </row>
    <row r="133" s="1" customFormat="1" ht="15" customHeight="1">
      <c r="B133" s="334"/>
      <c r="C133" s="289" t="s">
        <v>1217</v>
      </c>
      <c r="D133" s="289"/>
      <c r="E133" s="289"/>
      <c r="F133" s="312" t="s">
        <v>1218</v>
      </c>
      <c r="G133" s="289"/>
      <c r="H133" s="289" t="s">
        <v>1252</v>
      </c>
      <c r="I133" s="289" t="s">
        <v>1214</v>
      </c>
      <c r="J133" s="289">
        <v>50</v>
      </c>
      <c r="K133" s="337"/>
    </row>
    <row r="134" s="1" customFormat="1" ht="15" customHeight="1">
      <c r="B134" s="334"/>
      <c r="C134" s="289" t="s">
        <v>1231</v>
      </c>
      <c r="D134" s="289"/>
      <c r="E134" s="289"/>
      <c r="F134" s="312" t="s">
        <v>1218</v>
      </c>
      <c r="G134" s="289"/>
      <c r="H134" s="289" t="s">
        <v>1252</v>
      </c>
      <c r="I134" s="289" t="s">
        <v>1214</v>
      </c>
      <c r="J134" s="289">
        <v>50</v>
      </c>
      <c r="K134" s="337"/>
    </row>
    <row r="135" s="1" customFormat="1" ht="15" customHeight="1">
      <c r="B135" s="334"/>
      <c r="C135" s="289" t="s">
        <v>1237</v>
      </c>
      <c r="D135" s="289"/>
      <c r="E135" s="289"/>
      <c r="F135" s="312" t="s">
        <v>1218</v>
      </c>
      <c r="G135" s="289"/>
      <c r="H135" s="289" t="s">
        <v>1252</v>
      </c>
      <c r="I135" s="289" t="s">
        <v>1214</v>
      </c>
      <c r="J135" s="289">
        <v>50</v>
      </c>
      <c r="K135" s="337"/>
    </row>
    <row r="136" s="1" customFormat="1" ht="15" customHeight="1">
      <c r="B136" s="334"/>
      <c r="C136" s="289" t="s">
        <v>1239</v>
      </c>
      <c r="D136" s="289"/>
      <c r="E136" s="289"/>
      <c r="F136" s="312" t="s">
        <v>1218</v>
      </c>
      <c r="G136" s="289"/>
      <c r="H136" s="289" t="s">
        <v>1252</v>
      </c>
      <c r="I136" s="289" t="s">
        <v>1214</v>
      </c>
      <c r="J136" s="289">
        <v>50</v>
      </c>
      <c r="K136" s="337"/>
    </row>
    <row r="137" s="1" customFormat="1" ht="15" customHeight="1">
      <c r="B137" s="334"/>
      <c r="C137" s="289" t="s">
        <v>1240</v>
      </c>
      <c r="D137" s="289"/>
      <c r="E137" s="289"/>
      <c r="F137" s="312" t="s">
        <v>1218</v>
      </c>
      <c r="G137" s="289"/>
      <c r="H137" s="289" t="s">
        <v>1265</v>
      </c>
      <c r="I137" s="289" t="s">
        <v>1214</v>
      </c>
      <c r="J137" s="289">
        <v>255</v>
      </c>
      <c r="K137" s="337"/>
    </row>
    <row r="138" s="1" customFormat="1" ht="15" customHeight="1">
      <c r="B138" s="334"/>
      <c r="C138" s="289" t="s">
        <v>1242</v>
      </c>
      <c r="D138" s="289"/>
      <c r="E138" s="289"/>
      <c r="F138" s="312" t="s">
        <v>636</v>
      </c>
      <c r="G138" s="289"/>
      <c r="H138" s="289" t="s">
        <v>1266</v>
      </c>
      <c r="I138" s="289" t="s">
        <v>1244</v>
      </c>
      <c r="J138" s="289"/>
      <c r="K138" s="337"/>
    </row>
    <row r="139" s="1" customFormat="1" ht="15" customHeight="1">
      <c r="B139" s="334"/>
      <c r="C139" s="289" t="s">
        <v>1245</v>
      </c>
      <c r="D139" s="289"/>
      <c r="E139" s="289"/>
      <c r="F139" s="312" t="s">
        <v>636</v>
      </c>
      <c r="G139" s="289"/>
      <c r="H139" s="289" t="s">
        <v>1267</v>
      </c>
      <c r="I139" s="289" t="s">
        <v>1247</v>
      </c>
      <c r="J139" s="289"/>
      <c r="K139" s="337"/>
    </row>
    <row r="140" s="1" customFormat="1" ht="15" customHeight="1">
      <c r="B140" s="334"/>
      <c r="C140" s="289" t="s">
        <v>1248</v>
      </c>
      <c r="D140" s="289"/>
      <c r="E140" s="289"/>
      <c r="F140" s="312" t="s">
        <v>636</v>
      </c>
      <c r="G140" s="289"/>
      <c r="H140" s="289" t="s">
        <v>1248</v>
      </c>
      <c r="I140" s="289" t="s">
        <v>1247</v>
      </c>
      <c r="J140" s="289"/>
      <c r="K140" s="337"/>
    </row>
    <row r="141" s="1" customFormat="1" ht="15" customHeight="1">
      <c r="B141" s="334"/>
      <c r="C141" s="289" t="s">
        <v>41</v>
      </c>
      <c r="D141" s="289"/>
      <c r="E141" s="289"/>
      <c r="F141" s="312" t="s">
        <v>636</v>
      </c>
      <c r="G141" s="289"/>
      <c r="H141" s="289" t="s">
        <v>1268</v>
      </c>
      <c r="I141" s="289" t="s">
        <v>1247</v>
      </c>
      <c r="J141" s="289"/>
      <c r="K141" s="337"/>
    </row>
    <row r="142" s="1" customFormat="1" ht="15" customHeight="1">
      <c r="B142" s="334"/>
      <c r="C142" s="289" t="s">
        <v>1269</v>
      </c>
      <c r="D142" s="289"/>
      <c r="E142" s="289"/>
      <c r="F142" s="312" t="s">
        <v>636</v>
      </c>
      <c r="G142" s="289"/>
      <c r="H142" s="289" t="s">
        <v>1270</v>
      </c>
      <c r="I142" s="289" t="s">
        <v>1247</v>
      </c>
      <c r="J142" s="289"/>
      <c r="K142" s="337"/>
    </row>
    <row r="143" s="1" customFormat="1" ht="15" customHeight="1">
      <c r="B143" s="338"/>
      <c r="C143" s="339"/>
      <c r="D143" s="339"/>
      <c r="E143" s="339"/>
      <c r="F143" s="339"/>
      <c r="G143" s="339"/>
      <c r="H143" s="339"/>
      <c r="I143" s="339"/>
      <c r="J143" s="339"/>
      <c r="K143" s="340"/>
    </row>
    <row r="144" s="1" customFormat="1" ht="18.75" customHeight="1">
      <c r="B144" s="325"/>
      <c r="C144" s="325"/>
      <c r="D144" s="325"/>
      <c r="E144" s="325"/>
      <c r="F144" s="326"/>
      <c r="G144" s="325"/>
      <c r="H144" s="325"/>
      <c r="I144" s="325"/>
      <c r="J144" s="325"/>
      <c r="K144" s="325"/>
    </row>
    <row r="145" s="1" customFormat="1" ht="18.75" customHeight="1">
      <c r="B145" s="297"/>
      <c r="C145" s="297"/>
      <c r="D145" s="297"/>
      <c r="E145" s="297"/>
      <c r="F145" s="297"/>
      <c r="G145" s="297"/>
      <c r="H145" s="297"/>
      <c r="I145" s="297"/>
      <c r="J145" s="297"/>
      <c r="K145" s="297"/>
    </row>
    <row r="146" s="1" customFormat="1" ht="7.5" customHeight="1">
      <c r="B146" s="298"/>
      <c r="C146" s="299"/>
      <c r="D146" s="299"/>
      <c r="E146" s="299"/>
      <c r="F146" s="299"/>
      <c r="G146" s="299"/>
      <c r="H146" s="299"/>
      <c r="I146" s="299"/>
      <c r="J146" s="299"/>
      <c r="K146" s="300"/>
    </row>
    <row r="147" s="1" customFormat="1" ht="45" customHeight="1">
      <c r="B147" s="301"/>
      <c r="C147" s="302" t="s">
        <v>1271</v>
      </c>
      <c r="D147" s="302"/>
      <c r="E147" s="302"/>
      <c r="F147" s="302"/>
      <c r="G147" s="302"/>
      <c r="H147" s="302"/>
      <c r="I147" s="302"/>
      <c r="J147" s="302"/>
      <c r="K147" s="303"/>
    </row>
    <row r="148" s="1" customFormat="1" ht="17.25" customHeight="1">
      <c r="B148" s="301"/>
      <c r="C148" s="304" t="s">
        <v>1207</v>
      </c>
      <c r="D148" s="304"/>
      <c r="E148" s="304"/>
      <c r="F148" s="304" t="s">
        <v>1208</v>
      </c>
      <c r="G148" s="305"/>
      <c r="H148" s="304" t="s">
        <v>57</v>
      </c>
      <c r="I148" s="304" t="s">
        <v>60</v>
      </c>
      <c r="J148" s="304" t="s">
        <v>1209</v>
      </c>
      <c r="K148" s="303"/>
    </row>
    <row r="149" s="1" customFormat="1" ht="17.25" customHeight="1">
      <c r="B149" s="301"/>
      <c r="C149" s="306" t="s">
        <v>1210</v>
      </c>
      <c r="D149" s="306"/>
      <c r="E149" s="306"/>
      <c r="F149" s="307" t="s">
        <v>1211</v>
      </c>
      <c r="G149" s="308"/>
      <c r="H149" s="306"/>
      <c r="I149" s="306"/>
      <c r="J149" s="306" t="s">
        <v>1212</v>
      </c>
      <c r="K149" s="303"/>
    </row>
    <row r="150" s="1" customFormat="1" ht="5.25" customHeight="1">
      <c r="B150" s="314"/>
      <c r="C150" s="309"/>
      <c r="D150" s="309"/>
      <c r="E150" s="309"/>
      <c r="F150" s="309"/>
      <c r="G150" s="310"/>
      <c r="H150" s="309"/>
      <c r="I150" s="309"/>
      <c r="J150" s="309"/>
      <c r="K150" s="337"/>
    </row>
    <row r="151" s="1" customFormat="1" ht="15" customHeight="1">
      <c r="B151" s="314"/>
      <c r="C151" s="341" t="s">
        <v>1215</v>
      </c>
      <c r="D151" s="289"/>
      <c r="E151" s="289"/>
      <c r="F151" s="342" t="s">
        <v>636</v>
      </c>
      <c r="G151" s="289"/>
      <c r="H151" s="341" t="s">
        <v>1252</v>
      </c>
      <c r="I151" s="341" t="s">
        <v>1214</v>
      </c>
      <c r="J151" s="341">
        <v>120</v>
      </c>
      <c r="K151" s="337"/>
    </row>
    <row r="152" s="1" customFormat="1" ht="15" customHeight="1">
      <c r="B152" s="314"/>
      <c r="C152" s="341" t="s">
        <v>1261</v>
      </c>
      <c r="D152" s="289"/>
      <c r="E152" s="289"/>
      <c r="F152" s="342" t="s">
        <v>636</v>
      </c>
      <c r="G152" s="289"/>
      <c r="H152" s="341" t="s">
        <v>1272</v>
      </c>
      <c r="I152" s="341" t="s">
        <v>1214</v>
      </c>
      <c r="J152" s="341" t="s">
        <v>1263</v>
      </c>
      <c r="K152" s="337"/>
    </row>
    <row r="153" s="1" customFormat="1" ht="15" customHeight="1">
      <c r="B153" s="314"/>
      <c r="C153" s="341" t="s">
        <v>1161</v>
      </c>
      <c r="D153" s="289"/>
      <c r="E153" s="289"/>
      <c r="F153" s="342" t="s">
        <v>636</v>
      </c>
      <c r="G153" s="289"/>
      <c r="H153" s="341" t="s">
        <v>1273</v>
      </c>
      <c r="I153" s="341" t="s">
        <v>1214</v>
      </c>
      <c r="J153" s="341" t="s">
        <v>1263</v>
      </c>
      <c r="K153" s="337"/>
    </row>
    <row r="154" s="1" customFormat="1" ht="15" customHeight="1">
      <c r="B154" s="314"/>
      <c r="C154" s="341" t="s">
        <v>1217</v>
      </c>
      <c r="D154" s="289"/>
      <c r="E154" s="289"/>
      <c r="F154" s="342" t="s">
        <v>1218</v>
      </c>
      <c r="G154" s="289"/>
      <c r="H154" s="341" t="s">
        <v>1252</v>
      </c>
      <c r="I154" s="341" t="s">
        <v>1214</v>
      </c>
      <c r="J154" s="341">
        <v>50</v>
      </c>
      <c r="K154" s="337"/>
    </row>
    <row r="155" s="1" customFormat="1" ht="15" customHeight="1">
      <c r="B155" s="314"/>
      <c r="C155" s="341" t="s">
        <v>1220</v>
      </c>
      <c r="D155" s="289"/>
      <c r="E155" s="289"/>
      <c r="F155" s="342" t="s">
        <v>636</v>
      </c>
      <c r="G155" s="289"/>
      <c r="H155" s="341" t="s">
        <v>1252</v>
      </c>
      <c r="I155" s="341" t="s">
        <v>1222</v>
      </c>
      <c r="J155" s="341"/>
      <c r="K155" s="337"/>
    </row>
    <row r="156" s="1" customFormat="1" ht="15" customHeight="1">
      <c r="B156" s="314"/>
      <c r="C156" s="341" t="s">
        <v>1231</v>
      </c>
      <c r="D156" s="289"/>
      <c r="E156" s="289"/>
      <c r="F156" s="342" t="s">
        <v>1218</v>
      </c>
      <c r="G156" s="289"/>
      <c r="H156" s="341" t="s">
        <v>1252</v>
      </c>
      <c r="I156" s="341" t="s">
        <v>1214</v>
      </c>
      <c r="J156" s="341">
        <v>50</v>
      </c>
      <c r="K156" s="337"/>
    </row>
    <row r="157" s="1" customFormat="1" ht="15" customHeight="1">
      <c r="B157" s="314"/>
      <c r="C157" s="341" t="s">
        <v>1239</v>
      </c>
      <c r="D157" s="289"/>
      <c r="E157" s="289"/>
      <c r="F157" s="342" t="s">
        <v>1218</v>
      </c>
      <c r="G157" s="289"/>
      <c r="H157" s="341" t="s">
        <v>1252</v>
      </c>
      <c r="I157" s="341" t="s">
        <v>1214</v>
      </c>
      <c r="J157" s="341">
        <v>50</v>
      </c>
      <c r="K157" s="337"/>
    </row>
    <row r="158" s="1" customFormat="1" ht="15" customHeight="1">
      <c r="B158" s="314"/>
      <c r="C158" s="341" t="s">
        <v>1237</v>
      </c>
      <c r="D158" s="289"/>
      <c r="E158" s="289"/>
      <c r="F158" s="342" t="s">
        <v>1218</v>
      </c>
      <c r="G158" s="289"/>
      <c r="H158" s="341" t="s">
        <v>1252</v>
      </c>
      <c r="I158" s="341" t="s">
        <v>1214</v>
      </c>
      <c r="J158" s="341">
        <v>50</v>
      </c>
      <c r="K158" s="337"/>
    </row>
    <row r="159" s="1" customFormat="1" ht="15" customHeight="1">
      <c r="B159" s="314"/>
      <c r="C159" s="341" t="s">
        <v>94</v>
      </c>
      <c r="D159" s="289"/>
      <c r="E159" s="289"/>
      <c r="F159" s="342" t="s">
        <v>636</v>
      </c>
      <c r="G159" s="289"/>
      <c r="H159" s="341" t="s">
        <v>1274</v>
      </c>
      <c r="I159" s="341" t="s">
        <v>1214</v>
      </c>
      <c r="J159" s="341" t="s">
        <v>1275</v>
      </c>
      <c r="K159" s="337"/>
    </row>
    <row r="160" s="1" customFormat="1" ht="15" customHeight="1">
      <c r="B160" s="314"/>
      <c r="C160" s="341" t="s">
        <v>1276</v>
      </c>
      <c r="D160" s="289"/>
      <c r="E160" s="289"/>
      <c r="F160" s="342" t="s">
        <v>636</v>
      </c>
      <c r="G160" s="289"/>
      <c r="H160" s="341" t="s">
        <v>1277</v>
      </c>
      <c r="I160" s="341" t="s">
        <v>1247</v>
      </c>
      <c r="J160" s="341"/>
      <c r="K160" s="337"/>
    </row>
    <row r="161" s="1" customFormat="1" ht="15" customHeight="1">
      <c r="B161" s="343"/>
      <c r="C161" s="323"/>
      <c r="D161" s="323"/>
      <c r="E161" s="323"/>
      <c r="F161" s="323"/>
      <c r="G161" s="323"/>
      <c r="H161" s="323"/>
      <c r="I161" s="323"/>
      <c r="J161" s="323"/>
      <c r="K161" s="344"/>
    </row>
    <row r="162" s="1" customFormat="1" ht="18.75" customHeight="1">
      <c r="B162" s="325"/>
      <c r="C162" s="335"/>
      <c r="D162" s="335"/>
      <c r="E162" s="335"/>
      <c r="F162" s="345"/>
      <c r="G162" s="335"/>
      <c r="H162" s="335"/>
      <c r="I162" s="335"/>
      <c r="J162" s="335"/>
      <c r="K162" s="325"/>
    </row>
    <row r="163" s="1" customFormat="1" ht="18.75" customHeight="1">
      <c r="B163" s="297"/>
      <c r="C163" s="297"/>
      <c r="D163" s="297"/>
      <c r="E163" s="297"/>
      <c r="F163" s="297"/>
      <c r="G163" s="297"/>
      <c r="H163" s="297"/>
      <c r="I163" s="297"/>
      <c r="J163" s="297"/>
      <c r="K163" s="297"/>
    </row>
    <row r="164" s="1" customFormat="1" ht="7.5" customHeight="1">
      <c r="B164" s="276"/>
      <c r="C164" s="277"/>
      <c r="D164" s="277"/>
      <c r="E164" s="277"/>
      <c r="F164" s="277"/>
      <c r="G164" s="277"/>
      <c r="H164" s="277"/>
      <c r="I164" s="277"/>
      <c r="J164" s="277"/>
      <c r="K164" s="278"/>
    </row>
    <row r="165" s="1" customFormat="1" ht="45" customHeight="1">
      <c r="B165" s="279"/>
      <c r="C165" s="280" t="s">
        <v>1278</v>
      </c>
      <c r="D165" s="280"/>
      <c r="E165" s="280"/>
      <c r="F165" s="280"/>
      <c r="G165" s="280"/>
      <c r="H165" s="280"/>
      <c r="I165" s="280"/>
      <c r="J165" s="280"/>
      <c r="K165" s="281"/>
    </row>
    <row r="166" s="1" customFormat="1" ht="17.25" customHeight="1">
      <c r="B166" s="279"/>
      <c r="C166" s="304" t="s">
        <v>1207</v>
      </c>
      <c r="D166" s="304"/>
      <c r="E166" s="304"/>
      <c r="F166" s="304" t="s">
        <v>1208</v>
      </c>
      <c r="G166" s="346"/>
      <c r="H166" s="347" t="s">
        <v>57</v>
      </c>
      <c r="I166" s="347" t="s">
        <v>60</v>
      </c>
      <c r="J166" s="304" t="s">
        <v>1209</v>
      </c>
      <c r="K166" s="281"/>
    </row>
    <row r="167" s="1" customFormat="1" ht="17.25" customHeight="1">
      <c r="B167" s="282"/>
      <c r="C167" s="306" t="s">
        <v>1210</v>
      </c>
      <c r="D167" s="306"/>
      <c r="E167" s="306"/>
      <c r="F167" s="307" t="s">
        <v>1211</v>
      </c>
      <c r="G167" s="348"/>
      <c r="H167" s="349"/>
      <c r="I167" s="349"/>
      <c r="J167" s="306" t="s">
        <v>1212</v>
      </c>
      <c r="K167" s="284"/>
    </row>
    <row r="168" s="1" customFormat="1" ht="5.25" customHeight="1">
      <c r="B168" s="314"/>
      <c r="C168" s="309"/>
      <c r="D168" s="309"/>
      <c r="E168" s="309"/>
      <c r="F168" s="309"/>
      <c r="G168" s="310"/>
      <c r="H168" s="309"/>
      <c r="I168" s="309"/>
      <c r="J168" s="309"/>
      <c r="K168" s="337"/>
    </row>
    <row r="169" s="1" customFormat="1" ht="15" customHeight="1">
      <c r="B169" s="314"/>
      <c r="C169" s="289" t="s">
        <v>1215</v>
      </c>
      <c r="D169" s="289"/>
      <c r="E169" s="289"/>
      <c r="F169" s="312" t="s">
        <v>636</v>
      </c>
      <c r="G169" s="289"/>
      <c r="H169" s="289" t="s">
        <v>1252</v>
      </c>
      <c r="I169" s="289" t="s">
        <v>1214</v>
      </c>
      <c r="J169" s="289">
        <v>120</v>
      </c>
      <c r="K169" s="337"/>
    </row>
    <row r="170" s="1" customFormat="1" ht="15" customHeight="1">
      <c r="B170" s="314"/>
      <c r="C170" s="289" t="s">
        <v>1261</v>
      </c>
      <c r="D170" s="289"/>
      <c r="E170" s="289"/>
      <c r="F170" s="312" t="s">
        <v>636</v>
      </c>
      <c r="G170" s="289"/>
      <c r="H170" s="289" t="s">
        <v>1262</v>
      </c>
      <c r="I170" s="289" t="s">
        <v>1214</v>
      </c>
      <c r="J170" s="289" t="s">
        <v>1263</v>
      </c>
      <c r="K170" s="337"/>
    </row>
    <row r="171" s="1" customFormat="1" ht="15" customHeight="1">
      <c r="B171" s="314"/>
      <c r="C171" s="289" t="s">
        <v>1161</v>
      </c>
      <c r="D171" s="289"/>
      <c r="E171" s="289"/>
      <c r="F171" s="312" t="s">
        <v>636</v>
      </c>
      <c r="G171" s="289"/>
      <c r="H171" s="289" t="s">
        <v>1279</v>
      </c>
      <c r="I171" s="289" t="s">
        <v>1214</v>
      </c>
      <c r="J171" s="289" t="s">
        <v>1263</v>
      </c>
      <c r="K171" s="337"/>
    </row>
    <row r="172" s="1" customFormat="1" ht="15" customHeight="1">
      <c r="B172" s="314"/>
      <c r="C172" s="289" t="s">
        <v>1217</v>
      </c>
      <c r="D172" s="289"/>
      <c r="E172" s="289"/>
      <c r="F172" s="312" t="s">
        <v>1218</v>
      </c>
      <c r="G172" s="289"/>
      <c r="H172" s="289" t="s">
        <v>1279</v>
      </c>
      <c r="I172" s="289" t="s">
        <v>1214</v>
      </c>
      <c r="J172" s="289">
        <v>50</v>
      </c>
      <c r="K172" s="337"/>
    </row>
    <row r="173" s="1" customFormat="1" ht="15" customHeight="1">
      <c r="B173" s="314"/>
      <c r="C173" s="289" t="s">
        <v>1220</v>
      </c>
      <c r="D173" s="289"/>
      <c r="E173" s="289"/>
      <c r="F173" s="312" t="s">
        <v>636</v>
      </c>
      <c r="G173" s="289"/>
      <c r="H173" s="289" t="s">
        <v>1279</v>
      </c>
      <c r="I173" s="289" t="s">
        <v>1222</v>
      </c>
      <c r="J173" s="289"/>
      <c r="K173" s="337"/>
    </row>
    <row r="174" s="1" customFormat="1" ht="15" customHeight="1">
      <c r="B174" s="314"/>
      <c r="C174" s="289" t="s">
        <v>1231</v>
      </c>
      <c r="D174" s="289"/>
      <c r="E174" s="289"/>
      <c r="F174" s="312" t="s">
        <v>1218</v>
      </c>
      <c r="G174" s="289"/>
      <c r="H174" s="289" t="s">
        <v>1279</v>
      </c>
      <c r="I174" s="289" t="s">
        <v>1214</v>
      </c>
      <c r="J174" s="289">
        <v>50</v>
      </c>
      <c r="K174" s="337"/>
    </row>
    <row r="175" s="1" customFormat="1" ht="15" customHeight="1">
      <c r="B175" s="314"/>
      <c r="C175" s="289" t="s">
        <v>1239</v>
      </c>
      <c r="D175" s="289"/>
      <c r="E175" s="289"/>
      <c r="F175" s="312" t="s">
        <v>1218</v>
      </c>
      <c r="G175" s="289"/>
      <c r="H175" s="289" t="s">
        <v>1279</v>
      </c>
      <c r="I175" s="289" t="s">
        <v>1214</v>
      </c>
      <c r="J175" s="289">
        <v>50</v>
      </c>
      <c r="K175" s="337"/>
    </row>
    <row r="176" s="1" customFormat="1" ht="15" customHeight="1">
      <c r="B176" s="314"/>
      <c r="C176" s="289" t="s">
        <v>1237</v>
      </c>
      <c r="D176" s="289"/>
      <c r="E176" s="289"/>
      <c r="F176" s="312" t="s">
        <v>1218</v>
      </c>
      <c r="G176" s="289"/>
      <c r="H176" s="289" t="s">
        <v>1279</v>
      </c>
      <c r="I176" s="289" t="s">
        <v>1214</v>
      </c>
      <c r="J176" s="289">
        <v>50</v>
      </c>
      <c r="K176" s="337"/>
    </row>
    <row r="177" s="1" customFormat="1" ht="15" customHeight="1">
      <c r="B177" s="314"/>
      <c r="C177" s="289" t="s">
        <v>118</v>
      </c>
      <c r="D177" s="289"/>
      <c r="E177" s="289"/>
      <c r="F177" s="312" t="s">
        <v>636</v>
      </c>
      <c r="G177" s="289"/>
      <c r="H177" s="289" t="s">
        <v>1280</v>
      </c>
      <c r="I177" s="289" t="s">
        <v>1281</v>
      </c>
      <c r="J177" s="289"/>
      <c r="K177" s="337"/>
    </row>
    <row r="178" s="1" customFormat="1" ht="15" customHeight="1">
      <c r="B178" s="314"/>
      <c r="C178" s="289" t="s">
        <v>60</v>
      </c>
      <c r="D178" s="289"/>
      <c r="E178" s="289"/>
      <c r="F178" s="312" t="s">
        <v>636</v>
      </c>
      <c r="G178" s="289"/>
      <c r="H178" s="289" t="s">
        <v>1282</v>
      </c>
      <c r="I178" s="289" t="s">
        <v>1283</v>
      </c>
      <c r="J178" s="289">
        <v>1</v>
      </c>
      <c r="K178" s="337"/>
    </row>
    <row r="179" s="1" customFormat="1" ht="15" customHeight="1">
      <c r="B179" s="314"/>
      <c r="C179" s="289" t="s">
        <v>56</v>
      </c>
      <c r="D179" s="289"/>
      <c r="E179" s="289"/>
      <c r="F179" s="312" t="s">
        <v>636</v>
      </c>
      <c r="G179" s="289"/>
      <c r="H179" s="289" t="s">
        <v>1284</v>
      </c>
      <c r="I179" s="289" t="s">
        <v>1214</v>
      </c>
      <c r="J179" s="289">
        <v>20</v>
      </c>
      <c r="K179" s="337"/>
    </row>
    <row r="180" s="1" customFormat="1" ht="15" customHeight="1">
      <c r="B180" s="314"/>
      <c r="C180" s="289" t="s">
        <v>57</v>
      </c>
      <c r="D180" s="289"/>
      <c r="E180" s="289"/>
      <c r="F180" s="312" t="s">
        <v>636</v>
      </c>
      <c r="G180" s="289"/>
      <c r="H180" s="289" t="s">
        <v>1285</v>
      </c>
      <c r="I180" s="289" t="s">
        <v>1214</v>
      </c>
      <c r="J180" s="289">
        <v>255</v>
      </c>
      <c r="K180" s="337"/>
    </row>
    <row r="181" s="1" customFormat="1" ht="15" customHeight="1">
      <c r="B181" s="314"/>
      <c r="C181" s="289" t="s">
        <v>119</v>
      </c>
      <c r="D181" s="289"/>
      <c r="E181" s="289"/>
      <c r="F181" s="312" t="s">
        <v>636</v>
      </c>
      <c r="G181" s="289"/>
      <c r="H181" s="289" t="s">
        <v>1177</v>
      </c>
      <c r="I181" s="289" t="s">
        <v>1214</v>
      </c>
      <c r="J181" s="289">
        <v>10</v>
      </c>
      <c r="K181" s="337"/>
    </row>
    <row r="182" s="1" customFormat="1" ht="15" customHeight="1">
      <c r="B182" s="314"/>
      <c r="C182" s="289" t="s">
        <v>120</v>
      </c>
      <c r="D182" s="289"/>
      <c r="E182" s="289"/>
      <c r="F182" s="312" t="s">
        <v>636</v>
      </c>
      <c r="G182" s="289"/>
      <c r="H182" s="289" t="s">
        <v>1286</v>
      </c>
      <c r="I182" s="289" t="s">
        <v>1247</v>
      </c>
      <c r="J182" s="289"/>
      <c r="K182" s="337"/>
    </row>
    <row r="183" s="1" customFormat="1" ht="15" customHeight="1">
      <c r="B183" s="314"/>
      <c r="C183" s="289" t="s">
        <v>1287</v>
      </c>
      <c r="D183" s="289"/>
      <c r="E183" s="289"/>
      <c r="F183" s="312" t="s">
        <v>636</v>
      </c>
      <c r="G183" s="289"/>
      <c r="H183" s="289" t="s">
        <v>1288</v>
      </c>
      <c r="I183" s="289" t="s">
        <v>1247</v>
      </c>
      <c r="J183" s="289"/>
      <c r="K183" s="337"/>
    </row>
    <row r="184" s="1" customFormat="1" ht="15" customHeight="1">
      <c r="B184" s="314"/>
      <c r="C184" s="289" t="s">
        <v>1276</v>
      </c>
      <c r="D184" s="289"/>
      <c r="E184" s="289"/>
      <c r="F184" s="312" t="s">
        <v>636</v>
      </c>
      <c r="G184" s="289"/>
      <c r="H184" s="289" t="s">
        <v>1289</v>
      </c>
      <c r="I184" s="289" t="s">
        <v>1247</v>
      </c>
      <c r="J184" s="289"/>
      <c r="K184" s="337"/>
    </row>
    <row r="185" s="1" customFormat="1" ht="15" customHeight="1">
      <c r="B185" s="314"/>
      <c r="C185" s="289" t="s">
        <v>122</v>
      </c>
      <c r="D185" s="289"/>
      <c r="E185" s="289"/>
      <c r="F185" s="312" t="s">
        <v>1218</v>
      </c>
      <c r="G185" s="289"/>
      <c r="H185" s="289" t="s">
        <v>1290</v>
      </c>
      <c r="I185" s="289" t="s">
        <v>1214</v>
      </c>
      <c r="J185" s="289">
        <v>50</v>
      </c>
      <c r="K185" s="337"/>
    </row>
    <row r="186" s="1" customFormat="1" ht="15" customHeight="1">
      <c r="B186" s="314"/>
      <c r="C186" s="289" t="s">
        <v>1291</v>
      </c>
      <c r="D186" s="289"/>
      <c r="E186" s="289"/>
      <c r="F186" s="312" t="s">
        <v>1218</v>
      </c>
      <c r="G186" s="289"/>
      <c r="H186" s="289" t="s">
        <v>1292</v>
      </c>
      <c r="I186" s="289" t="s">
        <v>1293</v>
      </c>
      <c r="J186" s="289"/>
      <c r="K186" s="337"/>
    </row>
    <row r="187" s="1" customFormat="1" ht="15" customHeight="1">
      <c r="B187" s="314"/>
      <c r="C187" s="289" t="s">
        <v>1294</v>
      </c>
      <c r="D187" s="289"/>
      <c r="E187" s="289"/>
      <c r="F187" s="312" t="s">
        <v>1218</v>
      </c>
      <c r="G187" s="289"/>
      <c r="H187" s="289" t="s">
        <v>1295</v>
      </c>
      <c r="I187" s="289" t="s">
        <v>1293</v>
      </c>
      <c r="J187" s="289"/>
      <c r="K187" s="337"/>
    </row>
    <row r="188" s="1" customFormat="1" ht="15" customHeight="1">
      <c r="B188" s="314"/>
      <c r="C188" s="289" t="s">
        <v>1296</v>
      </c>
      <c r="D188" s="289"/>
      <c r="E188" s="289"/>
      <c r="F188" s="312" t="s">
        <v>1218</v>
      </c>
      <c r="G188" s="289"/>
      <c r="H188" s="289" t="s">
        <v>1297</v>
      </c>
      <c r="I188" s="289" t="s">
        <v>1293</v>
      </c>
      <c r="J188" s="289"/>
      <c r="K188" s="337"/>
    </row>
    <row r="189" s="1" customFormat="1" ht="15" customHeight="1">
      <c r="B189" s="314"/>
      <c r="C189" s="350" t="s">
        <v>1298</v>
      </c>
      <c r="D189" s="289"/>
      <c r="E189" s="289"/>
      <c r="F189" s="312" t="s">
        <v>1218</v>
      </c>
      <c r="G189" s="289"/>
      <c r="H189" s="289" t="s">
        <v>1299</v>
      </c>
      <c r="I189" s="289" t="s">
        <v>1300</v>
      </c>
      <c r="J189" s="351" t="s">
        <v>1301</v>
      </c>
      <c r="K189" s="337"/>
    </row>
    <row r="190" s="1" customFormat="1" ht="15" customHeight="1">
      <c r="B190" s="314"/>
      <c r="C190" s="350" t="s">
        <v>45</v>
      </c>
      <c r="D190" s="289"/>
      <c r="E190" s="289"/>
      <c r="F190" s="312" t="s">
        <v>636</v>
      </c>
      <c r="G190" s="289"/>
      <c r="H190" s="286" t="s">
        <v>1302</v>
      </c>
      <c r="I190" s="289" t="s">
        <v>1303</v>
      </c>
      <c r="J190" s="289"/>
      <c r="K190" s="337"/>
    </row>
    <row r="191" s="1" customFormat="1" ht="15" customHeight="1">
      <c r="B191" s="314"/>
      <c r="C191" s="350" t="s">
        <v>1304</v>
      </c>
      <c r="D191" s="289"/>
      <c r="E191" s="289"/>
      <c r="F191" s="312" t="s">
        <v>636</v>
      </c>
      <c r="G191" s="289"/>
      <c r="H191" s="289" t="s">
        <v>1305</v>
      </c>
      <c r="I191" s="289" t="s">
        <v>1247</v>
      </c>
      <c r="J191" s="289"/>
      <c r="K191" s="337"/>
    </row>
    <row r="192" s="1" customFormat="1" ht="15" customHeight="1">
      <c r="B192" s="314"/>
      <c r="C192" s="350" t="s">
        <v>1306</v>
      </c>
      <c r="D192" s="289"/>
      <c r="E192" s="289"/>
      <c r="F192" s="312" t="s">
        <v>636</v>
      </c>
      <c r="G192" s="289"/>
      <c r="H192" s="289" t="s">
        <v>1307</v>
      </c>
      <c r="I192" s="289" t="s">
        <v>1247</v>
      </c>
      <c r="J192" s="289"/>
      <c r="K192" s="337"/>
    </row>
    <row r="193" s="1" customFormat="1" ht="15" customHeight="1">
      <c r="B193" s="314"/>
      <c r="C193" s="350" t="s">
        <v>1308</v>
      </c>
      <c r="D193" s="289"/>
      <c r="E193" s="289"/>
      <c r="F193" s="312" t="s">
        <v>1218</v>
      </c>
      <c r="G193" s="289"/>
      <c r="H193" s="289" t="s">
        <v>1309</v>
      </c>
      <c r="I193" s="289" t="s">
        <v>1247</v>
      </c>
      <c r="J193" s="289"/>
      <c r="K193" s="337"/>
    </row>
    <row r="194" s="1" customFormat="1" ht="15" customHeight="1">
      <c r="B194" s="343"/>
      <c r="C194" s="352"/>
      <c r="D194" s="323"/>
      <c r="E194" s="323"/>
      <c r="F194" s="323"/>
      <c r="G194" s="323"/>
      <c r="H194" s="323"/>
      <c r="I194" s="323"/>
      <c r="J194" s="323"/>
      <c r="K194" s="344"/>
    </row>
    <row r="195" s="1" customFormat="1" ht="18.75" customHeight="1">
      <c r="B195" s="325"/>
      <c r="C195" s="335"/>
      <c r="D195" s="335"/>
      <c r="E195" s="335"/>
      <c r="F195" s="345"/>
      <c r="G195" s="335"/>
      <c r="H195" s="335"/>
      <c r="I195" s="335"/>
      <c r="J195" s="335"/>
      <c r="K195" s="325"/>
    </row>
    <row r="196" s="1" customFormat="1" ht="18.75" customHeight="1">
      <c r="B196" s="325"/>
      <c r="C196" s="335"/>
      <c r="D196" s="335"/>
      <c r="E196" s="335"/>
      <c r="F196" s="345"/>
      <c r="G196" s="335"/>
      <c r="H196" s="335"/>
      <c r="I196" s="335"/>
      <c r="J196" s="335"/>
      <c r="K196" s="325"/>
    </row>
    <row r="197" s="1" customFormat="1" ht="18.75" customHeight="1">
      <c r="B197" s="297"/>
      <c r="C197" s="297"/>
      <c r="D197" s="297"/>
      <c r="E197" s="297"/>
      <c r="F197" s="297"/>
      <c r="G197" s="297"/>
      <c r="H197" s="297"/>
      <c r="I197" s="297"/>
      <c r="J197" s="297"/>
      <c r="K197" s="297"/>
    </row>
    <row r="198" s="1" customFormat="1" ht="13.5">
      <c r="B198" s="276"/>
      <c r="C198" s="277"/>
      <c r="D198" s="277"/>
      <c r="E198" s="277"/>
      <c r="F198" s="277"/>
      <c r="G198" s="277"/>
      <c r="H198" s="277"/>
      <c r="I198" s="277"/>
      <c r="J198" s="277"/>
      <c r="K198" s="278"/>
    </row>
    <row r="199" s="1" customFormat="1" ht="21">
      <c r="B199" s="279"/>
      <c r="C199" s="280" t="s">
        <v>1310</v>
      </c>
      <c r="D199" s="280"/>
      <c r="E199" s="280"/>
      <c r="F199" s="280"/>
      <c r="G199" s="280"/>
      <c r="H199" s="280"/>
      <c r="I199" s="280"/>
      <c r="J199" s="280"/>
      <c r="K199" s="281"/>
    </row>
    <row r="200" s="1" customFormat="1" ht="25.5" customHeight="1">
      <c r="B200" s="279"/>
      <c r="C200" s="353" t="s">
        <v>1311</v>
      </c>
      <c r="D200" s="353"/>
      <c r="E200" s="353"/>
      <c r="F200" s="353" t="s">
        <v>1312</v>
      </c>
      <c r="G200" s="354"/>
      <c r="H200" s="353" t="s">
        <v>1313</v>
      </c>
      <c r="I200" s="353"/>
      <c r="J200" s="353"/>
      <c r="K200" s="281"/>
    </row>
    <row r="201" s="1" customFormat="1" ht="5.25" customHeight="1">
      <c r="B201" s="314"/>
      <c r="C201" s="309"/>
      <c r="D201" s="309"/>
      <c r="E201" s="309"/>
      <c r="F201" s="309"/>
      <c r="G201" s="335"/>
      <c r="H201" s="309"/>
      <c r="I201" s="309"/>
      <c r="J201" s="309"/>
      <c r="K201" s="337"/>
    </row>
    <row r="202" s="1" customFormat="1" ht="15" customHeight="1">
      <c r="B202" s="314"/>
      <c r="C202" s="289" t="s">
        <v>1303</v>
      </c>
      <c r="D202" s="289"/>
      <c r="E202" s="289"/>
      <c r="F202" s="312" t="s">
        <v>46</v>
      </c>
      <c r="G202" s="289"/>
      <c r="H202" s="289" t="s">
        <v>1314</v>
      </c>
      <c r="I202" s="289"/>
      <c r="J202" s="289"/>
      <c r="K202" s="337"/>
    </row>
    <row r="203" s="1" customFormat="1" ht="15" customHeight="1">
      <c r="B203" s="314"/>
      <c r="C203" s="289"/>
      <c r="D203" s="289"/>
      <c r="E203" s="289"/>
      <c r="F203" s="312" t="s">
        <v>47</v>
      </c>
      <c r="G203" s="289"/>
      <c r="H203" s="289" t="s">
        <v>1315</v>
      </c>
      <c r="I203" s="289"/>
      <c r="J203" s="289"/>
      <c r="K203" s="337"/>
    </row>
    <row r="204" s="1" customFormat="1" ht="15" customHeight="1">
      <c r="B204" s="314"/>
      <c r="C204" s="289"/>
      <c r="D204" s="289"/>
      <c r="E204" s="289"/>
      <c r="F204" s="312" t="s">
        <v>50</v>
      </c>
      <c r="G204" s="289"/>
      <c r="H204" s="289" t="s">
        <v>1316</v>
      </c>
      <c r="I204" s="289"/>
      <c r="J204" s="289"/>
      <c r="K204" s="337"/>
    </row>
    <row r="205" s="1" customFormat="1" ht="15" customHeight="1">
      <c r="B205" s="314"/>
      <c r="C205" s="289"/>
      <c r="D205" s="289"/>
      <c r="E205" s="289"/>
      <c r="F205" s="312" t="s">
        <v>48</v>
      </c>
      <c r="G205" s="289"/>
      <c r="H205" s="289" t="s">
        <v>1317</v>
      </c>
      <c r="I205" s="289"/>
      <c r="J205" s="289"/>
      <c r="K205" s="337"/>
    </row>
    <row r="206" s="1" customFormat="1" ht="15" customHeight="1">
      <c r="B206" s="314"/>
      <c r="C206" s="289"/>
      <c r="D206" s="289"/>
      <c r="E206" s="289"/>
      <c r="F206" s="312" t="s">
        <v>49</v>
      </c>
      <c r="G206" s="289"/>
      <c r="H206" s="289" t="s">
        <v>1318</v>
      </c>
      <c r="I206" s="289"/>
      <c r="J206" s="289"/>
      <c r="K206" s="337"/>
    </row>
    <row r="207" s="1" customFormat="1" ht="15" customHeight="1">
      <c r="B207" s="314"/>
      <c r="C207" s="289"/>
      <c r="D207" s="289"/>
      <c r="E207" s="289"/>
      <c r="F207" s="312"/>
      <c r="G207" s="289"/>
      <c r="H207" s="289"/>
      <c r="I207" s="289"/>
      <c r="J207" s="289"/>
      <c r="K207" s="337"/>
    </row>
    <row r="208" s="1" customFormat="1" ht="15" customHeight="1">
      <c r="B208" s="314"/>
      <c r="C208" s="289" t="s">
        <v>1259</v>
      </c>
      <c r="D208" s="289"/>
      <c r="E208" s="289"/>
      <c r="F208" s="312" t="s">
        <v>82</v>
      </c>
      <c r="G208" s="289"/>
      <c r="H208" s="289" t="s">
        <v>1319</v>
      </c>
      <c r="I208" s="289"/>
      <c r="J208" s="289"/>
      <c r="K208" s="337"/>
    </row>
    <row r="209" s="1" customFormat="1" ht="15" customHeight="1">
      <c r="B209" s="314"/>
      <c r="C209" s="289"/>
      <c r="D209" s="289"/>
      <c r="E209" s="289"/>
      <c r="F209" s="312" t="s">
        <v>1157</v>
      </c>
      <c r="G209" s="289"/>
      <c r="H209" s="289" t="s">
        <v>1158</v>
      </c>
      <c r="I209" s="289"/>
      <c r="J209" s="289"/>
      <c r="K209" s="337"/>
    </row>
    <row r="210" s="1" customFormat="1" ht="15" customHeight="1">
      <c r="B210" s="314"/>
      <c r="C210" s="289"/>
      <c r="D210" s="289"/>
      <c r="E210" s="289"/>
      <c r="F210" s="312" t="s">
        <v>1155</v>
      </c>
      <c r="G210" s="289"/>
      <c r="H210" s="289" t="s">
        <v>1320</v>
      </c>
      <c r="I210" s="289"/>
      <c r="J210" s="289"/>
      <c r="K210" s="337"/>
    </row>
    <row r="211" s="1" customFormat="1" ht="15" customHeight="1">
      <c r="B211" s="355"/>
      <c r="C211" s="289"/>
      <c r="D211" s="289"/>
      <c r="E211" s="289"/>
      <c r="F211" s="312" t="s">
        <v>88</v>
      </c>
      <c r="G211" s="350"/>
      <c r="H211" s="341" t="s">
        <v>1159</v>
      </c>
      <c r="I211" s="341"/>
      <c r="J211" s="341"/>
      <c r="K211" s="356"/>
    </row>
    <row r="212" s="1" customFormat="1" ht="15" customHeight="1">
      <c r="B212" s="355"/>
      <c r="C212" s="289"/>
      <c r="D212" s="289"/>
      <c r="E212" s="289"/>
      <c r="F212" s="312" t="s">
        <v>1160</v>
      </c>
      <c r="G212" s="350"/>
      <c r="H212" s="341" t="s">
        <v>1321</v>
      </c>
      <c r="I212" s="341"/>
      <c r="J212" s="341"/>
      <c r="K212" s="356"/>
    </row>
    <row r="213" s="1" customFormat="1" ht="15" customHeight="1">
      <c r="B213" s="355"/>
      <c r="C213" s="289"/>
      <c r="D213" s="289"/>
      <c r="E213" s="289"/>
      <c r="F213" s="312"/>
      <c r="G213" s="350"/>
      <c r="H213" s="341"/>
      <c r="I213" s="341"/>
      <c r="J213" s="341"/>
      <c r="K213" s="356"/>
    </row>
    <row r="214" s="1" customFormat="1" ht="15" customHeight="1">
      <c r="B214" s="355"/>
      <c r="C214" s="289" t="s">
        <v>1283</v>
      </c>
      <c r="D214" s="289"/>
      <c r="E214" s="289"/>
      <c r="F214" s="312">
        <v>1</v>
      </c>
      <c r="G214" s="350"/>
      <c r="H214" s="341" t="s">
        <v>1322</v>
      </c>
      <c r="I214" s="341"/>
      <c r="J214" s="341"/>
      <c r="K214" s="356"/>
    </row>
    <row r="215" s="1" customFormat="1" ht="15" customHeight="1">
      <c r="B215" s="355"/>
      <c r="C215" s="289"/>
      <c r="D215" s="289"/>
      <c r="E215" s="289"/>
      <c r="F215" s="312">
        <v>2</v>
      </c>
      <c r="G215" s="350"/>
      <c r="H215" s="341" t="s">
        <v>1323</v>
      </c>
      <c r="I215" s="341"/>
      <c r="J215" s="341"/>
      <c r="K215" s="356"/>
    </row>
    <row r="216" s="1" customFormat="1" ht="15" customHeight="1">
      <c r="B216" s="355"/>
      <c r="C216" s="289"/>
      <c r="D216" s="289"/>
      <c r="E216" s="289"/>
      <c r="F216" s="312">
        <v>3</v>
      </c>
      <c r="G216" s="350"/>
      <c r="H216" s="341" t="s">
        <v>1324</v>
      </c>
      <c r="I216" s="341"/>
      <c r="J216" s="341"/>
      <c r="K216" s="356"/>
    </row>
    <row r="217" s="1" customFormat="1" ht="15" customHeight="1">
      <c r="B217" s="355"/>
      <c r="C217" s="289"/>
      <c r="D217" s="289"/>
      <c r="E217" s="289"/>
      <c r="F217" s="312">
        <v>4</v>
      </c>
      <c r="G217" s="350"/>
      <c r="H217" s="341" t="s">
        <v>1325</v>
      </c>
      <c r="I217" s="341"/>
      <c r="J217" s="341"/>
      <c r="K217" s="356"/>
    </row>
    <row r="218" s="1" customFormat="1" ht="12.75" customHeight="1">
      <c r="B218" s="357"/>
      <c r="C218" s="358"/>
      <c r="D218" s="358"/>
      <c r="E218" s="358"/>
      <c r="F218" s="358"/>
      <c r="G218" s="358"/>
      <c r="H218" s="358"/>
      <c r="I218" s="358"/>
      <c r="J218" s="358"/>
      <c r="K218" s="359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JANA_2018\jana</dc:creator>
  <cp:lastModifiedBy>JANA_2018\jana</cp:lastModifiedBy>
  <dcterms:created xsi:type="dcterms:W3CDTF">2022-01-31T09:43:33Z</dcterms:created>
  <dcterms:modified xsi:type="dcterms:W3CDTF">2022-01-31T09:43:37Z</dcterms:modified>
</cp:coreProperties>
</file>