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20" windowWidth="14940" windowHeight="9225" activeTab="1"/>
  </bookViews>
  <sheets>
    <sheet name="Rekapitulace" sheetId="1" r:id="rId1"/>
    <sheet name="O1_101" sheetId="2" r:id="rId2"/>
    <sheet name="O2_000" sheetId="3" r:id="rId3"/>
  </sheets>
  <definedNames/>
  <calcPr calcId="162913"/>
</workbook>
</file>

<file path=xl/sharedStrings.xml><?xml version="1.0" encoding="utf-8"?>
<sst xmlns="http://schemas.openxmlformats.org/spreadsheetml/2006/main" count="875" uniqueCount="342">
  <si>
    <t>Firma: Krajská správa a údržba silnic Karlovarského kraje, příspěvková organizace</t>
  </si>
  <si>
    <t>Rekapitulace ceny</t>
  </si>
  <si>
    <t>Stavba: TÚ_2021_007 - II/220+III/220 4 Modernizace křižovatky Děpoltovice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</si>
  <si>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</si>
  <si>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</si>
  <si>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</si>
  <si>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</si>
  <si>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</si>
  <si>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</si>
  <si>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</si>
  <si>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</si>
  <si>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</si>
  <si>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</si>
  <si>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</si>
  <si>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</si>
  <si>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TÚ_2021_007</t>
  </si>
  <si>
    <t>II/220+III/220 4 Modernizace křižovatky Děpoltovice</t>
  </si>
  <si>
    <t>O</t>
  </si>
  <si>
    <t>Objekt:</t>
  </si>
  <si>
    <t>O1</t>
  </si>
  <si>
    <t>SO 101 - Komunikace</t>
  </si>
  <si>
    <t>Rozpočet:</t>
  </si>
  <si>
    <t>0,00</t>
  </si>
  <si>
    <t>15,00</t>
  </si>
  <si>
    <t>21,00</t>
  </si>
  <si>
    <t>3</t>
  </si>
  <si>
    <t>0</t>
  </si>
  <si>
    <t>101</t>
  </si>
  <si>
    <t>Typ</t>
  </si>
  <si>
    <t>Poř. číslo</t>
  </si>
  <si>
    <t>1</t>
  </si>
  <si>
    <t>Kód položky</t>
  </si>
  <si>
    <t>2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</si>
  <si>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</si>
  <si>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</si>
  <si>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</si>
  <si>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</si>
  <si>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</si>
  <si>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</si>
  <si>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</si>
  <si>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</si>
  <si>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</si>
  <si>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</si>
  <si>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</si>
  <si>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</si>
  <si>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</si>
  <si>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</si>
  <si>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</si>
  <si>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014101</t>
  </si>
  <si>
    <t>a</t>
  </si>
  <si>
    <t>POPLATKY ZA SKLÁDKU</t>
  </si>
  <si>
    <t>M3</t>
  </si>
  <si>
    <t>PP</t>
  </si>
  <si>
    <t>zemina</t>
  </si>
  <si>
    <t>VV</t>
  </si>
  <si>
    <t>odkopávky z pol.: 122936a, 122936b 
6,98*30=209,400 [A]6,78*20=135,600 [B]10,38*20=207,600 [C]26,12*20=522,400 [D]9,36*20=187,200 [E]8,32*20=166,400 [F]9,07*20=181,400 [G]11,62*20=232,400 [H]16,71*20=334,200 [I]17,36*20=347,200 [J]16,44*20=328,800 [K]14,29*20=285,800 [L]10,09*20=201,800 [M]6,78*20=135,600 [N]4,82*20=96,400 [O]4,1*35=143,500 [P]3953*0,4=1 581,200 [S] 
143,500*2,0=287,000 [R] 
A+B+C+D+E+F+G+H+I+J+K+L+M+N+O+P+S=5 296,900 [Q] 
výpočet ploch ACD</t>
  </si>
  <si>
    <t>TS</t>
  </si>
  <si>
    <t>zahrnuje veškeré poplatky provozovateli skládky související s uložením a odvozem odpadu na skládku.</t>
  </si>
  <si>
    <t>b</t>
  </si>
  <si>
    <t>stávající betonová patka</t>
  </si>
  <si>
    <t>z pol.: 981356 
5,10*2,2=11,220 [A] 
výpočet ploch ACD</t>
  </si>
  <si>
    <t>zahrnuje veškeré poplatky provozovateli skládky související s uložením odpadu na skládce.</t>
  </si>
  <si>
    <t>c</t>
  </si>
  <si>
    <t>výměna aktivní zóny komunikace</t>
  </si>
  <si>
    <t>3953*0,4=1 581,200 [A]</t>
  </si>
  <si>
    <t>- zahrnuje veškeré poplatky provozovateli skládky související s odvozem a uložením odpadu na skládce 
- vodorovná a svislá doprava, přemístění, přeložení, manipulaci s výkopem 
- kompletní provedení vykopávky nezapažené i zapažené 
- ošetření výkopiště po celou dobu práce v něm vč. klimatických opatření 
- ztížení vykopávek v blízkosti pozemního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z pol. 11512) 
- potřebné snížení hladiny podzemní vody 
- těžení a rozpojování jednotlivých balvanů 
- vytahování a nošení výkopku 
- svahování a přesvah. svahů do konečného tvaru, výměna hornin v podloží a v pláni znehodnocené klimatickými vlivy 
- eventualně nutné druhotné rozpojení odstřelené horniny 
- ruční vykopávky, odstranění kořenů a napadávek 
- pažení, vzepření a rozepření vč. přepažování (vyjma štětových stěn) 
- úpravu, ochranu a očištění dna, základové spáry štěn a svahů 
- zhutnění podloží, případně i svahů vč. svahování 
- zřízení stupnů v podloží a lavic na svazích, není - lipro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 přemostění, zpevněné plochy, zakrytí a pod. 
- nezahrnuje uložení zeminy (na skládku, do násypů) ani poplatky za skládku vykazující se v pol. č. 0141**</t>
  </si>
  <si>
    <t>Zemní práce</t>
  </si>
  <si>
    <t>112026</t>
  </si>
  <si>
    <t/>
  </si>
  <si>
    <t>KÁCENÍ STROMŮ D KMENE DO 0,9M S ODSTRANĚNÍM PAŘEZŮ, ODVOZ DO 12KM</t>
  </si>
  <si>
    <t>KUS</t>
  </si>
  <si>
    <t>- případný odkup dřevin řešen samostatnou SOD 
- včetně odvozu, uložení na skládku a poplatku za uložení</t>
  </si>
  <si>
    <t>18=18,000 [A]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</si>
  <si>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</si>
  <si>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11372</t>
  </si>
  <si>
    <t>FRÉZOVÁNÍ ZPEVNĚNÝCH PLOCH ASFALTOVÝCH</t>
  </si>
  <si>
    <t>vyfrézovaný materiál bude odkoupen zhotovitelem stavby na základě uzavřené kupní smlouvy</t>
  </si>
  <si>
    <t>2756=2 756,000 [A] A*0,2=551,200 [B] 
výpočet ploch ACD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</si>
  <si>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</si>
  <si>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12293</t>
  </si>
  <si>
    <t>ODKOPÁVKY A PROKOPÁVKY OBECNÉ TŘ. III</t>
  </si>
  <si>
    <t>odkopávky pro komunikace, rigoly, propustky, vsakovací žebra</t>
  </si>
  <si>
    <t>6,98*30=209,400 [A]6,78*20=135,600 [B]10,38*20=207,600 [C]26,12*20=522,400 [D]9,36*20=187,200 [E]8,32*20=166,400 [F]9,07*20=181,400 [G]11,62*20=232,400 [H]16,71*20=334,200 [I]17,36*20=347,200 [J]16,44*20=328,800 [K]14,29*20=285,800 [L]10,09*20=201,800 [M]6,78*20=135,600 [N]4,82*20=96,400 [O]4,1*35=143,500 [P] 
A+B+C+D+E+F+G+H+I+J+K+L+M+N+O+P=3 715,700 [Q] 
výpočet ploch ACD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</si>
  <si>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</si>
  <si>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7</t>
  </si>
  <si>
    <t>výměra aktivní zóny komunikace 
čerpáno se souhlasem TDS</t>
  </si>
  <si>
    <t>8</t>
  </si>
  <si>
    <t>17110</t>
  </si>
  <si>
    <t>ULOŽENÍ SYPANINY DO NÁSYPŮ SE ZHUTNĚNÍM</t>
  </si>
  <si>
    <t>hutněný zásyp pdél bet. propustků, dosypání pod krajnice</t>
  </si>
  <si>
    <t>(12,40+18,12)*1,47=44,864 [A] 0,2*(101+280+80+261)=144,400 [B]</t>
  </si>
  <si>
    <t>položka zahrnuje: 
- kompletní provedení zemní konstrukce vč. výběru vhodného materiálu 
- nákup a doprava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</si>
  <si>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17120</t>
  </si>
  <si>
    <t>ULOŽENÍ SYPANINY DO NÁSYPŮ A NA SKLÁDKY BEZ ZHUTNĚNÍ</t>
  </si>
  <si>
    <t>zemina, suť</t>
  </si>
  <si>
    <t>z pol.: 014102a, 122936a, 122936b 
6,98*30=209,400 [A]6,78*20=135,600 [B]10,38*20=207,600 [C]26,12*20=522,400 [D]9,36*20=187,200 [E]8,32*20=166,400 [F]9,07*20=181,400 [G]11,62*20=232,400 [H]16,71*20=334,200 [I]17,36*20=347,200 [J]16,44*20=328,800 [K]14,29*20=285,800 [L]10,09*20=201,800 [M]6,78*20=135,600 [N]4,82*20=96,400 [O]4,1*35=143,500 [P]2,1=2,100 [R]3953*0,4=1 581,200 [S] 
A+B+C+D+E+F+G+H+I+J+K+L+M+N+O+P+R+S=5 299,000 [Q] 
výpočet ploch ACD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</si>
  <si>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</si>
  <si>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18120</t>
  </si>
  <si>
    <t>ÚPRAVA PLÁNĚ SE ZHUTNĚNÍM V HORNINĚ TŘ. II</t>
  </si>
  <si>
    <t>M2</t>
  </si>
  <si>
    <t>komunikace</t>
  </si>
  <si>
    <t>3778=3 778,000 [A]</t>
  </si>
  <si>
    <t>položka zahrnuje úpravu pláně včetně vyrovnání výškových rozdílů. Míru zhutnění určuje  
projekt.</t>
  </si>
  <si>
    <t>11</t>
  </si>
  <si>
    <t>18130</t>
  </si>
  <si>
    <t>ÚPRAVA PLÁNĚ BEZ ZHUTNĚNÍ</t>
  </si>
  <si>
    <t>úprava nových zemních příkopů, svahování, prostory k zatravnění</t>
  </si>
  <si>
    <t>924+990+336+189=2 439,000 [A] 
výpočet ploch ACD</t>
  </si>
  <si>
    <t>položka zahrnuje úpravu pláně včetně vyrovnání výškových rozdílů</t>
  </si>
  <si>
    <t>12</t>
  </si>
  <si>
    <t>18222</t>
  </si>
  <si>
    <t>ROZPROSTŘENÍ ORNICE VE SVAHU V TL DO 0,15M</t>
  </si>
  <si>
    <t>vč. ornice</t>
  </si>
  <si>
    <t>položka zahrnuje: 
nutné přemístění ornice z dočasných skládek vzdálených do 50m 
rozprostření ornice v předepsané tloušťce ve svahu přes 1:5</t>
  </si>
  <si>
    <t>13</t>
  </si>
  <si>
    <t>18241</t>
  </si>
  <si>
    <t>ZALOŽENÍ TRÁVNÍKU RUČNÍM VÝSEVEM</t>
  </si>
  <si>
    <t>včetně následné péče</t>
  </si>
  <si>
    <t>Zahrnuje dodání předepsané travní směsi, její výsev na ornici, zalévání, první pokosení, to vše bez ohledu na sklon terénu</t>
  </si>
  <si>
    <t>Základy</t>
  </si>
  <si>
    <t>14</t>
  </si>
  <si>
    <t>21152</t>
  </si>
  <si>
    <t>SANAČNÍ ŽEBRA Z KAMENIVA DRCENÉHO</t>
  </si>
  <si>
    <t>vsakovací žebro 1,0x1,5m fr 63/125 
přesypání žebra 1,0x0,2m fr 16/32</t>
  </si>
  <si>
    <t>(10+20+20)*1,0*1,5=75,000 [A] (10+20+20)*1,0*0,2=10,000 [B] A+B=85,000 [C]</t>
  </si>
  <si>
    <t>položka zahrnuje dodávku předepsaného kameniva, mimostaveništní a vnitrostaveništní dopravu a jeho uložení 
není-li v zadávací dokumentaci uvedeno jinak, jedná se o nakupovaný materiál</t>
  </si>
  <si>
    <t>15</t>
  </si>
  <si>
    <t>21361</t>
  </si>
  <si>
    <t>DRENÁŽNÍ VRSTVY Z GEOTEXTILIE</t>
  </si>
  <si>
    <t>vsakovací žebra, 500g/m2</t>
  </si>
  <si>
    <t>(10+20+20)*5=250,000 [A]</t>
  </si>
  <si>
    <t>Položka zahrnuje: 
- dodávku předepsané geotextilie (včetně nutných přesahů) pro drenážní vrstvu, včetně mimostaveništní a vnitrostaveništní dopravy 
- provedení drenážní vrstvy předepsaných rozměrů a předepsaného tvaru 
- případné dosypávky</t>
  </si>
  <si>
    <t>16</t>
  </si>
  <si>
    <t>3953=3 953,000 [A]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</si>
  <si>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</si>
  <si>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Vodorovné konstrukce</t>
  </si>
  <si>
    <t>17</t>
  </si>
  <si>
    <t>451312</t>
  </si>
  <si>
    <t>PODKLADNÍ A VÝPLŇOVÉ VRSTVY Z PROSTÉHO BETONU C12/15</t>
  </si>
  <si>
    <t>podkladní beton propustků, obetonování propustků, lapače splavenin</t>
  </si>
  <si>
    <t>(12,4+18,12)*2*1,3*0,15=11,903 [A](12+6)*1,3*0,15=3,510 [B](0,8+0,8)*0,8*0,15=0,192 [C] 
A+B+C=15,605 [D]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</si>
  <si>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</si>
  <si>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Komunikace</t>
  </si>
  <si>
    <t>18</t>
  </si>
  <si>
    <t>56313</t>
  </si>
  <si>
    <t>VOZOVKOVÉ VRSTVY Z MECHANICKY ZPEVNĚNÉHO KAMENIVA TL. DO 150MM</t>
  </si>
  <si>
    <t>sjezd</t>
  </si>
  <si>
    <t>40=40,000 [A] 
výpočet ploch ACD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</si>
  <si>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</si>
  <si>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19</t>
  </si>
  <si>
    <t>56314</t>
  </si>
  <si>
    <t>VOZOVKOVÉ VRSTVY Z MECHANICKY ZPEVNĚNÉHO KAMENIVA TL. DO 200MM</t>
  </si>
  <si>
    <t>komunikace 
fr 0/45 200mm</t>
  </si>
  <si>
    <t>3729=3 729,000 [A] 
výpočet ploch ACD</t>
  </si>
  <si>
    <t>20</t>
  </si>
  <si>
    <t>56334</t>
  </si>
  <si>
    <t>VOZOVKOVÉ VRSTVY ZE ŠTĚRKODRTI TL. DO 200MM</t>
  </si>
  <si>
    <t>sjezd 
 fr 0/63 200mm</t>
  </si>
  <si>
    <t>42=42,000 [A] 
výpočet ploch ACD</t>
  </si>
  <si>
    <t>21</t>
  </si>
  <si>
    <t>56335</t>
  </si>
  <si>
    <t>VOZOVKOVÉ VRSTVY ZE ŠTĚRKODRTI TL. DO 250MM</t>
  </si>
  <si>
    <t>komunikace 
fr 0/63 230mm</t>
  </si>
  <si>
    <t>3953=3 953,000 [A] 
výpočet ploch ACD</t>
  </si>
  <si>
    <t>22</t>
  </si>
  <si>
    <t>56344</t>
  </si>
  <si>
    <t>VOZOVKOVÉ VRSTVY ZE ŠTĚRKOPÍSKU TL. DO 200MM</t>
  </si>
  <si>
    <t>3953*2=7 906,000 [A]</t>
  </si>
  <si>
    <t>23</t>
  </si>
  <si>
    <t>56963</t>
  </si>
  <si>
    <t>ZPEVNĚNÍ KRAJNIC Z RECYKLOVANÉHO MATERIÁLU TL DO 150MM</t>
  </si>
  <si>
    <t>140+51+36+131=358,000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</si>
  <si>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</si>
  <si>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24</t>
  </si>
  <si>
    <t>572131</t>
  </si>
  <si>
    <t>INFILTRAČNÍ POSTŘIK ASFALTOVÝ DO 1,5KG/M2</t>
  </si>
  <si>
    <t>komunikace + sjezd 
1,5kg/m2</t>
  </si>
  <si>
    <t>3729+40=3 769,000 [A] 
výpočet ploch ACD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</si>
  <si>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</si>
  <si>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25</t>
  </si>
  <si>
    <t>572211</t>
  </si>
  <si>
    <t>SPOJOVACÍ POSTŘIK Z ASFALTU DO 0,5KG/M2</t>
  </si>
  <si>
    <t>komunikace 
0,3kg/m2</t>
  </si>
  <si>
    <t>3415=3 415,000 [A] 
výpočet ploch ACD</t>
  </si>
  <si>
    <t>26</t>
  </si>
  <si>
    <t>572221</t>
  </si>
  <si>
    <t>SPOJOVACÍ POSTŘIK Z ASFALTU DO 1,0KG/M2</t>
  </si>
  <si>
    <t>komunikace+sjezd 
0,7kg/m2</t>
  </si>
  <si>
    <t>3518+38=3 556,000 [A] 
výpočet plocha ACD</t>
  </si>
  <si>
    <t>27</t>
  </si>
  <si>
    <t>57475</t>
  </si>
  <si>
    <t>VOZOVKOVÉ VÝZTUŽNÉ VRSTVY Z GEOMŘÍŽOVINY</t>
  </si>
  <si>
    <t>napojení nových a původních konstrukčních vrstev</t>
  </si>
  <si>
    <t>(7+7+7)*2=42,000 [A]</t>
  </si>
  <si>
    <t>- dodání geomříže v požadované kvalitě a v množství včetně přesahů (přesahy započteny v jednotkové ceně) 
- očištění podkladu 
- pokládka geomříže dle předepsaného technologického předpisu</t>
  </si>
  <si>
    <t>28</t>
  </si>
  <si>
    <t>574A33</t>
  </si>
  <si>
    <t>ASFALTOVÝ BETON PRO OBRUSNÉ VRSTVY ACO 11 TL. 40MM</t>
  </si>
  <si>
    <t>komunikace + sjezd</t>
  </si>
  <si>
    <t>3315+37=3 352,000 [A] 
výpočet ploch ACD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</si>
  <si>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</si>
  <si>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29</t>
  </si>
  <si>
    <t>574C56</t>
  </si>
  <si>
    <t>ASFALTOVÝ BETON PRO LOŽNÍ VRSTVY ACL 16+, 16S TL. 60MM</t>
  </si>
  <si>
    <t>30</t>
  </si>
  <si>
    <t>574E46</t>
  </si>
  <si>
    <t>ASFALTOVÝ BETON PRO PODKLADNÍ VRSTVY ACP 16+, 16S TL. 50MM</t>
  </si>
  <si>
    <t>3518=3 518,000 [A] 
výpočet ploch ACD</t>
  </si>
  <si>
    <t>31</t>
  </si>
  <si>
    <t>574E76</t>
  </si>
  <si>
    <t>ASFALTOVÝ BETON PRO PODKLADNÍ VRSTVY ACP 16+, 16S TL. 80MM</t>
  </si>
  <si>
    <t>38=38,000 [A] 
výpočet ploch ACD</t>
  </si>
  <si>
    <t>Přidružená stavební výroba</t>
  </si>
  <si>
    <t>32</t>
  </si>
  <si>
    <t>767911</t>
  </si>
  <si>
    <t>OPLOCENÍ Z DRÁTĚNÉHO PLETIVA POZINKOVANÉHO STANDARDNÍHO</t>
  </si>
  <si>
    <t>- OHRADNÍK S DVOJITÝM DRÁTEM, OCELOVÉ SLOUPKY VÝŠKY 1,5 M (včetně dodání a dovozu sloupků a drátu) 
- v případě, že sloupky a drát stávajícího ohradníku nebudou poškozeny, bude v max. míře využit stávající materiál  
- včetně případného zabetonávní sloupků</t>
  </si>
  <si>
    <t>(46+24+190+281)*1,1=595,100 [A]</t>
  </si>
  <si>
    <t>- položka zahrnuje vedle vlastního pletiva i rámy, rošty, lišty, kování, podpěrné, závěsné, upevňovací prvky, spojovací a těsnící materiál, pomocný materiál, kompletní povrchovou úpravu. 
- nejsou zahrnuty sloupky, jejich základové konstrukce a zemní práce, které se vykazují v samostatných položkách 338**, 272**, 26A**, 13***, není zahrnuta podezdívka (272**) 
- součástí položky je  případně i ostnatý drát, uvažovaná plocha se pak vypočítává po horní hranu drátu.</t>
  </si>
  <si>
    <t>Potrubí</t>
  </si>
  <si>
    <t>33</t>
  </si>
  <si>
    <t>87733</t>
  </si>
  <si>
    <t>CHRÁNIČKY PŮLENÉ Z TRUB PLAST DN DO 150MM</t>
  </si>
  <si>
    <t>M</t>
  </si>
  <si>
    <t>chránička sdělovacího vedení CETIN</t>
  </si>
  <si>
    <t>17=17,000 [A]</t>
  </si>
  <si>
    <t>položky pro zhotovení potrubí platí bez ohledu na sklon 
zahrnuje: 
- kopané sondy pro ověření existence chrániček 
- výrobní dokumentaci (včetně technologického předpisu) 
- dodání veškerého trubního a pomocného materiálu  (trouby včetně podélného rozpůlení,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</si>
  <si>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Ostatní KCE a práce</t>
  </si>
  <si>
    <t>34</t>
  </si>
  <si>
    <t>91225</t>
  </si>
  <si>
    <t>SMĚROVÉ SLOUPKY KOVOVÉ VČET ODRAZ PÁSKU</t>
  </si>
  <si>
    <t>Z11d</t>
  </si>
  <si>
    <t>22=22,000 [A]</t>
  </si>
  <si>
    <t>položka zahrnuje: 
- dodání a osazení sloupku včetně nutných zemních prací 
- vnitrostaveništní a mimostaveništní doprava 
- odrazky plastové nebo z retroreflexní fólie</t>
  </si>
  <si>
    <t>35</t>
  </si>
  <si>
    <t>914121</t>
  </si>
  <si>
    <t>DOPRAVNÍ ZNAČKY ZÁKLADNÍ VELIKOSTI OCELOVÉ FÓLIE TŘ 1 - DODÁVKA A MONTÁŽ</t>
  </si>
  <si>
    <t>P6</t>
  </si>
  <si>
    <t>1=1,000 [A]</t>
  </si>
  <si>
    <t>položka zahrnuje: 
- dodávku a montáž značek v požadovaném provedení</t>
  </si>
  <si>
    <t>36</t>
  </si>
  <si>
    <t>914122</t>
  </si>
  <si>
    <t>DOPRAVNÍ ZNAČKY ZÁKLADNÍ VELIKOSTI OCELOVÉ FÓLIE TŘ 1 - MONTÁŽ S
PŘEMÍSTĚNÍM</t>
  </si>
  <si>
    <t>přesun stáv. SDZ</t>
  </si>
  <si>
    <t>2=2,000 [A]</t>
  </si>
  <si>
    <t>položka zahrnuje:  
- dopravu demontované značky z dočasné skládky  
- osazení a montáž značky na místě určeném projektem  
- nutnou opravu poškozených částí nezahrnuje dodávku značky</t>
  </si>
  <si>
    <t>37</t>
  </si>
  <si>
    <t>914123</t>
  </si>
  <si>
    <t>DOPRAVNÍ ZNAČKY ZÁKLADNÍ VELIKOSTI OCELOVÉ FÓLIE TŘ 1 - DEMONTÁŽ</t>
  </si>
  <si>
    <t>značení autobusové zastávky,stáv. P4</t>
  </si>
  <si>
    <t>2+1=3,000 [A]</t>
  </si>
  <si>
    <t>Položka zahrnuje odstranění, demontáž a odklizení materiálu s odvozem na předepsané místo</t>
  </si>
  <si>
    <t>38</t>
  </si>
  <si>
    <t>915211</t>
  </si>
  <si>
    <t>VODOROVNÉ DOPRAVNÍ ZNAČENÍ PLASTEM HLADKÉ - DODÁVKA A POKLÁDKA</t>
  </si>
  <si>
    <t>(280+103+40+296+35)*0,25=188,500 [A](53+190+115+33+141+35+35)*0,125=75,250 [B](22+34+103)*0,5*0,125=9,938 [C](11,5+3,25)*0,5=7,375 [D]34+31,5=65,500 [E] 
A+B+C+D+E=346,563 [F]</t>
  </si>
  <si>
    <t>položka zahrnuje: 
- dodání a pokládku nátěrového materiálu (měří se pouze natíraná plocha) 
- předznačení a reflexní úpravu</t>
  </si>
  <si>
    <t>39</t>
  </si>
  <si>
    <t>91551</t>
  </si>
  <si>
    <t>VODOROVNÉ DOPRAVNÍ ZNAČENÍ - PŘEDEM PŘIPRAVENÉ SYMBOLY</t>
  </si>
  <si>
    <t>16=16,000 [A]</t>
  </si>
  <si>
    <t>položka zahrnuje: 
- dodání a pokládku předepsaného symbolu 
- zahrnuje předznačení a reflexní úpravu</t>
  </si>
  <si>
    <t>40</t>
  </si>
  <si>
    <t>9181B</t>
  </si>
  <si>
    <t>ČELA PROPUSTU Z TRUB DN DO 400MM Z BETONU</t>
  </si>
  <si>
    <t>vč. zpevnění lomovým kamenem</t>
  </si>
  <si>
    <t>Položka zahrnuje kompletní čelo (základ, dřík, římsu) 
- dodání  čerstvého  betonu  (betonové  směsi)  požadované  kvality,  jeho  uložení  do požadovaného tvaru při jakékoliv hustotě výztuže, konzistenci čerstvého betonu a způsobu hutnění, ošetření a ochranu betonu, 
- dodání a osazení výztuže, 
- případně dokumentací předepsaný kamenný obklad,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proudů. 
Nezahrnuje zábradlí.</t>
  </si>
  <si>
    <t>41</t>
  </si>
  <si>
    <t>9181D</t>
  </si>
  <si>
    <t>ČELA PROPUSTU Z TRUB DN DO 600MM Z BETONU</t>
  </si>
  <si>
    <t>Položka zahrnuje kompletní čelo (základ, dřík, římsu)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případně dokumentací předepsaný kamenný obklad,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proudů.  
Nezahrnuje zábradlí.</t>
  </si>
  <si>
    <t>42</t>
  </si>
  <si>
    <t>918346</t>
  </si>
  <si>
    <t>PROPUSTY Z TRUB DN 400MM</t>
  </si>
  <si>
    <t>12,4=12,400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</si>
  <si>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</si>
  <si>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43</t>
  </si>
  <si>
    <t>918358</t>
  </si>
  <si>
    <t>PROPUSTY Z TRUB DN 600MM</t>
  </si>
  <si>
    <t>18,12=18,120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</si>
  <si>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</si>
  <si>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44</t>
  </si>
  <si>
    <t>919112</t>
  </si>
  <si>
    <t>ŘEZÁNÍ ASFALTOVÉHO KRYTU VOZOVEK TL DO 100MM</t>
  </si>
  <si>
    <t>3*7=21,000 [A]</t>
  </si>
  <si>
    <t>položka zahrnuje řezání vozovkové vrstvy v předepsané tloušťce, včetně spotřeby vody</t>
  </si>
  <si>
    <t>45</t>
  </si>
  <si>
    <t>931312</t>
  </si>
  <si>
    <t>TĚSNĚNÍ DILATAČ SPAR ASF ZÁLIVKOU PRŮŘ DO 200MM2</t>
  </si>
  <si>
    <t>napojení na stávající komunikaci</t>
  </si>
  <si>
    <t>položka zahrnuje dodávku a osazení předepsaného materiálu, očištění ploch spáry před úpravou, očištění okolí spáry po úpravě 
nezahrnuje těsnící profil</t>
  </si>
  <si>
    <t>46</t>
  </si>
  <si>
    <t>93641</t>
  </si>
  <si>
    <t>LAPAČ SPLAVENIN</t>
  </si>
  <si>
    <t>Položka zahrnuje veškerý materiál, výrobky a polotovary, včetně mimostaveništní a vnitrostaveništní dopravy (rovněž přesuny), včetně naložení a složení,případně s uložením.</t>
  </si>
  <si>
    <t>47</t>
  </si>
  <si>
    <t>96616</t>
  </si>
  <si>
    <t>BOURÁNÍ KONSTRUKCÍ ZE ŽELEZOBETONU</t>
  </si>
  <si>
    <t>1,5*1,7*2=5,100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</si>
  <si>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</si>
  <si>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48</t>
  </si>
  <si>
    <t>966842</t>
  </si>
  <si>
    <t>ODSTRANĚNÍ OPLOCENÍ Z DRÁT PLETIVA</t>
  </si>
  <si>
    <t>stávající ohradník</t>
  </si>
  <si>
    <t>46+24+190+281=541,000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</si>
  <si>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 ,  
- položka zahrnuje i odstranění sloupků z jiného materiálu, odstranění vrat a vrátek.</t>
  </si>
  <si>
    <t>O2</t>
  </si>
  <si>
    <t>SO 101 - Komunikace - ORN+VRN</t>
  </si>
  <si>
    <t>000</t>
  </si>
  <si>
    <t>02730</t>
  </si>
  <si>
    <t>POMOC PRÁCE ZŘÍZ NEBO ZAJIŠŤ OCHRANU INŽENÝRSKÝCH SÍTÍ</t>
  </si>
  <si>
    <t>KPL</t>
  </si>
  <si>
    <t>vytyčení a ochrana inženýrských sítí v místě stavby</t>
  </si>
  <si>
    <t>zahrnuje veškeré náklady spojené s objednatelem požadovanými zařízeními</t>
  </si>
  <si>
    <t>02943</t>
  </si>
  <si>
    <t>OSTATNÍ POŽADAVKY - VYPRACOVÁNÍ RDS</t>
  </si>
  <si>
    <t>zahrnuje veškeré náklady spojené s objednatelem požadovanými pracemi</t>
  </si>
  <si>
    <t>02944</t>
  </si>
  <si>
    <t>OSTAT POŽADAVKY - DOKUMENTACE SKUTEČ PROVEDENÍ V DIGIT FORMĚ</t>
  </si>
  <si>
    <t>včetně dok. v papírové formě - 2x 
dokumentace na CD - 1x, nebo zasláno el. poštou  
včetně zaměření skutečného stavu všech objektů stavby</t>
  </si>
  <si>
    <t>ORN</t>
  </si>
  <si>
    <t>Ostatní rozpočtové náklady</t>
  </si>
  <si>
    <t>02911</t>
  </si>
  <si>
    <t>OSTATNÍ POŽADAVKY - GEODETICKÉ ZAMĚŘENÍ</t>
  </si>
  <si>
    <t>HM</t>
  </si>
  <si>
    <t>02945</t>
  </si>
  <si>
    <t>OSTAT POŽADAVKY - GEOMETRICKÝ PLÁN</t>
  </si>
  <si>
    <t>geodetické  vytyčení staby, hranice staveniště</t>
  </si>
  <si>
    <t>položka zahrnuje: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</si>
  <si>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vč. podání na katstr nemovitostí</t>
  </si>
  <si>
    <t>02990</t>
  </si>
  <si>
    <t>OSTATNÍ POŽADAVKY - INFORMAČNÍ TABULE</t>
  </si>
  <si>
    <t>dočasná informační tabule 
- rozměr min 2,1 x 2,2m 
- provedení plast nebo plech v barevném provedení, včetně kotvení, údržby a odstranění, údaje dle zadávací dokumentace 
- včetně přesunů a montáží po dobu stavby (billboard se bude průběžně posouvat dle stavebních úseků stavby)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</si>
  <si>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</si>
  <si>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VRN</t>
  </si>
  <si>
    <t>Vedlejší rozpočtové náklady</t>
  </si>
  <si>
    <t>02720</t>
  </si>
  <si>
    <t>POMOC PRÁCE ZŘÍZ NEBO ZAJIŠŤ REGULACI A OCHRANU DOPRAVY</t>
  </si>
  <si>
    <t>DIO</t>
  </si>
  <si>
    <t>02950</t>
  </si>
  <si>
    <t>OSTATNÍ POŽADAVKY - POSUDKY, KONTROLY, REVIZNÍ ZPRÁVY</t>
  </si>
  <si>
    <t>Zkoušky únosnosti podloží a podkladních vrstev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</si>
</sst>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16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4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3" borderId="5" xfId="0" applyFont="1" applyFill="1" applyBorder="1"/>
    <xf numFmtId="0" fontId="3" fillId="3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164" fontId="3" fillId="3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SUM(C10:C11)</f>
        <v>0</v>
      </c>
      <c r="D6" s="8"/>
      <c r="E6" s="8"/>
    </row>
    <row r="7" spans="1:5" ht="12.75" customHeight="1">
      <c r="A7" s="8"/>
      <c r="B7" s="10" t="s">
        <v>5</v>
      </c>
      <c r="C7" s="13">
        <f>SUM(E10:E11)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2" t="s">
        <v>27</v>
      </c>
      <c r="B10" s="22" t="s">
        <v>20</v>
      </c>
      <c r="C10" s="23">
        <f>'O1_101'!I3</f>
        <v>0</v>
      </c>
      <c r="D10" s="23">
        <f>'O1_101'!O2</f>
        <v>0</v>
      </c>
      <c r="E10" s="23">
        <f>C10+D10</f>
        <v>0</v>
      </c>
    </row>
    <row r="11" spans="1:5" ht="12.75" customHeight="1">
      <c r="A11" s="22" t="s">
        <v>308</v>
      </c>
      <c r="B11" s="22" t="s">
        <v>307</v>
      </c>
      <c r="C11" s="23">
        <f>'O2_000'!I3</f>
        <v>0</v>
      </c>
      <c r="D11" s="23">
        <f>'O2_000'!O2</f>
        <v>0</v>
      </c>
      <c r="E11" s="23">
        <f>C11+D11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8"/>
  <sheetViews>
    <sheetView tabSelected="1" workbookViewId="0" topLeftCell="A1">
      <pane ySplit="8" topLeftCell="A137" activePane="bottomLeft" state="frozen"/>
      <selection pane="bottomLeft" activeCell="C139" sqref="C139:E14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25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0+O9+O22+O63+O76+O81+O138+O143+O148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27</v>
      </c>
      <c r="I3" s="39">
        <f>0+I9+I22+I63+I76+I81+I138+I143+I148</f>
        <v>0</v>
      </c>
      <c r="O3" t="s">
        <v>22</v>
      </c>
      <c r="P3" t="s">
        <v>25</v>
      </c>
    </row>
    <row r="4" spans="1:16" ht="15" customHeight="1">
      <c r="A4" t="s">
        <v>17</v>
      </c>
      <c r="B4" s="17" t="s">
        <v>18</v>
      </c>
      <c r="C4" s="4" t="s">
        <v>19</v>
      </c>
      <c r="D4" s="7"/>
      <c r="E4" s="18" t="s">
        <v>20</v>
      </c>
      <c r="F4" s="8"/>
      <c r="G4" s="8"/>
      <c r="H4" s="16"/>
      <c r="I4" s="16"/>
      <c r="O4" t="s">
        <v>23</v>
      </c>
      <c r="P4" t="s">
        <v>25</v>
      </c>
    </row>
    <row r="5" spans="1:16" ht="12.75" customHeight="1">
      <c r="A5" t="s">
        <v>19</v>
      </c>
      <c r="B5" s="20" t="s">
        <v>21</v>
      </c>
      <c r="C5" s="3" t="s">
        <v>27</v>
      </c>
      <c r="D5" s="2"/>
      <c r="E5" s="21" t="s">
        <v>20</v>
      </c>
      <c r="F5" s="12"/>
      <c r="G5" s="12"/>
      <c r="H5" s="12"/>
      <c r="I5" s="12"/>
      <c r="O5" t="s">
        <v>24</v>
      </c>
      <c r="P5" t="s">
        <v>26</v>
      </c>
    </row>
    <row r="6" spans="1:9" ht="12.75" customHeight="1">
      <c r="A6" s="1" t="s">
        <v>28</v>
      </c>
      <c r="B6" s="1" t="s">
        <v>29</v>
      </c>
      <c r="C6" s="1" t="s">
        <v>31</v>
      </c>
      <c r="D6" s="1" t="s">
        <v>33</v>
      </c>
      <c r="E6" s="1" t="s">
        <v>34</v>
      </c>
      <c r="F6" s="1" t="s">
        <v>36</v>
      </c>
      <c r="G6" s="1" t="s">
        <v>38</v>
      </c>
      <c r="H6" s="1" t="s">
        <v>40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41</v>
      </c>
      <c r="I7" s="19" t="s">
        <v>43</v>
      </c>
    </row>
    <row r="8" spans="1:9" ht="12.75" customHeight="1">
      <c r="A8" s="19" t="s">
        <v>26</v>
      </c>
      <c r="B8" s="19" t="s">
        <v>30</v>
      </c>
      <c r="C8" s="19" t="s">
        <v>32</v>
      </c>
      <c r="D8" s="19" t="s">
        <v>25</v>
      </c>
      <c r="E8" s="19" t="s">
        <v>35</v>
      </c>
      <c r="F8" s="19" t="s">
        <v>37</v>
      </c>
      <c r="G8" s="19" t="s">
        <v>39</v>
      </c>
      <c r="H8" s="19" t="s">
        <v>42</v>
      </c>
      <c r="I8" s="19" t="s">
        <v>44</v>
      </c>
    </row>
    <row r="9" spans="1:18" ht="12.75" customHeight="1">
      <c r="A9" s="25" t="s">
        <v>45</v>
      </c>
      <c r="B9" s="25"/>
      <c r="C9" s="26" t="s">
        <v>26</v>
      </c>
      <c r="D9" s="25"/>
      <c r="E9" s="27" t="s">
        <v>46</v>
      </c>
      <c r="F9" s="25"/>
      <c r="G9" s="25"/>
      <c r="H9" s="25"/>
      <c r="I9" s="28">
        <f>0+Q9</f>
        <v>0</v>
      </c>
      <c r="O9">
        <f>0+R9</f>
        <v>0</v>
      </c>
      <c r="Q9">
        <f>0+I10+I14+I18</f>
        <v>0</v>
      </c>
      <c r="R9">
        <f>0+O10+O14+O18</f>
        <v>0</v>
      </c>
    </row>
    <row r="10" spans="1:16" ht="12.75">
      <c r="A10" s="24" t="s">
        <v>47</v>
      </c>
      <c r="B10" s="29" t="s">
        <v>30</v>
      </c>
      <c r="C10" s="29" t="s">
        <v>48</v>
      </c>
      <c r="D10" s="24" t="s">
        <v>49</v>
      </c>
      <c r="E10" s="30" t="s">
        <v>50</v>
      </c>
      <c r="F10" s="31" t="s">
        <v>51</v>
      </c>
      <c r="G10" s="32">
        <v>5296.9</v>
      </c>
      <c r="H10" s="32">
        <v>0</v>
      </c>
      <c r="I10" s="32">
        <f>ROUND(ROUND(H10,3)*ROUND(G10,3),3)</f>
        <v>0</v>
      </c>
      <c r="O10">
        <f>(I10*21)/100</f>
        <v>0</v>
      </c>
      <c r="P10" t="s">
        <v>32</v>
      </c>
    </row>
    <row r="11" spans="1:5" ht="12.75">
      <c r="A11" s="33" t="s">
        <v>52</v>
      </c>
      <c r="E11" s="34" t="s">
        <v>53</v>
      </c>
    </row>
    <row r="12" spans="1:5" ht="127.5">
      <c r="A12" s="35" t="s">
        <v>54</v>
      </c>
      <c r="E12" s="36" t="s">
        <v>55</v>
      </c>
    </row>
    <row r="13" spans="1:5" ht="25.5">
      <c r="A13" t="s">
        <v>56</v>
      </c>
      <c r="E13" s="34" t="s">
        <v>57</v>
      </c>
    </row>
    <row r="14" spans="1:16" ht="12.75">
      <c r="A14" s="24" t="s">
        <v>47</v>
      </c>
      <c r="B14" s="29" t="s">
        <v>32</v>
      </c>
      <c r="C14" s="29" t="s">
        <v>48</v>
      </c>
      <c r="D14" s="24" t="s">
        <v>58</v>
      </c>
      <c r="E14" s="30" t="s">
        <v>50</v>
      </c>
      <c r="F14" s="31" t="s">
        <v>51</v>
      </c>
      <c r="G14" s="32">
        <v>11.22</v>
      </c>
      <c r="H14" s="32">
        <v>0</v>
      </c>
      <c r="I14" s="32">
        <f>ROUND(ROUND(H14,3)*ROUND(G14,3),3)</f>
        <v>0</v>
      </c>
      <c r="O14">
        <f>(I14*21)/100</f>
        <v>0</v>
      </c>
      <c r="P14" t="s">
        <v>32</v>
      </c>
    </row>
    <row r="15" spans="1:5" ht="12.75">
      <c r="A15" s="33" t="s">
        <v>52</v>
      </c>
      <c r="E15" s="34" t="s">
        <v>59</v>
      </c>
    </row>
    <row r="16" spans="1:5" ht="38.25">
      <c r="A16" s="35" t="s">
        <v>54</v>
      </c>
      <c r="E16" s="36" t="s">
        <v>60</v>
      </c>
    </row>
    <row r="17" spans="1:5" ht="25.5">
      <c r="A17" t="s">
        <v>56</v>
      </c>
      <c r="E17" s="34" t="s">
        <v>61</v>
      </c>
    </row>
    <row r="18" spans="1:16" ht="12.75">
      <c r="A18" s="24" t="s">
        <v>47</v>
      </c>
      <c r="B18" s="29" t="s">
        <v>25</v>
      </c>
      <c r="C18" s="29" t="s">
        <v>48</v>
      </c>
      <c r="D18" s="24" t="s">
        <v>62</v>
      </c>
      <c r="E18" s="30" t="s">
        <v>50</v>
      </c>
      <c r="F18" s="31" t="s">
        <v>51</v>
      </c>
      <c r="G18" s="32">
        <v>1581.2</v>
      </c>
      <c r="H18" s="32">
        <v>0</v>
      </c>
      <c r="I18" s="32">
        <f>ROUND(ROUND(H18,3)*ROUND(G18,3),3)</f>
        <v>0</v>
      </c>
      <c r="O18">
        <f>(I18*21)/100</f>
        <v>0</v>
      </c>
      <c r="P18" t="s">
        <v>32</v>
      </c>
    </row>
    <row r="19" spans="1:5" ht="12.75">
      <c r="A19" s="33" t="s">
        <v>52</v>
      </c>
      <c r="E19" s="34" t="s">
        <v>63</v>
      </c>
    </row>
    <row r="20" spans="1:5" ht="12.75">
      <c r="A20" s="35" t="s">
        <v>54</v>
      </c>
      <c r="E20" s="36" t="s">
        <v>64</v>
      </c>
    </row>
    <row r="21" spans="1:5" ht="382.5">
      <c r="A21" t="s">
        <v>56</v>
      </c>
      <c r="E21" s="34" t="s">
        <v>65</v>
      </c>
    </row>
    <row r="22" spans="1:18" ht="12.75" customHeight="1">
      <c r="A22" s="12" t="s">
        <v>45</v>
      </c>
      <c r="B22" s="12"/>
      <c r="C22" s="37" t="s">
        <v>30</v>
      </c>
      <c r="D22" s="12"/>
      <c r="E22" s="27" t="s">
        <v>66</v>
      </c>
      <c r="F22" s="12"/>
      <c r="G22" s="12"/>
      <c r="H22" s="12"/>
      <c r="I22" s="38">
        <f>0+Q22</f>
        <v>0</v>
      </c>
      <c r="O22">
        <f>0+R22</f>
        <v>0</v>
      </c>
      <c r="Q22">
        <f>0+I23+I27+I31+I35+I39+I43+I47+I51+I55+I59</f>
        <v>0</v>
      </c>
      <c r="R22">
        <f>0+O23+O27+O31+O35+O39+O43+O47+O51+O55+O59</f>
        <v>0</v>
      </c>
    </row>
    <row r="23" spans="1:16" ht="25.5">
      <c r="A23" s="24" t="s">
        <v>47</v>
      </c>
      <c r="B23" s="29" t="s">
        <v>35</v>
      </c>
      <c r="C23" s="29" t="s">
        <v>67</v>
      </c>
      <c r="D23" s="24" t="s">
        <v>68</v>
      </c>
      <c r="E23" s="30" t="s">
        <v>69</v>
      </c>
      <c r="F23" s="31" t="s">
        <v>70</v>
      </c>
      <c r="G23" s="32">
        <v>18</v>
      </c>
      <c r="H23" s="32">
        <v>0</v>
      </c>
      <c r="I23" s="32">
        <f>ROUND(ROUND(H23,3)*ROUND(G23,3),3)</f>
        <v>0</v>
      </c>
      <c r="O23">
        <f>(I23*21)/100</f>
        <v>0</v>
      </c>
      <c r="P23" t="s">
        <v>32</v>
      </c>
    </row>
    <row r="24" spans="1:5" ht="25.5">
      <c r="A24" s="33" t="s">
        <v>52</v>
      </c>
      <c r="E24" s="34" t="s">
        <v>71</v>
      </c>
    </row>
    <row r="25" spans="1:5" ht="12.75">
      <c r="A25" s="35" t="s">
        <v>54</v>
      </c>
      <c r="E25" s="36" t="s">
        <v>72</v>
      </c>
    </row>
    <row r="26" spans="1:5" ht="165.75">
      <c r="A26" t="s">
        <v>56</v>
      </c>
      <c r="E26" s="34" t="s">
        <v>73</v>
      </c>
    </row>
    <row r="27" spans="1:16" ht="12.75">
      <c r="A27" s="24" t="s">
        <v>47</v>
      </c>
      <c r="B27" s="29" t="s">
        <v>37</v>
      </c>
      <c r="C27" s="29" t="s">
        <v>74</v>
      </c>
      <c r="D27" s="24" t="s">
        <v>68</v>
      </c>
      <c r="E27" s="30" t="s">
        <v>75</v>
      </c>
      <c r="F27" s="31" t="s">
        <v>51</v>
      </c>
      <c r="G27" s="32">
        <v>551.2</v>
      </c>
      <c r="H27" s="32">
        <v>0</v>
      </c>
      <c r="I27" s="32">
        <f>ROUND(ROUND(H27,3)*ROUND(G27,3),3)</f>
        <v>0</v>
      </c>
      <c r="O27">
        <f>(I27*21)/100</f>
        <v>0</v>
      </c>
      <c r="P27" t="s">
        <v>32</v>
      </c>
    </row>
    <row r="28" spans="1:5" ht="25.5">
      <c r="A28" s="33" t="s">
        <v>52</v>
      </c>
      <c r="E28" s="34" t="s">
        <v>76</v>
      </c>
    </row>
    <row r="29" spans="1:5" ht="25.5">
      <c r="A29" s="35" t="s">
        <v>54</v>
      </c>
      <c r="E29" s="36" t="s">
        <v>77</v>
      </c>
    </row>
    <row r="30" spans="1:5" ht="63.75">
      <c r="A30" t="s">
        <v>56</v>
      </c>
      <c r="E30" s="34" t="s">
        <v>78</v>
      </c>
    </row>
    <row r="31" spans="1:16" ht="12.75">
      <c r="A31" s="24" t="s">
        <v>47</v>
      </c>
      <c r="B31" s="29" t="s">
        <v>39</v>
      </c>
      <c r="C31" s="29" t="s">
        <v>79</v>
      </c>
      <c r="D31" s="24" t="s">
        <v>49</v>
      </c>
      <c r="E31" s="30" t="s">
        <v>80</v>
      </c>
      <c r="F31" s="31" t="s">
        <v>51</v>
      </c>
      <c r="G31" s="32">
        <v>3715.7</v>
      </c>
      <c r="H31" s="32">
        <v>0</v>
      </c>
      <c r="I31" s="32">
        <f>ROUND(ROUND(H31,3)*ROUND(G31,3),3)</f>
        <v>0</v>
      </c>
      <c r="O31">
        <f>(I31*21)/100</f>
        <v>0</v>
      </c>
      <c r="P31" t="s">
        <v>32</v>
      </c>
    </row>
    <row r="32" spans="1:5" ht="12.75">
      <c r="A32" s="33" t="s">
        <v>52</v>
      </c>
      <c r="E32" s="34" t="s">
        <v>81</v>
      </c>
    </row>
    <row r="33" spans="1:5" ht="89.25">
      <c r="A33" s="35" t="s">
        <v>54</v>
      </c>
      <c r="E33" s="36" t="s">
        <v>82</v>
      </c>
    </row>
    <row r="34" spans="1:5" ht="395.25">
      <c r="A34" t="s">
        <v>56</v>
      </c>
      <c r="E34" s="34" t="s">
        <v>83</v>
      </c>
    </row>
    <row r="35" spans="1:16" ht="12.75">
      <c r="A35" s="24" t="s">
        <v>47</v>
      </c>
      <c r="B35" s="29" t="s">
        <v>84</v>
      </c>
      <c r="C35" s="29" t="s">
        <v>79</v>
      </c>
      <c r="D35" s="24" t="s">
        <v>58</v>
      </c>
      <c r="E35" s="30" t="s">
        <v>80</v>
      </c>
      <c r="F35" s="31" t="s">
        <v>51</v>
      </c>
      <c r="G35" s="32">
        <v>1581.2</v>
      </c>
      <c r="H35" s="32">
        <v>0</v>
      </c>
      <c r="I35" s="32">
        <f>ROUND(ROUND(H35,3)*ROUND(G35,3),3)</f>
        <v>0</v>
      </c>
      <c r="O35">
        <f>(I35*21)/100</f>
        <v>0</v>
      </c>
      <c r="P35" t="s">
        <v>32</v>
      </c>
    </row>
    <row r="36" spans="1:5" ht="25.5">
      <c r="A36" s="33" t="s">
        <v>52</v>
      </c>
      <c r="E36" s="34" t="s">
        <v>85</v>
      </c>
    </row>
    <row r="37" spans="1:5" ht="12.75">
      <c r="A37" s="35" t="s">
        <v>54</v>
      </c>
      <c r="E37" s="36" t="s">
        <v>64</v>
      </c>
    </row>
    <row r="38" spans="1:5" ht="395.25">
      <c r="A38" t="s">
        <v>56</v>
      </c>
      <c r="E38" s="34" t="s">
        <v>83</v>
      </c>
    </row>
    <row r="39" spans="1:16" ht="12.75">
      <c r="A39" s="24" t="s">
        <v>47</v>
      </c>
      <c r="B39" s="29" t="s">
        <v>86</v>
      </c>
      <c r="C39" s="29" t="s">
        <v>87</v>
      </c>
      <c r="D39" s="24" t="s">
        <v>68</v>
      </c>
      <c r="E39" s="30" t="s">
        <v>88</v>
      </c>
      <c r="F39" s="31" t="s">
        <v>51</v>
      </c>
      <c r="G39" s="32">
        <v>144.4</v>
      </c>
      <c r="H39" s="32">
        <v>0</v>
      </c>
      <c r="I39" s="32">
        <f>ROUND(ROUND(H39,3)*ROUND(G39,3),3)</f>
        <v>0</v>
      </c>
      <c r="O39">
        <f>(I39*21)/100</f>
        <v>0</v>
      </c>
      <c r="P39" t="s">
        <v>32</v>
      </c>
    </row>
    <row r="40" spans="1:5" ht="12.75">
      <c r="A40" s="33" t="s">
        <v>52</v>
      </c>
      <c r="E40" s="34" t="s">
        <v>89</v>
      </c>
    </row>
    <row r="41" spans="1:5" ht="12.75">
      <c r="A41" s="35" t="s">
        <v>54</v>
      </c>
      <c r="E41" s="36" t="s">
        <v>90</v>
      </c>
    </row>
    <row r="42" spans="1:5" ht="280.5">
      <c r="A42" t="s">
        <v>56</v>
      </c>
      <c r="E42" s="34" t="s">
        <v>91</v>
      </c>
    </row>
    <row r="43" spans="1:16" ht="12.75">
      <c r="A43" s="24" t="s">
        <v>47</v>
      </c>
      <c r="B43" s="29" t="s">
        <v>42</v>
      </c>
      <c r="C43" s="29" t="s">
        <v>92</v>
      </c>
      <c r="D43" s="24" t="s">
        <v>68</v>
      </c>
      <c r="E43" s="30" t="s">
        <v>93</v>
      </c>
      <c r="F43" s="31" t="s">
        <v>51</v>
      </c>
      <c r="G43" s="32">
        <v>5299</v>
      </c>
      <c r="H43" s="32">
        <v>0</v>
      </c>
      <c r="I43" s="32">
        <f>ROUND(ROUND(H43,3)*ROUND(G43,3),3)</f>
        <v>0</v>
      </c>
      <c r="O43">
        <f>(I43*21)/100</f>
        <v>0</v>
      </c>
      <c r="P43" t="s">
        <v>32</v>
      </c>
    </row>
    <row r="44" spans="1:5" ht="12.75">
      <c r="A44" s="33" t="s">
        <v>52</v>
      </c>
      <c r="E44" s="34" t="s">
        <v>94</v>
      </c>
    </row>
    <row r="45" spans="1:5" ht="114.75">
      <c r="A45" s="35" t="s">
        <v>54</v>
      </c>
      <c r="E45" s="36" t="s">
        <v>95</v>
      </c>
    </row>
    <row r="46" spans="1:5" ht="191.25">
      <c r="A46" t="s">
        <v>56</v>
      </c>
      <c r="E46" s="34" t="s">
        <v>96</v>
      </c>
    </row>
    <row r="47" spans="1:16" ht="12.75">
      <c r="A47" s="24" t="s">
        <v>47</v>
      </c>
      <c r="B47" s="29" t="s">
        <v>44</v>
      </c>
      <c r="C47" s="29" t="s">
        <v>97</v>
      </c>
      <c r="D47" s="24" t="s">
        <v>68</v>
      </c>
      <c r="E47" s="30" t="s">
        <v>98</v>
      </c>
      <c r="F47" s="31" t="s">
        <v>99</v>
      </c>
      <c r="G47" s="32">
        <v>3778</v>
      </c>
      <c r="H47" s="32">
        <v>0</v>
      </c>
      <c r="I47" s="32">
        <f>ROUND(ROUND(H47,3)*ROUND(G47,3),3)</f>
        <v>0</v>
      </c>
      <c r="O47">
        <f>(I47*21)/100</f>
        <v>0</v>
      </c>
      <c r="P47" t="s">
        <v>32</v>
      </c>
    </row>
    <row r="48" spans="1:5" ht="12.75">
      <c r="A48" s="33" t="s">
        <v>52</v>
      </c>
      <c r="E48" s="34" t="s">
        <v>100</v>
      </c>
    </row>
    <row r="49" spans="1:5" ht="12.75">
      <c r="A49" s="35" t="s">
        <v>54</v>
      </c>
      <c r="E49" s="36" t="s">
        <v>101</v>
      </c>
    </row>
    <row r="50" spans="1:5" ht="38.25">
      <c r="A50" t="s">
        <v>56</v>
      </c>
      <c r="E50" s="34" t="s">
        <v>102</v>
      </c>
    </row>
    <row r="51" spans="1:16" ht="12.75">
      <c r="A51" s="24" t="s">
        <v>47</v>
      </c>
      <c r="B51" s="29" t="s">
        <v>103</v>
      </c>
      <c r="C51" s="29" t="s">
        <v>104</v>
      </c>
      <c r="D51" s="24" t="s">
        <v>68</v>
      </c>
      <c r="E51" s="30" t="s">
        <v>105</v>
      </c>
      <c r="F51" s="31" t="s">
        <v>99</v>
      </c>
      <c r="G51" s="32">
        <v>2439</v>
      </c>
      <c r="H51" s="32">
        <v>0</v>
      </c>
      <c r="I51" s="32">
        <f>ROUND(ROUND(H51,3)*ROUND(G51,3),3)</f>
        <v>0</v>
      </c>
      <c r="O51">
        <f>(I51*21)/100</f>
        <v>0</v>
      </c>
      <c r="P51" t="s">
        <v>32</v>
      </c>
    </row>
    <row r="52" spans="1:5" ht="12.75">
      <c r="A52" s="33" t="s">
        <v>52</v>
      </c>
      <c r="E52" s="34" t="s">
        <v>106</v>
      </c>
    </row>
    <row r="53" spans="1:5" ht="25.5">
      <c r="A53" s="35" t="s">
        <v>54</v>
      </c>
      <c r="E53" s="36" t="s">
        <v>107</v>
      </c>
    </row>
    <row r="54" spans="1:5" ht="12.75">
      <c r="A54" t="s">
        <v>56</v>
      </c>
      <c r="E54" s="34" t="s">
        <v>108</v>
      </c>
    </row>
    <row r="55" spans="1:16" ht="12.75">
      <c r="A55" s="24" t="s">
        <v>47</v>
      </c>
      <c r="B55" s="29" t="s">
        <v>109</v>
      </c>
      <c r="C55" s="29" t="s">
        <v>110</v>
      </c>
      <c r="D55" s="24" t="s">
        <v>68</v>
      </c>
      <c r="E55" s="30" t="s">
        <v>111</v>
      </c>
      <c r="F55" s="31" t="s">
        <v>99</v>
      </c>
      <c r="G55" s="32">
        <v>2439</v>
      </c>
      <c r="H55" s="32">
        <v>0</v>
      </c>
      <c r="I55" s="32">
        <f>ROUND(ROUND(H55,3)*ROUND(G55,3),3)</f>
        <v>0</v>
      </c>
      <c r="O55">
        <f>(I55*21)/100</f>
        <v>0</v>
      </c>
      <c r="P55" t="s">
        <v>32</v>
      </c>
    </row>
    <row r="56" spans="1:5" ht="12.75">
      <c r="A56" s="33" t="s">
        <v>52</v>
      </c>
      <c r="E56" s="34" t="s">
        <v>112</v>
      </c>
    </row>
    <row r="57" spans="1:5" ht="25.5">
      <c r="A57" s="35" t="s">
        <v>54</v>
      </c>
      <c r="E57" s="36" t="s">
        <v>107</v>
      </c>
    </row>
    <row r="58" spans="1:5" ht="38.25">
      <c r="A58" t="s">
        <v>56</v>
      </c>
      <c r="E58" s="34" t="s">
        <v>113</v>
      </c>
    </row>
    <row r="59" spans="1:16" ht="12.75">
      <c r="A59" s="24" t="s">
        <v>47</v>
      </c>
      <c r="B59" s="29" t="s">
        <v>114</v>
      </c>
      <c r="C59" s="29" t="s">
        <v>115</v>
      </c>
      <c r="D59" s="24" t="s">
        <v>68</v>
      </c>
      <c r="E59" s="30" t="s">
        <v>116</v>
      </c>
      <c r="F59" s="31" t="s">
        <v>99</v>
      </c>
      <c r="G59" s="32">
        <v>2439</v>
      </c>
      <c r="H59" s="32">
        <v>0</v>
      </c>
      <c r="I59" s="32">
        <f>ROUND(ROUND(H59,3)*ROUND(G59,3),3)</f>
        <v>0</v>
      </c>
      <c r="O59">
        <f>(I59*21)/100</f>
        <v>0</v>
      </c>
      <c r="P59" t="s">
        <v>32</v>
      </c>
    </row>
    <row r="60" spans="1:5" ht="12.75">
      <c r="A60" s="33" t="s">
        <v>52</v>
      </c>
      <c r="E60" s="34" t="s">
        <v>117</v>
      </c>
    </row>
    <row r="61" spans="1:5" ht="25.5">
      <c r="A61" s="35" t="s">
        <v>54</v>
      </c>
      <c r="E61" s="36" t="s">
        <v>107</v>
      </c>
    </row>
    <row r="62" spans="1:5" ht="25.5">
      <c r="A62" t="s">
        <v>56</v>
      </c>
      <c r="E62" s="34" t="s">
        <v>118</v>
      </c>
    </row>
    <row r="63" spans="1:18" ht="12.75" customHeight="1">
      <c r="A63" s="12" t="s">
        <v>45</v>
      </c>
      <c r="B63" s="12"/>
      <c r="C63" s="37" t="s">
        <v>32</v>
      </c>
      <c r="D63" s="12"/>
      <c r="E63" s="27" t="s">
        <v>119</v>
      </c>
      <c r="F63" s="12"/>
      <c r="G63" s="12"/>
      <c r="H63" s="12"/>
      <c r="I63" s="38">
        <f>0+Q63</f>
        <v>0</v>
      </c>
      <c r="O63">
        <f>0+R63</f>
        <v>0</v>
      </c>
      <c r="Q63">
        <f>0+I64+I68+I72</f>
        <v>0</v>
      </c>
      <c r="R63">
        <f>0+O64+O68+O72</f>
        <v>0</v>
      </c>
    </row>
    <row r="64" spans="1:16" ht="12.75">
      <c r="A64" s="24" t="s">
        <v>47</v>
      </c>
      <c r="B64" s="29" t="s">
        <v>120</v>
      </c>
      <c r="C64" s="29" t="s">
        <v>121</v>
      </c>
      <c r="D64" s="24" t="s">
        <v>68</v>
      </c>
      <c r="E64" s="30" t="s">
        <v>122</v>
      </c>
      <c r="F64" s="31" t="s">
        <v>51</v>
      </c>
      <c r="G64" s="32">
        <v>85</v>
      </c>
      <c r="H64" s="32">
        <v>0</v>
      </c>
      <c r="I64" s="32">
        <f>ROUND(ROUND(H64,3)*ROUND(G64,3),3)</f>
        <v>0</v>
      </c>
      <c r="O64">
        <f>(I64*21)/100</f>
        <v>0</v>
      </c>
      <c r="P64" t="s">
        <v>32</v>
      </c>
    </row>
    <row r="65" spans="1:5" ht="25.5">
      <c r="A65" s="33" t="s">
        <v>52</v>
      </c>
      <c r="E65" s="34" t="s">
        <v>123</v>
      </c>
    </row>
    <row r="66" spans="1:5" ht="12.75">
      <c r="A66" s="35" t="s">
        <v>54</v>
      </c>
      <c r="E66" s="36" t="s">
        <v>124</v>
      </c>
    </row>
    <row r="67" spans="1:5" ht="38.25">
      <c r="A67" t="s">
        <v>56</v>
      </c>
      <c r="E67" s="34" t="s">
        <v>125</v>
      </c>
    </row>
    <row r="68" spans="1:16" ht="12.75">
      <c r="A68" s="24" t="s">
        <v>47</v>
      </c>
      <c r="B68" s="29" t="s">
        <v>126</v>
      </c>
      <c r="C68" s="29" t="s">
        <v>127</v>
      </c>
      <c r="D68" s="24" t="s">
        <v>49</v>
      </c>
      <c r="E68" s="30" t="s">
        <v>128</v>
      </c>
      <c r="F68" s="31" t="s">
        <v>99</v>
      </c>
      <c r="G68" s="32">
        <v>250</v>
      </c>
      <c r="H68" s="32">
        <v>0</v>
      </c>
      <c r="I68" s="32">
        <f>ROUND(ROUND(H68,3)*ROUND(G68,3),3)</f>
        <v>0</v>
      </c>
      <c r="O68">
        <f>(I68*21)/100</f>
        <v>0</v>
      </c>
      <c r="P68" t="s">
        <v>32</v>
      </c>
    </row>
    <row r="69" spans="1:5" ht="12.75">
      <c r="A69" s="33" t="s">
        <v>52</v>
      </c>
      <c r="E69" s="34" t="s">
        <v>129</v>
      </c>
    </row>
    <row r="70" spans="1:5" ht="12.75">
      <c r="A70" s="35" t="s">
        <v>54</v>
      </c>
      <c r="E70" s="36" t="s">
        <v>130</v>
      </c>
    </row>
    <row r="71" spans="1:5" ht="63.75">
      <c r="A71" t="s">
        <v>56</v>
      </c>
      <c r="E71" s="34" t="s">
        <v>131</v>
      </c>
    </row>
    <row r="72" spans="1:16" ht="12.75">
      <c r="A72" s="24" t="s">
        <v>47</v>
      </c>
      <c r="B72" s="29" t="s">
        <v>132</v>
      </c>
      <c r="C72" s="29" t="s">
        <v>127</v>
      </c>
      <c r="D72" s="24" t="s">
        <v>58</v>
      </c>
      <c r="E72" s="30" t="s">
        <v>128</v>
      </c>
      <c r="F72" s="31" t="s">
        <v>99</v>
      </c>
      <c r="G72" s="32">
        <v>3953</v>
      </c>
      <c r="H72" s="32">
        <v>0</v>
      </c>
      <c r="I72" s="32">
        <f>ROUND(ROUND(H72,3)*ROUND(G72,3),3)</f>
        <v>0</v>
      </c>
      <c r="O72">
        <f>(I72*21)/100</f>
        <v>0</v>
      </c>
      <c r="P72" t="s">
        <v>32</v>
      </c>
    </row>
    <row r="73" spans="1:5" ht="12.75">
      <c r="A73" s="33" t="s">
        <v>52</v>
      </c>
      <c r="E73" s="34" t="s">
        <v>63</v>
      </c>
    </row>
    <row r="74" spans="1:5" ht="12.75">
      <c r="A74" s="35" t="s">
        <v>54</v>
      </c>
      <c r="E74" s="36" t="s">
        <v>133</v>
      </c>
    </row>
    <row r="75" spans="1:5" ht="51">
      <c r="A75" t="s">
        <v>56</v>
      </c>
      <c r="E75" s="34" t="s">
        <v>134</v>
      </c>
    </row>
    <row r="76" spans="1:18" ht="12.75" customHeight="1">
      <c r="A76" s="12" t="s">
        <v>45</v>
      </c>
      <c r="B76" s="12"/>
      <c r="C76" s="37" t="s">
        <v>35</v>
      </c>
      <c r="D76" s="12"/>
      <c r="E76" s="27" t="s">
        <v>135</v>
      </c>
      <c r="F76" s="12"/>
      <c r="G76" s="12"/>
      <c r="H76" s="12"/>
      <c r="I76" s="38">
        <f>0+Q76</f>
        <v>0</v>
      </c>
      <c r="O76">
        <f>0+R76</f>
        <v>0</v>
      </c>
      <c r="Q76">
        <f>0+I77</f>
        <v>0</v>
      </c>
      <c r="R76">
        <f>0+O77</f>
        <v>0</v>
      </c>
    </row>
    <row r="77" spans="1:16" ht="12.75">
      <c r="A77" s="24" t="s">
        <v>47</v>
      </c>
      <c r="B77" s="29" t="s">
        <v>136</v>
      </c>
      <c r="C77" s="29" t="s">
        <v>137</v>
      </c>
      <c r="D77" s="24" t="s">
        <v>68</v>
      </c>
      <c r="E77" s="30" t="s">
        <v>138</v>
      </c>
      <c r="F77" s="31" t="s">
        <v>51</v>
      </c>
      <c r="G77" s="32">
        <v>15.6</v>
      </c>
      <c r="H77" s="32">
        <v>0</v>
      </c>
      <c r="I77" s="32">
        <f>ROUND(ROUND(H77,3)*ROUND(G77,3),3)</f>
        <v>0</v>
      </c>
      <c r="O77">
        <f>(I77*21)/100</f>
        <v>0</v>
      </c>
      <c r="P77" t="s">
        <v>32</v>
      </c>
    </row>
    <row r="78" spans="1:5" ht="12.75">
      <c r="A78" s="33" t="s">
        <v>52</v>
      </c>
      <c r="E78" s="34" t="s">
        <v>139</v>
      </c>
    </row>
    <row r="79" spans="1:5" ht="38.25">
      <c r="A79" s="35" t="s">
        <v>54</v>
      </c>
      <c r="E79" s="36" t="s">
        <v>140</v>
      </c>
    </row>
    <row r="80" spans="1:5" ht="369.75">
      <c r="A80" t="s">
        <v>56</v>
      </c>
      <c r="E80" s="34" t="s">
        <v>141</v>
      </c>
    </row>
    <row r="81" spans="1:18" ht="12.75" customHeight="1">
      <c r="A81" s="12" t="s">
        <v>45</v>
      </c>
      <c r="B81" s="12"/>
      <c r="C81" s="37" t="s">
        <v>37</v>
      </c>
      <c r="D81" s="12"/>
      <c r="E81" s="27" t="s">
        <v>142</v>
      </c>
      <c r="F81" s="12"/>
      <c r="G81" s="12"/>
      <c r="H81" s="12"/>
      <c r="I81" s="38">
        <f>0+Q81</f>
        <v>0</v>
      </c>
      <c r="O81">
        <f>0+R81</f>
        <v>0</v>
      </c>
      <c r="Q81">
        <f>0+I82+I86+I90+I94+I98+I102+I106+I110+I114+I118+I122+I126+I130+I134</f>
        <v>0</v>
      </c>
      <c r="R81">
        <f>0+O82+O86+O90+O94+O98+O102+O106+O110+O114+O118+O122+O126+O130+O134</f>
        <v>0</v>
      </c>
    </row>
    <row r="82" spans="1:16" ht="25.5">
      <c r="A82" s="24" t="s">
        <v>47</v>
      </c>
      <c r="B82" s="29" t="s">
        <v>143</v>
      </c>
      <c r="C82" s="29" t="s">
        <v>144</v>
      </c>
      <c r="D82" s="24" t="s">
        <v>68</v>
      </c>
      <c r="E82" s="30" t="s">
        <v>145</v>
      </c>
      <c r="F82" s="31" t="s">
        <v>99</v>
      </c>
      <c r="G82" s="32">
        <v>40</v>
      </c>
      <c r="H82" s="32">
        <v>0</v>
      </c>
      <c r="I82" s="32">
        <f>ROUND(ROUND(H82,3)*ROUND(G82,3),3)</f>
        <v>0</v>
      </c>
      <c r="O82">
        <f>(I82*21)/100</f>
        <v>0</v>
      </c>
      <c r="P82" t="s">
        <v>32</v>
      </c>
    </row>
    <row r="83" spans="1:5" ht="12.75">
      <c r="A83" s="33" t="s">
        <v>52</v>
      </c>
      <c r="E83" s="34" t="s">
        <v>146</v>
      </c>
    </row>
    <row r="84" spans="1:5" ht="25.5">
      <c r="A84" s="35" t="s">
        <v>54</v>
      </c>
      <c r="E84" s="36" t="s">
        <v>147</v>
      </c>
    </row>
    <row r="85" spans="1:5" ht="51">
      <c r="A85" t="s">
        <v>56</v>
      </c>
      <c r="E85" s="34" t="s">
        <v>148</v>
      </c>
    </row>
    <row r="86" spans="1:16" ht="25.5">
      <c r="A86" s="24" t="s">
        <v>47</v>
      </c>
      <c r="B86" s="29" t="s">
        <v>149</v>
      </c>
      <c r="C86" s="29" t="s">
        <v>150</v>
      </c>
      <c r="D86" s="24" t="s">
        <v>68</v>
      </c>
      <c r="E86" s="30" t="s">
        <v>151</v>
      </c>
      <c r="F86" s="31" t="s">
        <v>99</v>
      </c>
      <c r="G86" s="32">
        <v>3729</v>
      </c>
      <c r="H86" s="32">
        <v>0</v>
      </c>
      <c r="I86" s="32">
        <f>ROUND(ROUND(H86,3)*ROUND(G86,3),3)</f>
        <v>0</v>
      </c>
      <c r="O86">
        <f>(I86*21)/100</f>
        <v>0</v>
      </c>
      <c r="P86" t="s">
        <v>32</v>
      </c>
    </row>
    <row r="87" spans="1:5" ht="25.5">
      <c r="A87" s="33" t="s">
        <v>52</v>
      </c>
      <c r="E87" s="34" t="s">
        <v>152</v>
      </c>
    </row>
    <row r="88" spans="1:5" ht="25.5">
      <c r="A88" s="35" t="s">
        <v>54</v>
      </c>
      <c r="E88" s="36" t="s">
        <v>153</v>
      </c>
    </row>
    <row r="89" spans="1:5" ht="51">
      <c r="A89" t="s">
        <v>56</v>
      </c>
      <c r="E89" s="34" t="s">
        <v>148</v>
      </c>
    </row>
    <row r="90" spans="1:16" ht="12.75">
      <c r="A90" s="24" t="s">
        <v>47</v>
      </c>
      <c r="B90" s="29" t="s">
        <v>154</v>
      </c>
      <c r="C90" s="29" t="s">
        <v>155</v>
      </c>
      <c r="D90" s="24" t="s">
        <v>49</v>
      </c>
      <c r="E90" s="30" t="s">
        <v>156</v>
      </c>
      <c r="F90" s="31" t="s">
        <v>99</v>
      </c>
      <c r="G90" s="32">
        <v>42</v>
      </c>
      <c r="H90" s="32">
        <v>0</v>
      </c>
      <c r="I90" s="32">
        <f>ROUND(ROUND(H90,3)*ROUND(G90,3),3)</f>
        <v>0</v>
      </c>
      <c r="O90">
        <f>(I90*21)/100</f>
        <v>0</v>
      </c>
      <c r="P90" t="s">
        <v>32</v>
      </c>
    </row>
    <row r="91" spans="1:5" ht="25.5">
      <c r="A91" s="33" t="s">
        <v>52</v>
      </c>
      <c r="E91" s="34" t="s">
        <v>157</v>
      </c>
    </row>
    <row r="92" spans="1:5" ht="25.5">
      <c r="A92" s="35" t="s">
        <v>54</v>
      </c>
      <c r="E92" s="36" t="s">
        <v>158</v>
      </c>
    </row>
    <row r="93" spans="1:5" ht="51">
      <c r="A93" t="s">
        <v>56</v>
      </c>
      <c r="E93" s="34" t="s">
        <v>148</v>
      </c>
    </row>
    <row r="94" spans="1:16" ht="12.75">
      <c r="A94" s="24" t="s">
        <v>47</v>
      </c>
      <c r="B94" s="29" t="s">
        <v>159</v>
      </c>
      <c r="C94" s="29" t="s">
        <v>160</v>
      </c>
      <c r="D94" s="24" t="s">
        <v>68</v>
      </c>
      <c r="E94" s="30" t="s">
        <v>161</v>
      </c>
      <c r="F94" s="31" t="s">
        <v>99</v>
      </c>
      <c r="G94" s="32">
        <v>3953</v>
      </c>
      <c r="H94" s="32">
        <v>0</v>
      </c>
      <c r="I94" s="32">
        <f>ROUND(ROUND(H94,3)*ROUND(G94,3),3)</f>
        <v>0</v>
      </c>
      <c r="O94">
        <f>(I94*21)/100</f>
        <v>0</v>
      </c>
      <c r="P94" t="s">
        <v>32</v>
      </c>
    </row>
    <row r="95" spans="1:5" ht="25.5">
      <c r="A95" s="33" t="s">
        <v>52</v>
      </c>
      <c r="E95" s="34" t="s">
        <v>162</v>
      </c>
    </row>
    <row r="96" spans="1:5" ht="25.5">
      <c r="A96" s="35" t="s">
        <v>54</v>
      </c>
      <c r="E96" s="36" t="s">
        <v>163</v>
      </c>
    </row>
    <row r="97" spans="1:5" ht="51">
      <c r="A97" t="s">
        <v>56</v>
      </c>
      <c r="E97" s="34" t="s">
        <v>148</v>
      </c>
    </row>
    <row r="98" spans="1:16" ht="12.75">
      <c r="A98" s="24" t="s">
        <v>47</v>
      </c>
      <c r="B98" s="29" t="s">
        <v>164</v>
      </c>
      <c r="C98" s="29" t="s">
        <v>165</v>
      </c>
      <c r="D98" s="24" t="s">
        <v>58</v>
      </c>
      <c r="E98" s="30" t="s">
        <v>166</v>
      </c>
      <c r="F98" s="31" t="s">
        <v>99</v>
      </c>
      <c r="G98" s="32">
        <v>7906</v>
      </c>
      <c r="H98" s="32">
        <v>0</v>
      </c>
      <c r="I98" s="32">
        <f>ROUND(ROUND(H98,3)*ROUND(G98,3),3)</f>
        <v>0</v>
      </c>
      <c r="O98">
        <f>(I98*21)/100</f>
        <v>0</v>
      </c>
      <c r="P98" t="s">
        <v>32</v>
      </c>
    </row>
    <row r="99" spans="1:5" ht="12.75">
      <c r="A99" s="33" t="s">
        <v>52</v>
      </c>
      <c r="E99" s="34" t="s">
        <v>63</v>
      </c>
    </row>
    <row r="100" spans="1:5" ht="12.75">
      <c r="A100" s="35" t="s">
        <v>54</v>
      </c>
      <c r="E100" s="36" t="s">
        <v>167</v>
      </c>
    </row>
    <row r="101" spans="1:5" ht="51">
      <c r="A101" t="s">
        <v>56</v>
      </c>
      <c r="E101" s="34" t="s">
        <v>148</v>
      </c>
    </row>
    <row r="102" spans="1:16" ht="12.75">
      <c r="A102" s="24" t="s">
        <v>47</v>
      </c>
      <c r="B102" s="29" t="s">
        <v>168</v>
      </c>
      <c r="C102" s="29" t="s">
        <v>169</v>
      </c>
      <c r="D102" s="24" t="s">
        <v>68</v>
      </c>
      <c r="E102" s="30" t="s">
        <v>170</v>
      </c>
      <c r="F102" s="31" t="s">
        <v>99</v>
      </c>
      <c r="G102" s="32">
        <v>358</v>
      </c>
      <c r="H102" s="32">
        <v>0</v>
      </c>
      <c r="I102" s="32">
        <f>ROUND(ROUND(H102,3)*ROUND(G102,3),3)</f>
        <v>0</v>
      </c>
      <c r="O102">
        <f>(I102*21)/100</f>
        <v>0</v>
      </c>
      <c r="P102" t="s">
        <v>32</v>
      </c>
    </row>
    <row r="103" spans="1:5" ht="12.75">
      <c r="A103" s="33" t="s">
        <v>52</v>
      </c>
      <c r="E103" s="34" t="s">
        <v>68</v>
      </c>
    </row>
    <row r="104" spans="1:5" ht="12.75">
      <c r="A104" s="35" t="s">
        <v>54</v>
      </c>
      <c r="E104" s="36" t="s">
        <v>171</v>
      </c>
    </row>
    <row r="105" spans="1:5" ht="102">
      <c r="A105" t="s">
        <v>56</v>
      </c>
      <c r="E105" s="34" t="s">
        <v>172</v>
      </c>
    </row>
    <row r="106" spans="1:16" ht="12.75">
      <c r="A106" s="24" t="s">
        <v>47</v>
      </c>
      <c r="B106" s="29" t="s">
        <v>173</v>
      </c>
      <c r="C106" s="29" t="s">
        <v>174</v>
      </c>
      <c r="D106" s="24" t="s">
        <v>68</v>
      </c>
      <c r="E106" s="30" t="s">
        <v>175</v>
      </c>
      <c r="F106" s="31" t="s">
        <v>99</v>
      </c>
      <c r="G106" s="32">
        <v>3769</v>
      </c>
      <c r="H106" s="32">
        <v>0</v>
      </c>
      <c r="I106" s="32">
        <f>ROUND(ROUND(H106,3)*ROUND(G106,3),3)</f>
        <v>0</v>
      </c>
      <c r="O106">
        <f>(I106*21)/100</f>
        <v>0</v>
      </c>
      <c r="P106" t="s">
        <v>32</v>
      </c>
    </row>
    <row r="107" spans="1:5" ht="25.5">
      <c r="A107" s="33" t="s">
        <v>52</v>
      </c>
      <c r="E107" s="34" t="s">
        <v>176</v>
      </c>
    </row>
    <row r="108" spans="1:5" ht="25.5">
      <c r="A108" s="35" t="s">
        <v>54</v>
      </c>
      <c r="E108" s="36" t="s">
        <v>177</v>
      </c>
    </row>
    <row r="109" spans="1:5" ht="51">
      <c r="A109" t="s">
        <v>56</v>
      </c>
      <c r="E109" s="34" t="s">
        <v>178</v>
      </c>
    </row>
    <row r="110" spans="1:16" ht="12.75">
      <c r="A110" s="24" t="s">
        <v>47</v>
      </c>
      <c r="B110" s="29" t="s">
        <v>179</v>
      </c>
      <c r="C110" s="29" t="s">
        <v>180</v>
      </c>
      <c r="D110" s="24" t="s">
        <v>68</v>
      </c>
      <c r="E110" s="30" t="s">
        <v>181</v>
      </c>
      <c r="F110" s="31" t="s">
        <v>99</v>
      </c>
      <c r="G110" s="32">
        <v>3415</v>
      </c>
      <c r="H110" s="32">
        <v>0</v>
      </c>
      <c r="I110" s="32">
        <f>ROUND(ROUND(H110,3)*ROUND(G110,3),3)</f>
        <v>0</v>
      </c>
      <c r="O110">
        <f>(I110*21)/100</f>
        <v>0</v>
      </c>
      <c r="P110" t="s">
        <v>32</v>
      </c>
    </row>
    <row r="111" spans="1:5" ht="25.5">
      <c r="A111" s="33" t="s">
        <v>52</v>
      </c>
      <c r="E111" s="34" t="s">
        <v>182</v>
      </c>
    </row>
    <row r="112" spans="1:5" ht="25.5">
      <c r="A112" s="35" t="s">
        <v>54</v>
      </c>
      <c r="E112" s="36" t="s">
        <v>183</v>
      </c>
    </row>
    <row r="113" spans="1:5" ht="51">
      <c r="A113" t="s">
        <v>56</v>
      </c>
      <c r="E113" s="34" t="s">
        <v>178</v>
      </c>
    </row>
    <row r="114" spans="1:16" ht="12.75">
      <c r="A114" s="24" t="s">
        <v>47</v>
      </c>
      <c r="B114" s="29" t="s">
        <v>184</v>
      </c>
      <c r="C114" s="29" t="s">
        <v>185</v>
      </c>
      <c r="D114" s="24" t="s">
        <v>68</v>
      </c>
      <c r="E114" s="30" t="s">
        <v>186</v>
      </c>
      <c r="F114" s="31" t="s">
        <v>99</v>
      </c>
      <c r="G114" s="32">
        <v>3556</v>
      </c>
      <c r="H114" s="32">
        <v>0</v>
      </c>
      <c r="I114" s="32">
        <f>ROUND(ROUND(H114,3)*ROUND(G114,3),3)</f>
        <v>0</v>
      </c>
      <c r="O114">
        <f>(I114*21)/100</f>
        <v>0</v>
      </c>
      <c r="P114" t="s">
        <v>32</v>
      </c>
    </row>
    <row r="115" spans="1:5" ht="25.5">
      <c r="A115" s="33" t="s">
        <v>52</v>
      </c>
      <c r="E115" s="34" t="s">
        <v>187</v>
      </c>
    </row>
    <row r="116" spans="1:5" ht="25.5">
      <c r="A116" s="35" t="s">
        <v>54</v>
      </c>
      <c r="E116" s="36" t="s">
        <v>188</v>
      </c>
    </row>
    <row r="117" spans="1:5" ht="51">
      <c r="A117" t="s">
        <v>56</v>
      </c>
      <c r="E117" s="34" t="s">
        <v>178</v>
      </c>
    </row>
    <row r="118" spans="1:16" ht="12.75">
      <c r="A118" s="24" t="s">
        <v>47</v>
      </c>
      <c r="B118" s="29" t="s">
        <v>189</v>
      </c>
      <c r="C118" s="29" t="s">
        <v>190</v>
      </c>
      <c r="D118" s="24" t="s">
        <v>68</v>
      </c>
      <c r="E118" s="30" t="s">
        <v>191</v>
      </c>
      <c r="F118" s="31" t="s">
        <v>99</v>
      </c>
      <c r="G118" s="32">
        <v>42</v>
      </c>
      <c r="H118" s="32">
        <v>0</v>
      </c>
      <c r="I118" s="32">
        <f>ROUND(ROUND(H118,3)*ROUND(G118,3),3)</f>
        <v>0</v>
      </c>
      <c r="O118">
        <f>(I118*21)/100</f>
        <v>0</v>
      </c>
      <c r="P118" t="s">
        <v>32</v>
      </c>
    </row>
    <row r="119" spans="1:5" ht="12.75">
      <c r="A119" s="33" t="s">
        <v>52</v>
      </c>
      <c r="E119" s="34" t="s">
        <v>192</v>
      </c>
    </row>
    <row r="120" spans="1:5" ht="12.75">
      <c r="A120" s="35" t="s">
        <v>54</v>
      </c>
      <c r="E120" s="36" t="s">
        <v>193</v>
      </c>
    </row>
    <row r="121" spans="1:5" ht="51">
      <c r="A121" t="s">
        <v>56</v>
      </c>
      <c r="E121" s="34" t="s">
        <v>194</v>
      </c>
    </row>
    <row r="122" spans="1:16" ht="12.75">
      <c r="A122" s="24" t="s">
        <v>47</v>
      </c>
      <c r="B122" s="29" t="s">
        <v>195</v>
      </c>
      <c r="C122" s="29" t="s">
        <v>196</v>
      </c>
      <c r="D122" s="24" t="s">
        <v>68</v>
      </c>
      <c r="E122" s="30" t="s">
        <v>197</v>
      </c>
      <c r="F122" s="31" t="s">
        <v>99</v>
      </c>
      <c r="G122" s="32">
        <v>3352</v>
      </c>
      <c r="H122" s="32">
        <v>0</v>
      </c>
      <c r="I122" s="32">
        <f>ROUND(ROUND(H122,3)*ROUND(G122,3),3)</f>
        <v>0</v>
      </c>
      <c r="O122">
        <f>(I122*21)/100</f>
        <v>0</v>
      </c>
      <c r="P122" t="s">
        <v>32</v>
      </c>
    </row>
    <row r="123" spans="1:5" ht="12.75">
      <c r="A123" s="33" t="s">
        <v>52</v>
      </c>
      <c r="E123" s="34" t="s">
        <v>198</v>
      </c>
    </row>
    <row r="124" spans="1:5" ht="25.5">
      <c r="A124" s="35" t="s">
        <v>54</v>
      </c>
      <c r="E124" s="36" t="s">
        <v>199</v>
      </c>
    </row>
    <row r="125" spans="1:5" ht="140.25">
      <c r="A125" t="s">
        <v>56</v>
      </c>
      <c r="E125" s="34" t="s">
        <v>200</v>
      </c>
    </row>
    <row r="126" spans="1:16" ht="12.75">
      <c r="A126" s="24" t="s">
        <v>47</v>
      </c>
      <c r="B126" s="29" t="s">
        <v>201</v>
      </c>
      <c r="C126" s="29" t="s">
        <v>202</v>
      </c>
      <c r="D126" s="24" t="s">
        <v>68</v>
      </c>
      <c r="E126" s="30" t="s">
        <v>203</v>
      </c>
      <c r="F126" s="31" t="s">
        <v>99</v>
      </c>
      <c r="G126" s="32">
        <v>3415</v>
      </c>
      <c r="H126" s="32">
        <v>0</v>
      </c>
      <c r="I126" s="32">
        <f>ROUND(ROUND(H126,3)*ROUND(G126,3),3)</f>
        <v>0</v>
      </c>
      <c r="O126">
        <f>(I126*21)/100</f>
        <v>0</v>
      </c>
      <c r="P126" t="s">
        <v>32</v>
      </c>
    </row>
    <row r="127" spans="1:5" ht="12.75">
      <c r="A127" s="33" t="s">
        <v>52</v>
      </c>
      <c r="E127" s="34" t="s">
        <v>100</v>
      </c>
    </row>
    <row r="128" spans="1:5" ht="25.5">
      <c r="A128" s="35" t="s">
        <v>54</v>
      </c>
      <c r="E128" s="36" t="s">
        <v>183</v>
      </c>
    </row>
    <row r="129" spans="1:5" ht="140.25">
      <c r="A129" t="s">
        <v>56</v>
      </c>
      <c r="E129" s="34" t="s">
        <v>200</v>
      </c>
    </row>
    <row r="130" spans="1:16" ht="12.75">
      <c r="A130" s="24" t="s">
        <v>47</v>
      </c>
      <c r="B130" s="29" t="s">
        <v>204</v>
      </c>
      <c r="C130" s="29" t="s">
        <v>205</v>
      </c>
      <c r="D130" s="24" t="s">
        <v>68</v>
      </c>
      <c r="E130" s="30" t="s">
        <v>206</v>
      </c>
      <c r="F130" s="31" t="s">
        <v>99</v>
      </c>
      <c r="G130" s="32">
        <v>3518</v>
      </c>
      <c r="H130" s="32">
        <v>0</v>
      </c>
      <c r="I130" s="32">
        <f>ROUND(ROUND(H130,3)*ROUND(G130,3),3)</f>
        <v>0</v>
      </c>
      <c r="O130">
        <f>(I130*21)/100</f>
        <v>0</v>
      </c>
      <c r="P130" t="s">
        <v>32</v>
      </c>
    </row>
    <row r="131" spans="1:5" ht="12.75">
      <c r="A131" s="33" t="s">
        <v>52</v>
      </c>
      <c r="E131" s="34" t="s">
        <v>100</v>
      </c>
    </row>
    <row r="132" spans="1:5" ht="25.5">
      <c r="A132" s="35" t="s">
        <v>54</v>
      </c>
      <c r="E132" s="36" t="s">
        <v>207</v>
      </c>
    </row>
    <row r="133" spans="1:5" ht="140.25">
      <c r="A133" t="s">
        <v>56</v>
      </c>
      <c r="E133" s="34" t="s">
        <v>200</v>
      </c>
    </row>
    <row r="134" spans="1:16" ht="12.75">
      <c r="A134" s="24" t="s">
        <v>47</v>
      </c>
      <c r="B134" s="29" t="s">
        <v>208</v>
      </c>
      <c r="C134" s="29" t="s">
        <v>209</v>
      </c>
      <c r="D134" s="24" t="s">
        <v>68</v>
      </c>
      <c r="E134" s="30" t="s">
        <v>210</v>
      </c>
      <c r="F134" s="31" t="s">
        <v>99</v>
      </c>
      <c r="G134" s="32">
        <v>38</v>
      </c>
      <c r="H134" s="32">
        <v>0</v>
      </c>
      <c r="I134" s="32">
        <f>ROUND(ROUND(H134,3)*ROUND(G134,3),3)</f>
        <v>0</v>
      </c>
      <c r="O134">
        <f>(I134*21)/100</f>
        <v>0</v>
      </c>
      <c r="P134" t="s">
        <v>32</v>
      </c>
    </row>
    <row r="135" spans="1:5" ht="12.75">
      <c r="A135" s="33" t="s">
        <v>52</v>
      </c>
      <c r="E135" s="34" t="s">
        <v>146</v>
      </c>
    </row>
    <row r="136" spans="1:5" ht="25.5">
      <c r="A136" s="35" t="s">
        <v>54</v>
      </c>
      <c r="E136" s="36" t="s">
        <v>211</v>
      </c>
    </row>
    <row r="137" spans="1:5" ht="140.25">
      <c r="A137" t="s">
        <v>56</v>
      </c>
      <c r="E137" s="34" t="s">
        <v>200</v>
      </c>
    </row>
    <row r="138" spans="1:18" ht="12.75" customHeight="1">
      <c r="A138" s="12" t="s">
        <v>45</v>
      </c>
      <c r="B138" s="12"/>
      <c r="C138" s="37" t="s">
        <v>84</v>
      </c>
      <c r="D138" s="12"/>
      <c r="E138" s="27" t="s">
        <v>212</v>
      </c>
      <c r="F138" s="12"/>
      <c r="G138" s="12"/>
      <c r="H138" s="12"/>
      <c r="I138" s="38">
        <f>0+Q138</f>
        <v>0</v>
      </c>
      <c r="O138">
        <f>0+R138</f>
        <v>0</v>
      </c>
      <c r="Q138">
        <f>0+I139</f>
        <v>0</v>
      </c>
      <c r="R138">
        <f>0+O139</f>
        <v>0</v>
      </c>
    </row>
    <row r="139" spans="1:16" ht="12.75">
      <c r="A139" s="24" t="s">
        <v>47</v>
      </c>
      <c r="B139" s="29" t="s">
        <v>213</v>
      </c>
      <c r="C139" s="29" t="s">
        <v>214</v>
      </c>
      <c r="D139" s="24" t="s">
        <v>68</v>
      </c>
      <c r="E139" s="30" t="s">
        <v>215</v>
      </c>
      <c r="F139" s="31" t="s">
        <v>99</v>
      </c>
      <c r="G139" s="32">
        <v>595.1</v>
      </c>
      <c r="H139" s="32">
        <v>0</v>
      </c>
      <c r="I139" s="32">
        <f>ROUND(ROUND(H139,3)*ROUND(G139,3),3)</f>
        <v>0</v>
      </c>
      <c r="O139">
        <f>(I139*21)/100</f>
        <v>0</v>
      </c>
      <c r="P139" t="s">
        <v>32</v>
      </c>
    </row>
    <row r="140" spans="1:5" ht="63.75">
      <c r="A140" s="33" t="s">
        <v>52</v>
      </c>
      <c r="E140" s="34" t="s">
        <v>216</v>
      </c>
    </row>
    <row r="141" spans="1:5" ht="12.75">
      <c r="A141" s="35" t="s">
        <v>54</v>
      </c>
      <c r="E141" s="36" t="s">
        <v>217</v>
      </c>
    </row>
    <row r="142" spans="1:5" ht="102">
      <c r="A142" t="s">
        <v>56</v>
      </c>
      <c r="E142" s="34" t="s">
        <v>218</v>
      </c>
    </row>
    <row r="143" spans="1:18" ht="12.75" customHeight="1">
      <c r="A143" s="12" t="s">
        <v>45</v>
      </c>
      <c r="B143" s="12"/>
      <c r="C143" s="37" t="s">
        <v>86</v>
      </c>
      <c r="D143" s="12"/>
      <c r="E143" s="27" t="s">
        <v>219</v>
      </c>
      <c r="F143" s="12"/>
      <c r="G143" s="12"/>
      <c r="H143" s="12"/>
      <c r="I143" s="38">
        <f>0+Q143</f>
        <v>0</v>
      </c>
      <c r="O143">
        <f>0+R143</f>
        <v>0</v>
      </c>
      <c r="Q143">
        <f>0+I144</f>
        <v>0</v>
      </c>
      <c r="R143">
        <f>0+O144</f>
        <v>0</v>
      </c>
    </row>
    <row r="144" spans="1:16" ht="12.75">
      <c r="A144" s="24" t="s">
        <v>47</v>
      </c>
      <c r="B144" s="29" t="s">
        <v>220</v>
      </c>
      <c r="C144" s="29" t="s">
        <v>221</v>
      </c>
      <c r="D144" s="24" t="s">
        <v>68</v>
      </c>
      <c r="E144" s="30" t="s">
        <v>222</v>
      </c>
      <c r="F144" s="31" t="s">
        <v>223</v>
      </c>
      <c r="G144" s="32">
        <v>17</v>
      </c>
      <c r="H144" s="32">
        <v>0</v>
      </c>
      <c r="I144" s="32">
        <f>ROUND(ROUND(H144,3)*ROUND(G144,3),3)</f>
        <v>0</v>
      </c>
      <c r="O144">
        <f>(I144*21)/100</f>
        <v>0</v>
      </c>
      <c r="P144" t="s">
        <v>32</v>
      </c>
    </row>
    <row r="145" spans="1:5" ht="12.75">
      <c r="A145" s="33" t="s">
        <v>52</v>
      </c>
      <c r="E145" s="34" t="s">
        <v>224</v>
      </c>
    </row>
    <row r="146" spans="1:5" ht="12.75">
      <c r="A146" s="35" t="s">
        <v>54</v>
      </c>
      <c r="E146" s="36" t="s">
        <v>225</v>
      </c>
    </row>
    <row r="147" spans="1:5" ht="255">
      <c r="A147" t="s">
        <v>56</v>
      </c>
      <c r="E147" s="34" t="s">
        <v>226</v>
      </c>
    </row>
    <row r="148" spans="1:18" ht="12.75" customHeight="1">
      <c r="A148" s="12" t="s">
        <v>45</v>
      </c>
      <c r="B148" s="12"/>
      <c r="C148" s="37" t="s">
        <v>42</v>
      </c>
      <c r="D148" s="12"/>
      <c r="E148" s="27" t="s">
        <v>227</v>
      </c>
      <c r="F148" s="12"/>
      <c r="G148" s="12"/>
      <c r="H148" s="12"/>
      <c r="I148" s="38">
        <f>0+Q148</f>
        <v>0</v>
      </c>
      <c r="O148">
        <f>0+R148</f>
        <v>0</v>
      </c>
      <c r="Q148">
        <f>0+I149+I153+I157+I161+I165+I169+I173+I177+I181+I185+I189+I193+I197+I201+I205</f>
        <v>0</v>
      </c>
      <c r="R148">
        <f>0+O149+O153+O157+O161+O165+O169+O173+O177+O181+O185+O189+O193+O197+O201+O205</f>
        <v>0</v>
      </c>
    </row>
    <row r="149" spans="1:16" ht="12.75">
      <c r="A149" s="24" t="s">
        <v>47</v>
      </c>
      <c r="B149" s="29" t="s">
        <v>228</v>
      </c>
      <c r="C149" s="29" t="s">
        <v>229</v>
      </c>
      <c r="D149" s="24" t="s">
        <v>68</v>
      </c>
      <c r="E149" s="30" t="s">
        <v>230</v>
      </c>
      <c r="F149" s="31" t="s">
        <v>70</v>
      </c>
      <c r="G149" s="32">
        <v>22</v>
      </c>
      <c r="H149" s="32">
        <v>0</v>
      </c>
      <c r="I149" s="32">
        <f>ROUND(ROUND(H149,3)*ROUND(G149,3),3)</f>
        <v>0</v>
      </c>
      <c r="O149">
        <f>(I149*21)/100</f>
        <v>0</v>
      </c>
      <c r="P149" t="s">
        <v>32</v>
      </c>
    </row>
    <row r="150" spans="1:5" ht="12.75">
      <c r="A150" s="33" t="s">
        <v>52</v>
      </c>
      <c r="E150" s="34" t="s">
        <v>231</v>
      </c>
    </row>
    <row r="151" spans="1:5" ht="12.75">
      <c r="A151" s="35" t="s">
        <v>54</v>
      </c>
      <c r="E151" s="36" t="s">
        <v>232</v>
      </c>
    </row>
    <row r="152" spans="1:5" ht="51">
      <c r="A152" t="s">
        <v>56</v>
      </c>
      <c r="E152" s="34" t="s">
        <v>233</v>
      </c>
    </row>
    <row r="153" spans="1:16" ht="25.5">
      <c r="A153" s="24" t="s">
        <v>47</v>
      </c>
      <c r="B153" s="29" t="s">
        <v>234</v>
      </c>
      <c r="C153" s="29" t="s">
        <v>235</v>
      </c>
      <c r="D153" s="24" t="s">
        <v>68</v>
      </c>
      <c r="E153" s="30" t="s">
        <v>236</v>
      </c>
      <c r="F153" s="31" t="s">
        <v>70</v>
      </c>
      <c r="G153" s="32">
        <v>1</v>
      </c>
      <c r="H153" s="32">
        <v>0</v>
      </c>
      <c r="I153" s="32">
        <f>ROUND(ROUND(H153,3)*ROUND(G153,3),3)</f>
        <v>0</v>
      </c>
      <c r="O153">
        <f>(I153*21)/100</f>
        <v>0</v>
      </c>
      <c r="P153" t="s">
        <v>32</v>
      </c>
    </row>
    <row r="154" spans="1:5" ht="12.75">
      <c r="A154" s="33" t="s">
        <v>52</v>
      </c>
      <c r="E154" s="34" t="s">
        <v>237</v>
      </c>
    </row>
    <row r="155" spans="1:5" ht="12.75">
      <c r="A155" s="35" t="s">
        <v>54</v>
      </c>
      <c r="E155" s="36" t="s">
        <v>238</v>
      </c>
    </row>
    <row r="156" spans="1:5" ht="25.5">
      <c r="A156" t="s">
        <v>56</v>
      </c>
      <c r="E156" s="34" t="s">
        <v>239</v>
      </c>
    </row>
    <row r="157" spans="1:16" ht="38.25">
      <c r="A157" s="24" t="s">
        <v>47</v>
      </c>
      <c r="B157" s="29" t="s">
        <v>240</v>
      </c>
      <c r="C157" s="29" t="s">
        <v>241</v>
      </c>
      <c r="D157" s="24" t="s">
        <v>68</v>
      </c>
      <c r="E157" s="30" t="s">
        <v>242</v>
      </c>
      <c r="F157" s="31" t="s">
        <v>70</v>
      </c>
      <c r="G157" s="32">
        <v>2</v>
      </c>
      <c r="H157" s="32">
        <v>0</v>
      </c>
      <c r="I157" s="32">
        <f>ROUND(ROUND(H157,3)*ROUND(G157,3),3)</f>
        <v>0</v>
      </c>
      <c r="O157">
        <f>(I157*21)/100</f>
        <v>0</v>
      </c>
      <c r="P157" t="s">
        <v>32</v>
      </c>
    </row>
    <row r="158" spans="1:5" ht="12.75">
      <c r="A158" s="33" t="s">
        <v>52</v>
      </c>
      <c r="E158" s="34" t="s">
        <v>243</v>
      </c>
    </row>
    <row r="159" spans="1:5" ht="12.75">
      <c r="A159" s="35" t="s">
        <v>54</v>
      </c>
      <c r="E159" s="36" t="s">
        <v>244</v>
      </c>
    </row>
    <row r="160" spans="1:5" ht="51">
      <c r="A160" t="s">
        <v>56</v>
      </c>
      <c r="E160" s="34" t="s">
        <v>245</v>
      </c>
    </row>
    <row r="161" spans="1:16" ht="25.5">
      <c r="A161" s="24" t="s">
        <v>47</v>
      </c>
      <c r="B161" s="29" t="s">
        <v>246</v>
      </c>
      <c r="C161" s="29" t="s">
        <v>247</v>
      </c>
      <c r="D161" s="24" t="s">
        <v>68</v>
      </c>
      <c r="E161" s="30" t="s">
        <v>248</v>
      </c>
      <c r="F161" s="31" t="s">
        <v>70</v>
      </c>
      <c r="G161" s="32">
        <v>3</v>
      </c>
      <c r="H161" s="32">
        <v>0</v>
      </c>
      <c r="I161" s="32">
        <f>ROUND(ROUND(H161,3)*ROUND(G161,3),3)</f>
        <v>0</v>
      </c>
      <c r="O161">
        <f>(I161*21)/100</f>
        <v>0</v>
      </c>
      <c r="P161" t="s">
        <v>32</v>
      </c>
    </row>
    <row r="162" spans="1:5" ht="12.75">
      <c r="A162" s="33" t="s">
        <v>52</v>
      </c>
      <c r="E162" s="34" t="s">
        <v>249</v>
      </c>
    </row>
    <row r="163" spans="1:5" ht="12.75">
      <c r="A163" s="35" t="s">
        <v>54</v>
      </c>
      <c r="E163" s="36" t="s">
        <v>250</v>
      </c>
    </row>
    <row r="164" spans="1:5" ht="25.5">
      <c r="A164" t="s">
        <v>56</v>
      </c>
      <c r="E164" s="34" t="s">
        <v>251</v>
      </c>
    </row>
    <row r="165" spans="1:16" ht="25.5">
      <c r="A165" s="24" t="s">
        <v>47</v>
      </c>
      <c r="B165" s="29" t="s">
        <v>252</v>
      </c>
      <c r="C165" s="29" t="s">
        <v>253</v>
      </c>
      <c r="D165" s="24" t="s">
        <v>68</v>
      </c>
      <c r="E165" s="30" t="s">
        <v>254</v>
      </c>
      <c r="F165" s="31" t="s">
        <v>99</v>
      </c>
      <c r="G165" s="32">
        <v>346.57</v>
      </c>
      <c r="H165" s="32">
        <v>0</v>
      </c>
      <c r="I165" s="32">
        <f>ROUND(ROUND(H165,3)*ROUND(G165,3),3)</f>
        <v>0</v>
      </c>
      <c r="O165">
        <f>(I165*21)/100</f>
        <v>0</v>
      </c>
      <c r="P165" t="s">
        <v>32</v>
      </c>
    </row>
    <row r="166" spans="1:5" ht="12.75">
      <c r="A166" s="33" t="s">
        <v>52</v>
      </c>
      <c r="E166" s="34" t="s">
        <v>68</v>
      </c>
    </row>
    <row r="167" spans="1:5" ht="51">
      <c r="A167" s="35" t="s">
        <v>54</v>
      </c>
      <c r="E167" s="36" t="s">
        <v>255</v>
      </c>
    </row>
    <row r="168" spans="1:5" ht="38.25">
      <c r="A168" t="s">
        <v>56</v>
      </c>
      <c r="E168" s="34" t="s">
        <v>256</v>
      </c>
    </row>
    <row r="169" spans="1:16" ht="12.75">
      <c r="A169" s="24" t="s">
        <v>47</v>
      </c>
      <c r="B169" s="29" t="s">
        <v>257</v>
      </c>
      <c r="C169" s="29" t="s">
        <v>258</v>
      </c>
      <c r="D169" s="24" t="s">
        <v>68</v>
      </c>
      <c r="E169" s="30" t="s">
        <v>259</v>
      </c>
      <c r="F169" s="31" t="s">
        <v>70</v>
      </c>
      <c r="G169" s="32">
        <v>16</v>
      </c>
      <c r="H169" s="32">
        <v>0</v>
      </c>
      <c r="I169" s="32">
        <f>ROUND(ROUND(H169,3)*ROUND(G169,3),3)</f>
        <v>0</v>
      </c>
      <c r="O169">
        <f>(I169*21)/100</f>
        <v>0</v>
      </c>
      <c r="P169" t="s">
        <v>32</v>
      </c>
    </row>
    <row r="170" spans="1:5" ht="12.75">
      <c r="A170" s="33" t="s">
        <v>52</v>
      </c>
      <c r="E170" s="34" t="s">
        <v>68</v>
      </c>
    </row>
    <row r="171" spans="1:5" ht="12.75">
      <c r="A171" s="35" t="s">
        <v>54</v>
      </c>
      <c r="E171" s="36" t="s">
        <v>260</v>
      </c>
    </row>
    <row r="172" spans="1:5" ht="38.25">
      <c r="A172" t="s">
        <v>56</v>
      </c>
      <c r="E172" s="34" t="s">
        <v>261</v>
      </c>
    </row>
    <row r="173" spans="1:16" ht="12.75">
      <c r="A173" s="24" t="s">
        <v>47</v>
      </c>
      <c r="B173" s="29" t="s">
        <v>262</v>
      </c>
      <c r="C173" s="29" t="s">
        <v>263</v>
      </c>
      <c r="D173" s="24" t="s">
        <v>68</v>
      </c>
      <c r="E173" s="30" t="s">
        <v>264</v>
      </c>
      <c r="F173" s="31" t="s">
        <v>70</v>
      </c>
      <c r="G173" s="32">
        <v>2</v>
      </c>
      <c r="H173" s="32">
        <v>0</v>
      </c>
      <c r="I173" s="32">
        <f>ROUND(ROUND(H173,3)*ROUND(G173,3),3)</f>
        <v>0</v>
      </c>
      <c r="O173">
        <f>(I173*21)/100</f>
        <v>0</v>
      </c>
      <c r="P173" t="s">
        <v>32</v>
      </c>
    </row>
    <row r="174" spans="1:5" ht="12.75">
      <c r="A174" s="33" t="s">
        <v>52</v>
      </c>
      <c r="E174" s="34" t="s">
        <v>265</v>
      </c>
    </row>
    <row r="175" spans="1:5" ht="12.75">
      <c r="A175" s="35" t="s">
        <v>54</v>
      </c>
      <c r="E175" s="36" t="s">
        <v>244</v>
      </c>
    </row>
    <row r="176" spans="1:5" ht="409.5">
      <c r="A176" t="s">
        <v>56</v>
      </c>
      <c r="E176" s="34" t="s">
        <v>266</v>
      </c>
    </row>
    <row r="177" spans="1:16" ht="12.75">
      <c r="A177" s="24" t="s">
        <v>47</v>
      </c>
      <c r="B177" s="29" t="s">
        <v>267</v>
      </c>
      <c r="C177" s="29" t="s">
        <v>268</v>
      </c>
      <c r="D177" s="24" t="s">
        <v>68</v>
      </c>
      <c r="E177" s="30" t="s">
        <v>269</v>
      </c>
      <c r="F177" s="31" t="s">
        <v>70</v>
      </c>
      <c r="G177" s="32">
        <v>2</v>
      </c>
      <c r="H177" s="32">
        <v>0</v>
      </c>
      <c r="I177" s="32">
        <f>ROUND(ROUND(H177,3)*ROUND(G177,3),3)</f>
        <v>0</v>
      </c>
      <c r="O177">
        <f>(I177*21)/100</f>
        <v>0</v>
      </c>
      <c r="P177" t="s">
        <v>32</v>
      </c>
    </row>
    <row r="178" spans="1:5" ht="12.75">
      <c r="A178" s="33" t="s">
        <v>52</v>
      </c>
      <c r="E178" s="34" t="s">
        <v>265</v>
      </c>
    </row>
    <row r="179" spans="1:5" ht="12.75">
      <c r="A179" s="35" t="s">
        <v>54</v>
      </c>
      <c r="E179" s="36" t="s">
        <v>244</v>
      </c>
    </row>
    <row r="180" spans="1:5" ht="409.5">
      <c r="A180" t="s">
        <v>56</v>
      </c>
      <c r="E180" s="34" t="s">
        <v>270</v>
      </c>
    </row>
    <row r="181" spans="1:16" ht="12.75">
      <c r="A181" s="24" t="s">
        <v>47</v>
      </c>
      <c r="B181" s="29" t="s">
        <v>271</v>
      </c>
      <c r="C181" s="29" t="s">
        <v>272</v>
      </c>
      <c r="D181" s="24" t="s">
        <v>68</v>
      </c>
      <c r="E181" s="30" t="s">
        <v>273</v>
      </c>
      <c r="F181" s="31" t="s">
        <v>223</v>
      </c>
      <c r="G181" s="32">
        <v>12.4</v>
      </c>
      <c r="H181" s="32">
        <v>0</v>
      </c>
      <c r="I181" s="32">
        <f>ROUND(ROUND(H181,3)*ROUND(G181,3),3)</f>
        <v>0</v>
      </c>
      <c r="O181">
        <f>(I181*21)/100</f>
        <v>0</v>
      </c>
      <c r="P181" t="s">
        <v>32</v>
      </c>
    </row>
    <row r="182" spans="1:5" ht="12.75">
      <c r="A182" s="33" t="s">
        <v>52</v>
      </c>
      <c r="E182" s="34" t="s">
        <v>68</v>
      </c>
    </row>
    <row r="183" spans="1:5" ht="12.75">
      <c r="A183" s="35" t="s">
        <v>54</v>
      </c>
      <c r="E183" s="36" t="s">
        <v>274</v>
      </c>
    </row>
    <row r="184" spans="1:5" ht="63.75">
      <c r="A184" t="s">
        <v>56</v>
      </c>
      <c r="E184" s="34" t="s">
        <v>275</v>
      </c>
    </row>
    <row r="185" spans="1:16" ht="12.75">
      <c r="A185" s="24" t="s">
        <v>47</v>
      </c>
      <c r="B185" s="29" t="s">
        <v>276</v>
      </c>
      <c r="C185" s="29" t="s">
        <v>277</v>
      </c>
      <c r="D185" s="24" t="s">
        <v>68</v>
      </c>
      <c r="E185" s="30" t="s">
        <v>278</v>
      </c>
      <c r="F185" s="31" t="s">
        <v>223</v>
      </c>
      <c r="G185" s="32">
        <v>18.12</v>
      </c>
      <c r="H185" s="32">
        <v>0</v>
      </c>
      <c r="I185" s="32">
        <f>ROUND(ROUND(H185,3)*ROUND(G185,3),3)</f>
        <v>0</v>
      </c>
      <c r="O185">
        <f>(I185*21)/100</f>
        <v>0</v>
      </c>
      <c r="P185" t="s">
        <v>32</v>
      </c>
    </row>
    <row r="186" spans="1:5" ht="12.75">
      <c r="A186" s="33" t="s">
        <v>52</v>
      </c>
      <c r="E186" s="34" t="s">
        <v>68</v>
      </c>
    </row>
    <row r="187" spans="1:5" ht="12.75">
      <c r="A187" s="35" t="s">
        <v>54</v>
      </c>
      <c r="E187" s="36" t="s">
        <v>279</v>
      </c>
    </row>
    <row r="188" spans="1:5" ht="63.75">
      <c r="A188" t="s">
        <v>56</v>
      </c>
      <c r="E188" s="34" t="s">
        <v>280</v>
      </c>
    </row>
    <row r="189" spans="1:16" ht="12.75">
      <c r="A189" s="24" t="s">
        <v>47</v>
      </c>
      <c r="B189" s="29" t="s">
        <v>281</v>
      </c>
      <c r="C189" s="29" t="s">
        <v>282</v>
      </c>
      <c r="D189" s="24" t="s">
        <v>68</v>
      </c>
      <c r="E189" s="30" t="s">
        <v>283</v>
      </c>
      <c r="F189" s="31" t="s">
        <v>223</v>
      </c>
      <c r="G189" s="32">
        <v>21</v>
      </c>
      <c r="H189" s="32">
        <v>0</v>
      </c>
      <c r="I189" s="32">
        <f>ROUND(ROUND(H189,3)*ROUND(G189,3),3)</f>
        <v>0</v>
      </c>
      <c r="O189">
        <f>(I189*21)/100</f>
        <v>0</v>
      </c>
      <c r="P189" t="s">
        <v>32</v>
      </c>
    </row>
    <row r="190" spans="1:5" ht="12.75">
      <c r="A190" s="33" t="s">
        <v>52</v>
      </c>
      <c r="E190" s="34" t="s">
        <v>68</v>
      </c>
    </row>
    <row r="191" spans="1:5" ht="12.75">
      <c r="A191" s="35" t="s">
        <v>54</v>
      </c>
      <c r="E191" s="36" t="s">
        <v>284</v>
      </c>
    </row>
    <row r="192" spans="1:5" ht="25.5">
      <c r="A192" t="s">
        <v>56</v>
      </c>
      <c r="E192" s="34" t="s">
        <v>285</v>
      </c>
    </row>
    <row r="193" spans="1:16" ht="12.75">
      <c r="A193" s="24" t="s">
        <v>47</v>
      </c>
      <c r="B193" s="29" t="s">
        <v>286</v>
      </c>
      <c r="C193" s="29" t="s">
        <v>287</v>
      </c>
      <c r="D193" s="24" t="s">
        <v>68</v>
      </c>
      <c r="E193" s="30" t="s">
        <v>288</v>
      </c>
      <c r="F193" s="31" t="s">
        <v>223</v>
      </c>
      <c r="G193" s="32">
        <v>21</v>
      </c>
      <c r="H193" s="32">
        <v>0</v>
      </c>
      <c r="I193" s="32">
        <f>ROUND(ROUND(H193,3)*ROUND(G193,3),3)</f>
        <v>0</v>
      </c>
      <c r="O193">
        <f>(I193*21)/100</f>
        <v>0</v>
      </c>
      <c r="P193" t="s">
        <v>32</v>
      </c>
    </row>
    <row r="194" spans="1:5" ht="12.75">
      <c r="A194" s="33" t="s">
        <v>52</v>
      </c>
      <c r="E194" s="34" t="s">
        <v>289</v>
      </c>
    </row>
    <row r="195" spans="1:5" ht="12.75">
      <c r="A195" s="35" t="s">
        <v>54</v>
      </c>
      <c r="E195" s="36" t="s">
        <v>284</v>
      </c>
    </row>
    <row r="196" spans="1:5" ht="38.25">
      <c r="A196" t="s">
        <v>56</v>
      </c>
      <c r="E196" s="34" t="s">
        <v>290</v>
      </c>
    </row>
    <row r="197" spans="1:16" ht="12.75">
      <c r="A197" s="24" t="s">
        <v>47</v>
      </c>
      <c r="B197" s="29" t="s">
        <v>291</v>
      </c>
      <c r="C197" s="29" t="s">
        <v>292</v>
      </c>
      <c r="D197" s="24" t="s">
        <v>68</v>
      </c>
      <c r="E197" s="30" t="s">
        <v>293</v>
      </c>
      <c r="F197" s="31" t="s">
        <v>70</v>
      </c>
      <c r="G197" s="32">
        <v>2</v>
      </c>
      <c r="H197" s="32">
        <v>0</v>
      </c>
      <c r="I197" s="32">
        <f>ROUND(ROUND(H197,3)*ROUND(G197,3),3)</f>
        <v>0</v>
      </c>
      <c r="O197">
        <f>(I197*21)/100</f>
        <v>0</v>
      </c>
      <c r="P197" t="s">
        <v>32</v>
      </c>
    </row>
    <row r="198" spans="1:5" ht="12.75">
      <c r="A198" s="33" t="s">
        <v>52</v>
      </c>
      <c r="E198" s="34" t="s">
        <v>68</v>
      </c>
    </row>
    <row r="199" spans="1:5" ht="12.75">
      <c r="A199" s="35" t="s">
        <v>54</v>
      </c>
      <c r="E199" s="36" t="s">
        <v>244</v>
      </c>
    </row>
    <row r="200" spans="1:5" ht="38.25">
      <c r="A200" t="s">
        <v>56</v>
      </c>
      <c r="E200" s="34" t="s">
        <v>294</v>
      </c>
    </row>
    <row r="201" spans="1:16" ht="12.75">
      <c r="A201" s="24" t="s">
        <v>47</v>
      </c>
      <c r="B201" s="29" t="s">
        <v>295</v>
      </c>
      <c r="C201" s="29" t="s">
        <v>296</v>
      </c>
      <c r="D201" s="24" t="s">
        <v>68</v>
      </c>
      <c r="E201" s="30" t="s">
        <v>297</v>
      </c>
      <c r="F201" s="31" t="s">
        <v>51</v>
      </c>
      <c r="G201" s="32">
        <v>5.1</v>
      </c>
      <c r="H201" s="32">
        <v>0</v>
      </c>
      <c r="I201" s="32">
        <f>ROUND(ROUND(H201,3)*ROUND(G201,3),3)</f>
        <v>0</v>
      </c>
      <c r="O201">
        <f>(I201*21)/100</f>
        <v>0</v>
      </c>
      <c r="P201" t="s">
        <v>32</v>
      </c>
    </row>
    <row r="202" spans="1:5" ht="12.75">
      <c r="A202" s="33" t="s">
        <v>52</v>
      </c>
      <c r="E202" s="34" t="s">
        <v>59</v>
      </c>
    </row>
    <row r="203" spans="1:5" ht="12.75">
      <c r="A203" s="35" t="s">
        <v>54</v>
      </c>
      <c r="E203" s="36" t="s">
        <v>298</v>
      </c>
    </row>
    <row r="204" spans="1:5" ht="114.75">
      <c r="A204" t="s">
        <v>56</v>
      </c>
      <c r="E204" s="34" t="s">
        <v>299</v>
      </c>
    </row>
    <row r="205" spans="1:16" ht="12.75">
      <c r="A205" s="24" t="s">
        <v>47</v>
      </c>
      <c r="B205" s="29" t="s">
        <v>300</v>
      </c>
      <c r="C205" s="29" t="s">
        <v>301</v>
      </c>
      <c r="D205" s="24" t="s">
        <v>68</v>
      </c>
      <c r="E205" s="30" t="s">
        <v>302</v>
      </c>
      <c r="F205" s="31" t="s">
        <v>223</v>
      </c>
      <c r="G205" s="32">
        <v>541</v>
      </c>
      <c r="H205" s="32">
        <v>0</v>
      </c>
      <c r="I205" s="32">
        <f>ROUND(ROUND(H205,3)*ROUND(G205,3),3)</f>
        <v>0</v>
      </c>
      <c r="O205">
        <f>(I205*21)/100</f>
        <v>0</v>
      </c>
      <c r="P205" t="s">
        <v>32</v>
      </c>
    </row>
    <row r="206" spans="1:5" ht="12.75">
      <c r="A206" s="33" t="s">
        <v>52</v>
      </c>
      <c r="E206" s="34" t="s">
        <v>303</v>
      </c>
    </row>
    <row r="207" spans="1:5" ht="12.75">
      <c r="A207" s="35" t="s">
        <v>54</v>
      </c>
      <c r="E207" s="36" t="s">
        <v>304</v>
      </c>
    </row>
    <row r="208" spans="1:5" ht="114.75">
      <c r="A208" t="s">
        <v>56</v>
      </c>
      <c r="E208" s="34" t="s">
        <v>305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25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0+O9+O22+O39</f>
        <v>0</v>
      </c>
      <c r="P2" t="s">
        <v>26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308</v>
      </c>
      <c r="I3" s="39">
        <f>0+I9+I22+I39</f>
        <v>0</v>
      </c>
      <c r="O3" t="s">
        <v>22</v>
      </c>
      <c r="P3" t="s">
        <v>25</v>
      </c>
    </row>
    <row r="4" spans="1:16" ht="15" customHeight="1">
      <c r="A4" t="s">
        <v>17</v>
      </c>
      <c r="B4" s="17" t="s">
        <v>18</v>
      </c>
      <c r="C4" s="4" t="s">
        <v>306</v>
      </c>
      <c r="D4" s="7"/>
      <c r="E4" s="18" t="s">
        <v>307</v>
      </c>
      <c r="F4" s="8"/>
      <c r="G4" s="8"/>
      <c r="H4" s="16"/>
      <c r="I4" s="16"/>
      <c r="O4" t="s">
        <v>23</v>
      </c>
      <c r="P4" t="s">
        <v>25</v>
      </c>
    </row>
    <row r="5" spans="1:16" ht="12.75" customHeight="1">
      <c r="A5" t="s">
        <v>19</v>
      </c>
      <c r="B5" s="20" t="s">
        <v>21</v>
      </c>
      <c r="C5" s="3" t="s">
        <v>308</v>
      </c>
      <c r="D5" s="2"/>
      <c r="E5" s="21" t="s">
        <v>307</v>
      </c>
      <c r="F5" s="12"/>
      <c r="G5" s="12"/>
      <c r="H5" s="12"/>
      <c r="I5" s="12"/>
      <c r="O5" t="s">
        <v>24</v>
      </c>
      <c r="P5" t="s">
        <v>26</v>
      </c>
    </row>
    <row r="6" spans="1:9" ht="12.75" customHeight="1">
      <c r="A6" s="1" t="s">
        <v>28</v>
      </c>
      <c r="B6" s="1" t="s">
        <v>29</v>
      </c>
      <c r="C6" s="1" t="s">
        <v>31</v>
      </c>
      <c r="D6" s="1" t="s">
        <v>33</v>
      </c>
      <c r="E6" s="1" t="s">
        <v>34</v>
      </c>
      <c r="F6" s="1" t="s">
        <v>36</v>
      </c>
      <c r="G6" s="1" t="s">
        <v>38</v>
      </c>
      <c r="H6" s="1" t="s">
        <v>40</v>
      </c>
      <c r="I6" s="1"/>
    </row>
    <row r="7" spans="1:9" ht="12.75" customHeight="1">
      <c r="A7" s="1"/>
      <c r="B7" s="1"/>
      <c r="C7" s="1"/>
      <c r="D7" s="1"/>
      <c r="E7" s="1"/>
      <c r="F7" s="1"/>
      <c r="G7" s="1"/>
      <c r="H7" s="19" t="s">
        <v>41</v>
      </c>
      <c r="I7" s="19" t="s">
        <v>43</v>
      </c>
    </row>
    <row r="8" spans="1:9" ht="12.75" customHeight="1">
      <c r="A8" s="19" t="s">
        <v>26</v>
      </c>
      <c r="B8" s="19" t="s">
        <v>30</v>
      </c>
      <c r="C8" s="19" t="s">
        <v>32</v>
      </c>
      <c r="D8" s="19" t="s">
        <v>25</v>
      </c>
      <c r="E8" s="19" t="s">
        <v>35</v>
      </c>
      <c r="F8" s="19" t="s">
        <v>37</v>
      </c>
      <c r="G8" s="19" t="s">
        <v>39</v>
      </c>
      <c r="H8" s="19" t="s">
        <v>42</v>
      </c>
      <c r="I8" s="19" t="s">
        <v>44</v>
      </c>
    </row>
    <row r="9" spans="1:18" ht="12.75" customHeight="1">
      <c r="A9" s="25" t="s">
        <v>45</v>
      </c>
      <c r="B9" s="25"/>
      <c r="C9" s="26" t="s">
        <v>26</v>
      </c>
      <c r="D9" s="25"/>
      <c r="E9" s="27" t="s">
        <v>46</v>
      </c>
      <c r="F9" s="25"/>
      <c r="G9" s="25"/>
      <c r="H9" s="25"/>
      <c r="I9" s="28">
        <f>0+Q9</f>
        <v>0</v>
      </c>
      <c r="O9">
        <f>0+R9</f>
        <v>0</v>
      </c>
      <c r="Q9">
        <f>0+I10+I14+I18</f>
        <v>0</v>
      </c>
      <c r="R9">
        <f>0+O10+O14+O18</f>
        <v>0</v>
      </c>
    </row>
    <row r="10" spans="1:16" ht="12.75">
      <c r="A10" s="24" t="s">
        <v>47</v>
      </c>
      <c r="B10" s="29" t="s">
        <v>32</v>
      </c>
      <c r="C10" s="29" t="s">
        <v>309</v>
      </c>
      <c r="D10" s="24" t="s">
        <v>68</v>
      </c>
      <c r="E10" s="30" t="s">
        <v>310</v>
      </c>
      <c r="F10" s="31" t="s">
        <v>311</v>
      </c>
      <c r="G10" s="32">
        <v>1</v>
      </c>
      <c r="H10" s="32">
        <v>0</v>
      </c>
      <c r="I10" s="32">
        <f>ROUND(ROUND(H10,3)*ROUND(G10,3),3)</f>
        <v>0</v>
      </c>
      <c r="O10">
        <f>(I10*21)/100</f>
        <v>0</v>
      </c>
      <c r="P10" t="s">
        <v>32</v>
      </c>
    </row>
    <row r="11" spans="1:5" ht="12.75">
      <c r="A11" s="33" t="s">
        <v>52</v>
      </c>
      <c r="E11" s="34" t="s">
        <v>312</v>
      </c>
    </row>
    <row r="12" spans="1:5" ht="12.75">
      <c r="A12" s="35" t="s">
        <v>54</v>
      </c>
      <c r="E12" s="36" t="s">
        <v>68</v>
      </c>
    </row>
    <row r="13" spans="1:5" ht="12.75">
      <c r="A13" t="s">
        <v>56</v>
      </c>
      <c r="E13" s="34" t="s">
        <v>313</v>
      </c>
    </row>
    <row r="14" spans="1:16" ht="12.75">
      <c r="A14" s="24" t="s">
        <v>47</v>
      </c>
      <c r="B14" s="29" t="s">
        <v>35</v>
      </c>
      <c r="C14" s="29" t="s">
        <v>314</v>
      </c>
      <c r="D14" s="24" t="s">
        <v>68</v>
      </c>
      <c r="E14" s="30" t="s">
        <v>315</v>
      </c>
      <c r="F14" s="31" t="s">
        <v>311</v>
      </c>
      <c r="G14" s="32">
        <v>1</v>
      </c>
      <c r="H14" s="32">
        <v>0</v>
      </c>
      <c r="I14" s="32">
        <f>ROUND(ROUND(H14,3)*ROUND(G14,3),3)</f>
        <v>0</v>
      </c>
      <c r="O14">
        <f>(I14*21)/100</f>
        <v>0</v>
      </c>
      <c r="P14" t="s">
        <v>32</v>
      </c>
    </row>
    <row r="15" spans="1:5" ht="12.75">
      <c r="A15" s="33" t="s">
        <v>52</v>
      </c>
      <c r="E15" s="34" t="s">
        <v>68</v>
      </c>
    </row>
    <row r="16" spans="1:5" ht="12.75">
      <c r="A16" s="35" t="s">
        <v>54</v>
      </c>
      <c r="E16" s="36" t="s">
        <v>68</v>
      </c>
    </row>
    <row r="17" spans="1:5" ht="12.75">
      <c r="A17" t="s">
        <v>56</v>
      </c>
      <c r="E17" s="34" t="s">
        <v>316</v>
      </c>
    </row>
    <row r="18" spans="1:16" ht="12.75">
      <c r="A18" s="24" t="s">
        <v>47</v>
      </c>
      <c r="B18" s="29" t="s">
        <v>37</v>
      </c>
      <c r="C18" s="29" t="s">
        <v>317</v>
      </c>
      <c r="D18" s="24" t="s">
        <v>68</v>
      </c>
      <c r="E18" s="30" t="s">
        <v>318</v>
      </c>
      <c r="F18" s="31" t="s">
        <v>311</v>
      </c>
      <c r="G18" s="32">
        <v>1</v>
      </c>
      <c r="H18" s="32">
        <v>0</v>
      </c>
      <c r="I18" s="32">
        <f>ROUND(ROUND(H18,3)*ROUND(G18,3),3)</f>
        <v>0</v>
      </c>
      <c r="O18">
        <f>(I18*21)/100</f>
        <v>0</v>
      </c>
      <c r="P18" t="s">
        <v>32</v>
      </c>
    </row>
    <row r="19" spans="1:5" ht="38.25">
      <c r="A19" s="33" t="s">
        <v>52</v>
      </c>
      <c r="E19" s="34" t="s">
        <v>319</v>
      </c>
    </row>
    <row r="20" spans="1:5" ht="12.75">
      <c r="A20" s="35" t="s">
        <v>54</v>
      </c>
      <c r="E20" s="36" t="s">
        <v>68</v>
      </c>
    </row>
    <row r="21" spans="1:5" ht="12.75">
      <c r="A21" t="s">
        <v>56</v>
      </c>
      <c r="E21" s="34" t="s">
        <v>316</v>
      </c>
    </row>
    <row r="22" spans="1:18" ht="12.75" customHeight="1">
      <c r="A22" s="12" t="s">
        <v>45</v>
      </c>
      <c r="B22" s="12"/>
      <c r="C22" s="37" t="s">
        <v>320</v>
      </c>
      <c r="D22" s="12"/>
      <c r="E22" s="27" t="s">
        <v>321</v>
      </c>
      <c r="F22" s="12"/>
      <c r="G22" s="12"/>
      <c r="H22" s="12"/>
      <c r="I22" s="38">
        <f>0+Q22</f>
        <v>0</v>
      </c>
      <c r="O22">
        <f>0+R22</f>
        <v>0</v>
      </c>
      <c r="Q22">
        <f>0+I23+I27+I31+I35</f>
        <v>0</v>
      </c>
      <c r="R22">
        <f>0+O23+O27+O31+O35</f>
        <v>0</v>
      </c>
    </row>
    <row r="23" spans="1:16" ht="12.75">
      <c r="A23" s="24" t="s">
        <v>47</v>
      </c>
      <c r="B23" s="29" t="s">
        <v>25</v>
      </c>
      <c r="C23" s="29" t="s">
        <v>322</v>
      </c>
      <c r="D23" s="24" t="s">
        <v>68</v>
      </c>
      <c r="E23" s="30" t="s">
        <v>323</v>
      </c>
      <c r="F23" s="31" t="s">
        <v>324</v>
      </c>
      <c r="G23" s="32">
        <v>1</v>
      </c>
      <c r="H23" s="32">
        <v>0</v>
      </c>
      <c r="I23" s="32">
        <f>ROUND(ROUND(H23,3)*ROUND(G23,3),3)</f>
        <v>0</v>
      </c>
      <c r="O23">
        <f>(I23*21)/100</f>
        <v>0</v>
      </c>
      <c r="P23" t="s">
        <v>32</v>
      </c>
    </row>
    <row r="24" spans="1:5" ht="12.75">
      <c r="A24" s="33" t="s">
        <v>52</v>
      </c>
      <c r="E24" s="34" t="s">
        <v>68</v>
      </c>
    </row>
    <row r="25" spans="1:5" ht="12.75">
      <c r="A25" s="35" t="s">
        <v>54</v>
      </c>
      <c r="E25" s="36" t="s">
        <v>68</v>
      </c>
    </row>
    <row r="26" spans="1:5" ht="12.75">
      <c r="A26" t="s">
        <v>56</v>
      </c>
      <c r="E26" s="34" t="s">
        <v>316</v>
      </c>
    </row>
    <row r="27" spans="1:16" ht="12.75">
      <c r="A27" s="24" t="s">
        <v>47</v>
      </c>
      <c r="B27" s="29" t="s">
        <v>39</v>
      </c>
      <c r="C27" s="29" t="s">
        <v>325</v>
      </c>
      <c r="D27" s="24" t="s">
        <v>49</v>
      </c>
      <c r="E27" s="30" t="s">
        <v>326</v>
      </c>
      <c r="F27" s="31" t="s">
        <v>324</v>
      </c>
      <c r="G27" s="32">
        <v>1</v>
      </c>
      <c r="H27" s="32">
        <v>0</v>
      </c>
      <c r="I27" s="32">
        <f>ROUND(ROUND(H27,3)*ROUND(G27,3),3)</f>
        <v>0</v>
      </c>
      <c r="O27">
        <f>(I27*21)/100</f>
        <v>0</v>
      </c>
      <c r="P27" t="s">
        <v>32</v>
      </c>
    </row>
    <row r="28" spans="1:5" ht="12.75">
      <c r="A28" s="33" t="s">
        <v>52</v>
      </c>
      <c r="E28" s="34" t="s">
        <v>327</v>
      </c>
    </row>
    <row r="29" spans="1:5" ht="12.75">
      <c r="A29" s="35" t="s">
        <v>54</v>
      </c>
      <c r="E29" s="36" t="s">
        <v>68</v>
      </c>
    </row>
    <row r="30" spans="1:5" ht="76.5">
      <c r="A30" t="s">
        <v>56</v>
      </c>
      <c r="E30" s="34" t="s">
        <v>328</v>
      </c>
    </row>
    <row r="31" spans="1:16" ht="12.75">
      <c r="A31" s="24" t="s">
        <v>47</v>
      </c>
      <c r="B31" s="29" t="s">
        <v>84</v>
      </c>
      <c r="C31" s="29" t="s">
        <v>325</v>
      </c>
      <c r="D31" s="24" t="s">
        <v>58</v>
      </c>
      <c r="E31" s="30" t="s">
        <v>326</v>
      </c>
      <c r="F31" s="31" t="s">
        <v>324</v>
      </c>
      <c r="G31" s="32">
        <v>1</v>
      </c>
      <c r="H31" s="32">
        <v>0</v>
      </c>
      <c r="I31" s="32">
        <f>ROUND(ROUND(H31,3)*ROUND(G31,3),3)</f>
        <v>0</v>
      </c>
      <c r="O31">
        <f>(I31*21)/100</f>
        <v>0</v>
      </c>
      <c r="P31" t="s">
        <v>32</v>
      </c>
    </row>
    <row r="32" spans="1:5" ht="12.75">
      <c r="A32" s="33" t="s">
        <v>52</v>
      </c>
      <c r="E32" s="34" t="s">
        <v>329</v>
      </c>
    </row>
    <row r="33" spans="1:5" ht="12.75">
      <c r="A33" s="35" t="s">
        <v>54</v>
      </c>
      <c r="E33" s="36" t="s">
        <v>238</v>
      </c>
    </row>
    <row r="34" spans="1:5" ht="76.5">
      <c r="A34" t="s">
        <v>56</v>
      </c>
      <c r="E34" s="34" t="s">
        <v>328</v>
      </c>
    </row>
    <row r="35" spans="1:16" ht="12.75">
      <c r="A35" s="24" t="s">
        <v>47</v>
      </c>
      <c r="B35" s="29" t="s">
        <v>42</v>
      </c>
      <c r="C35" s="29" t="s">
        <v>330</v>
      </c>
      <c r="D35" s="24" t="s">
        <v>68</v>
      </c>
      <c r="E35" s="30" t="s">
        <v>331</v>
      </c>
      <c r="F35" s="31" t="s">
        <v>311</v>
      </c>
      <c r="G35" s="32">
        <v>1</v>
      </c>
      <c r="H35" s="32">
        <v>0</v>
      </c>
      <c r="I35" s="32">
        <f>ROUND(ROUND(H35,3)*ROUND(G35,3),3)</f>
        <v>0</v>
      </c>
      <c r="O35">
        <f>(I35*21)/100</f>
        <v>0</v>
      </c>
      <c r="P35" t="s">
        <v>32</v>
      </c>
    </row>
    <row r="36" spans="1:5" ht="76.5">
      <c r="A36" s="33" t="s">
        <v>52</v>
      </c>
      <c r="E36" s="34" t="s">
        <v>332</v>
      </c>
    </row>
    <row r="37" spans="1:5" ht="12.75">
      <c r="A37" s="35" t="s">
        <v>54</v>
      </c>
      <c r="E37" s="36" t="s">
        <v>238</v>
      </c>
    </row>
    <row r="38" spans="1:5" ht="89.25">
      <c r="A38" t="s">
        <v>56</v>
      </c>
      <c r="E38" s="34" t="s">
        <v>333</v>
      </c>
    </row>
    <row r="39" spans="1:18" ht="12.75" customHeight="1">
      <c r="A39" s="12" t="s">
        <v>45</v>
      </c>
      <c r="B39" s="12"/>
      <c r="C39" s="37" t="s">
        <v>334</v>
      </c>
      <c r="D39" s="12"/>
      <c r="E39" s="27" t="s">
        <v>335</v>
      </c>
      <c r="F39" s="12"/>
      <c r="G39" s="12"/>
      <c r="H39" s="12"/>
      <c r="I39" s="38">
        <f>0+Q39</f>
        <v>0</v>
      </c>
      <c r="O39">
        <f>0+R39</f>
        <v>0</v>
      </c>
      <c r="Q39">
        <f>0+I40+I44</f>
        <v>0</v>
      </c>
      <c r="R39">
        <f>0+O40+O44</f>
        <v>0</v>
      </c>
    </row>
    <row r="40" spans="1:16" ht="12.75">
      <c r="A40" s="24" t="s">
        <v>47</v>
      </c>
      <c r="B40" s="29" t="s">
        <v>30</v>
      </c>
      <c r="C40" s="29" t="s">
        <v>336</v>
      </c>
      <c r="D40" s="24" t="s">
        <v>68</v>
      </c>
      <c r="E40" s="30" t="s">
        <v>337</v>
      </c>
      <c r="F40" s="31" t="s">
        <v>311</v>
      </c>
      <c r="G40" s="32">
        <v>1</v>
      </c>
      <c r="H40" s="32">
        <v>0</v>
      </c>
      <c r="I40" s="32">
        <f>ROUND(ROUND(H40,3)*ROUND(G40,3),3)</f>
        <v>0</v>
      </c>
      <c r="O40">
        <f>(I40*21)/100</f>
        <v>0</v>
      </c>
      <c r="P40" t="s">
        <v>32</v>
      </c>
    </row>
    <row r="41" spans="1:5" ht="12.75">
      <c r="A41" s="33" t="s">
        <v>52</v>
      </c>
      <c r="E41" s="34" t="s">
        <v>338</v>
      </c>
    </row>
    <row r="42" spans="1:5" ht="12.75">
      <c r="A42" s="35" t="s">
        <v>54</v>
      </c>
      <c r="E42" s="36" t="s">
        <v>68</v>
      </c>
    </row>
    <row r="43" spans="1:5" ht="12.75">
      <c r="A43" t="s">
        <v>56</v>
      </c>
      <c r="E43" s="34" t="s">
        <v>313</v>
      </c>
    </row>
    <row r="44" spans="1:16" ht="12.75">
      <c r="A44" s="24" t="s">
        <v>47</v>
      </c>
      <c r="B44" s="29" t="s">
        <v>86</v>
      </c>
      <c r="C44" s="29" t="s">
        <v>339</v>
      </c>
      <c r="D44" s="24" t="s">
        <v>68</v>
      </c>
      <c r="E44" s="30" t="s">
        <v>340</v>
      </c>
      <c r="F44" s="31" t="s">
        <v>311</v>
      </c>
      <c r="G44" s="32">
        <v>10</v>
      </c>
      <c r="H44" s="32">
        <v>0</v>
      </c>
      <c r="I44" s="32">
        <f>ROUND(ROUND(H44,3)*ROUND(G44,3),3)</f>
        <v>0</v>
      </c>
      <c r="O44">
        <f>(I44*21)/100</f>
        <v>0</v>
      </c>
      <c r="P44" t="s">
        <v>32</v>
      </c>
    </row>
    <row r="45" spans="1:5" ht="12.75">
      <c r="A45" s="33" t="s">
        <v>52</v>
      </c>
      <c r="E45" s="34" t="s">
        <v>341</v>
      </c>
    </row>
    <row r="46" spans="1:5" ht="12.75">
      <c r="A46" s="35" t="s">
        <v>54</v>
      </c>
      <c r="E46" s="36" t="s">
        <v>68</v>
      </c>
    </row>
    <row r="47" spans="1:5" ht="12.75">
      <c r="A47" t="s">
        <v>56</v>
      </c>
      <c r="E47" s="34" t="s">
        <v>316</v>
      </c>
    </row>
  </sheetData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Kroftová Irena</cp:lastModifiedBy>
  <dcterms:modified xsi:type="dcterms:W3CDTF">2021-10-21T05:28:03Z</dcterms:modified>
  <cp:category/>
  <cp:version/>
  <cp:contentType/>
  <cp:contentStatus/>
</cp:coreProperties>
</file>