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Oddělení INVESTIČNÍCH PROJEKTŮ\A2_Cisarske_lazne\CLKV-3.ORGÁNY KK\CLKV-3.1.RKK\2021\14_RKK 21.6.2021 Smlouva opce + JŘBÚ\Pracovní verze smlouvy\Final přílohy11.06.2021\"/>
    </mc:Choice>
  </mc:AlternateContent>
  <bookViews>
    <workbookView xWindow="-28920" yWindow="-1290" windowWidth="29040" windowHeight="15840"/>
  </bookViews>
  <sheets>
    <sheet name="Opce_Y-restaurátoři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72" i="6" l="1"/>
  <c r="BI172" i="6"/>
  <c r="BH172" i="6"/>
  <c r="BG172" i="6"/>
  <c r="BF172" i="6"/>
  <c r="T172" i="6"/>
  <c r="R172" i="6"/>
  <c r="P172" i="6"/>
  <c r="J172" i="6"/>
  <c r="BE172" i="6" s="1"/>
  <c r="BK166" i="6"/>
  <c r="BI166" i="6"/>
  <c r="BH166" i="6"/>
  <c r="BG166" i="6"/>
  <c r="BF166" i="6"/>
  <c r="T166" i="6"/>
  <c r="R166" i="6"/>
  <c r="P166" i="6"/>
  <c r="J166" i="6"/>
  <c r="BE166" i="6" s="1"/>
  <c r="BK164" i="6"/>
  <c r="BI164" i="6"/>
  <c r="BH164" i="6"/>
  <c r="BG164" i="6"/>
  <c r="BF164" i="6"/>
  <c r="T164" i="6"/>
  <c r="R164" i="6"/>
  <c r="P164" i="6"/>
  <c r="J164" i="6"/>
  <c r="BE164" i="6" s="1"/>
  <c r="BK214" i="6" l="1"/>
  <c r="BI214" i="6"/>
  <c r="BH214" i="6"/>
  <c r="BG214" i="6"/>
  <c r="BF214" i="6"/>
  <c r="T214" i="6"/>
  <c r="R214" i="6"/>
  <c r="P214" i="6"/>
  <c r="BK174" i="6"/>
  <c r="BK176" i="6"/>
  <c r="BK178" i="6"/>
  <c r="BK180" i="6"/>
  <c r="BK182" i="6"/>
  <c r="BK184" i="6"/>
  <c r="BK186" i="6"/>
  <c r="J214" i="6"/>
  <c r="BE214" i="6" s="1"/>
  <c r="E73" i="6" l="1"/>
  <c r="BK349" i="6" l="1"/>
  <c r="BI349" i="6"/>
  <c r="BH349" i="6"/>
  <c r="BG349" i="6"/>
  <c r="BF349" i="6"/>
  <c r="T349" i="6"/>
  <c r="R349" i="6"/>
  <c r="P349" i="6"/>
  <c r="J349" i="6"/>
  <c r="BK346" i="6"/>
  <c r="BI346" i="6"/>
  <c r="BH346" i="6"/>
  <c r="BG346" i="6"/>
  <c r="BF346" i="6"/>
  <c r="T346" i="6"/>
  <c r="R346" i="6"/>
  <c r="P346" i="6"/>
  <c r="J346" i="6"/>
  <c r="BK344" i="6"/>
  <c r="BI344" i="6"/>
  <c r="BH344" i="6"/>
  <c r="BG344" i="6"/>
  <c r="BF344" i="6"/>
  <c r="T344" i="6"/>
  <c r="R344" i="6"/>
  <c r="P344" i="6"/>
  <c r="J344" i="6"/>
  <c r="BK342" i="6"/>
  <c r="BI342" i="6"/>
  <c r="BH342" i="6"/>
  <c r="BG342" i="6"/>
  <c r="BF342" i="6"/>
  <c r="T342" i="6"/>
  <c r="R342" i="6"/>
  <c r="P342" i="6"/>
  <c r="J342" i="6"/>
  <c r="BK340" i="6"/>
  <c r="BI340" i="6"/>
  <c r="BH340" i="6"/>
  <c r="BG340" i="6"/>
  <c r="BF340" i="6"/>
  <c r="T340" i="6"/>
  <c r="R340" i="6"/>
  <c r="P340" i="6"/>
  <c r="J340" i="6"/>
  <c r="BK338" i="6"/>
  <c r="BI338" i="6"/>
  <c r="BH338" i="6"/>
  <c r="BG338" i="6"/>
  <c r="BF338" i="6"/>
  <c r="T338" i="6"/>
  <c r="R338" i="6"/>
  <c r="P338" i="6"/>
  <c r="J338" i="6"/>
  <c r="BK336" i="6"/>
  <c r="BI336" i="6"/>
  <c r="BH336" i="6"/>
  <c r="BG336" i="6"/>
  <c r="BF336" i="6"/>
  <c r="T336" i="6"/>
  <c r="R336" i="6"/>
  <c r="P336" i="6"/>
  <c r="J336" i="6"/>
  <c r="BK334" i="6"/>
  <c r="BI334" i="6"/>
  <c r="BH334" i="6"/>
  <c r="BG334" i="6"/>
  <c r="BF334" i="6"/>
  <c r="T334" i="6"/>
  <c r="R334" i="6"/>
  <c r="P334" i="6"/>
  <c r="J334" i="6"/>
  <c r="BK332" i="6"/>
  <c r="BI332" i="6"/>
  <c r="BH332" i="6"/>
  <c r="BG332" i="6"/>
  <c r="BF332" i="6"/>
  <c r="T332" i="6"/>
  <c r="R332" i="6"/>
  <c r="P332" i="6"/>
  <c r="J332" i="6"/>
  <c r="BK330" i="6"/>
  <c r="BI330" i="6"/>
  <c r="BH330" i="6"/>
  <c r="BG330" i="6"/>
  <c r="BF330" i="6"/>
  <c r="T330" i="6"/>
  <c r="R330" i="6"/>
  <c r="P330" i="6"/>
  <c r="J330" i="6"/>
  <c r="BK328" i="6"/>
  <c r="BI328" i="6"/>
  <c r="BH328" i="6"/>
  <c r="BG328" i="6"/>
  <c r="BF328" i="6"/>
  <c r="T328" i="6"/>
  <c r="R328" i="6"/>
  <c r="P328" i="6"/>
  <c r="J328" i="6"/>
  <c r="BK326" i="6"/>
  <c r="BI326" i="6"/>
  <c r="BH326" i="6"/>
  <c r="BG326" i="6"/>
  <c r="BF326" i="6"/>
  <c r="T326" i="6"/>
  <c r="R326" i="6"/>
  <c r="P326" i="6"/>
  <c r="J326" i="6"/>
  <c r="BK324" i="6"/>
  <c r="BI324" i="6"/>
  <c r="BH324" i="6"/>
  <c r="BG324" i="6"/>
  <c r="BF324" i="6"/>
  <c r="T324" i="6"/>
  <c r="R324" i="6"/>
  <c r="P324" i="6"/>
  <c r="J324" i="6"/>
  <c r="BK322" i="6"/>
  <c r="BI322" i="6"/>
  <c r="BH322" i="6"/>
  <c r="BG322" i="6"/>
  <c r="BF322" i="6"/>
  <c r="T322" i="6"/>
  <c r="R322" i="6"/>
  <c r="P322" i="6"/>
  <c r="J322" i="6"/>
  <c r="BK320" i="6"/>
  <c r="BI320" i="6"/>
  <c r="BH320" i="6"/>
  <c r="BG320" i="6"/>
  <c r="BF320" i="6"/>
  <c r="T320" i="6"/>
  <c r="R320" i="6"/>
  <c r="P320" i="6"/>
  <c r="J320" i="6"/>
  <c r="BK318" i="6"/>
  <c r="BI318" i="6"/>
  <c r="BH318" i="6"/>
  <c r="BG318" i="6"/>
  <c r="BF318" i="6"/>
  <c r="T318" i="6"/>
  <c r="R318" i="6"/>
  <c r="P318" i="6"/>
  <c r="J318" i="6"/>
  <c r="BK316" i="6"/>
  <c r="BI316" i="6"/>
  <c r="BH316" i="6"/>
  <c r="BG316" i="6"/>
  <c r="BF316" i="6"/>
  <c r="T316" i="6"/>
  <c r="R316" i="6"/>
  <c r="P316" i="6"/>
  <c r="J316" i="6"/>
  <c r="BK314" i="6"/>
  <c r="BI314" i="6"/>
  <c r="BH314" i="6"/>
  <c r="BG314" i="6"/>
  <c r="BF314" i="6"/>
  <c r="T314" i="6"/>
  <c r="R314" i="6"/>
  <c r="P314" i="6"/>
  <c r="J314" i="6"/>
  <c r="BK312" i="6"/>
  <c r="BI312" i="6"/>
  <c r="BH312" i="6"/>
  <c r="BG312" i="6"/>
  <c r="BF312" i="6"/>
  <c r="T312" i="6"/>
  <c r="R312" i="6"/>
  <c r="P312" i="6"/>
  <c r="J312" i="6"/>
  <c r="BK310" i="6"/>
  <c r="BI310" i="6"/>
  <c r="BH310" i="6"/>
  <c r="BG310" i="6"/>
  <c r="BF310" i="6"/>
  <c r="T310" i="6"/>
  <c r="R310" i="6"/>
  <c r="P310" i="6"/>
  <c r="J310" i="6"/>
  <c r="BK308" i="6"/>
  <c r="BI308" i="6"/>
  <c r="BH308" i="6"/>
  <c r="BG308" i="6"/>
  <c r="BF308" i="6"/>
  <c r="T308" i="6"/>
  <c r="R308" i="6"/>
  <c r="P308" i="6"/>
  <c r="J308" i="6"/>
  <c r="BK306" i="6"/>
  <c r="BI306" i="6"/>
  <c r="BH306" i="6"/>
  <c r="BG306" i="6"/>
  <c r="BF306" i="6"/>
  <c r="T306" i="6"/>
  <c r="R306" i="6"/>
  <c r="P306" i="6"/>
  <c r="J306" i="6"/>
  <c r="BK255" i="6"/>
  <c r="BI255" i="6"/>
  <c r="BH255" i="6"/>
  <c r="BG255" i="6"/>
  <c r="BF255" i="6"/>
  <c r="T255" i="6"/>
  <c r="R255" i="6"/>
  <c r="P255" i="6"/>
  <c r="J255" i="6"/>
  <c r="BK253" i="6"/>
  <c r="BI253" i="6"/>
  <c r="BH253" i="6"/>
  <c r="BG253" i="6"/>
  <c r="BF253" i="6"/>
  <c r="T253" i="6"/>
  <c r="R253" i="6"/>
  <c r="P253" i="6"/>
  <c r="J253" i="6"/>
  <c r="BK251" i="6"/>
  <c r="BI251" i="6"/>
  <c r="BH251" i="6"/>
  <c r="BG251" i="6"/>
  <c r="BF251" i="6"/>
  <c r="T251" i="6"/>
  <c r="R251" i="6"/>
  <c r="P251" i="6"/>
  <c r="J251" i="6"/>
  <c r="BK249" i="6"/>
  <c r="BI249" i="6"/>
  <c r="BH249" i="6"/>
  <c r="BG249" i="6"/>
  <c r="BF249" i="6"/>
  <c r="T249" i="6"/>
  <c r="R249" i="6"/>
  <c r="P249" i="6"/>
  <c r="J249" i="6"/>
  <c r="BK247" i="6"/>
  <c r="BI247" i="6"/>
  <c r="BH247" i="6"/>
  <c r="BG247" i="6"/>
  <c r="BF247" i="6"/>
  <c r="T247" i="6"/>
  <c r="R247" i="6"/>
  <c r="P247" i="6"/>
  <c r="J247" i="6"/>
  <c r="BK245" i="6"/>
  <c r="BI245" i="6"/>
  <c r="BH245" i="6"/>
  <c r="BG245" i="6"/>
  <c r="BF245" i="6"/>
  <c r="T245" i="6"/>
  <c r="R245" i="6"/>
  <c r="P245" i="6"/>
  <c r="J245" i="6"/>
  <c r="BK243" i="6"/>
  <c r="BI243" i="6"/>
  <c r="BH243" i="6"/>
  <c r="BG243" i="6"/>
  <c r="BF243" i="6"/>
  <c r="T243" i="6"/>
  <c r="R243" i="6"/>
  <c r="P243" i="6"/>
  <c r="J243" i="6"/>
  <c r="BK241" i="6"/>
  <c r="BI241" i="6"/>
  <c r="BH241" i="6"/>
  <c r="BG241" i="6"/>
  <c r="BF241" i="6"/>
  <c r="T241" i="6"/>
  <c r="R241" i="6"/>
  <c r="P241" i="6"/>
  <c r="J241" i="6"/>
  <c r="BK239" i="6"/>
  <c r="BI239" i="6"/>
  <c r="BH239" i="6"/>
  <c r="BG239" i="6"/>
  <c r="BF239" i="6"/>
  <c r="T239" i="6"/>
  <c r="R239" i="6"/>
  <c r="P239" i="6"/>
  <c r="J239" i="6"/>
  <c r="BK237" i="6"/>
  <c r="BI237" i="6"/>
  <c r="BH237" i="6"/>
  <c r="BG237" i="6"/>
  <c r="BF237" i="6"/>
  <c r="T237" i="6"/>
  <c r="R237" i="6"/>
  <c r="P237" i="6"/>
  <c r="J237" i="6"/>
  <c r="BK235" i="6"/>
  <c r="BI235" i="6"/>
  <c r="BH235" i="6"/>
  <c r="BG235" i="6"/>
  <c r="BF235" i="6"/>
  <c r="T235" i="6"/>
  <c r="R235" i="6"/>
  <c r="P235" i="6"/>
  <c r="J235" i="6"/>
  <c r="BK233" i="6"/>
  <c r="BI233" i="6"/>
  <c r="BH233" i="6"/>
  <c r="BG233" i="6"/>
  <c r="BF233" i="6"/>
  <c r="T233" i="6"/>
  <c r="R233" i="6"/>
  <c r="P233" i="6"/>
  <c r="J233" i="6"/>
  <c r="BK227" i="6"/>
  <c r="BI227" i="6"/>
  <c r="BH227" i="6"/>
  <c r="BG227" i="6"/>
  <c r="BF227" i="6"/>
  <c r="T227" i="6"/>
  <c r="R227" i="6"/>
  <c r="P227" i="6"/>
  <c r="J227" i="6"/>
  <c r="BK225" i="6"/>
  <c r="BI225" i="6"/>
  <c r="BH225" i="6"/>
  <c r="BG225" i="6"/>
  <c r="BF225" i="6"/>
  <c r="T225" i="6"/>
  <c r="R225" i="6"/>
  <c r="P225" i="6"/>
  <c r="J225" i="6"/>
  <c r="BK223" i="6"/>
  <c r="BI223" i="6"/>
  <c r="BH223" i="6"/>
  <c r="BG223" i="6"/>
  <c r="BF223" i="6"/>
  <c r="T223" i="6"/>
  <c r="R223" i="6"/>
  <c r="P223" i="6"/>
  <c r="J223" i="6"/>
  <c r="BK220" i="6"/>
  <c r="BI220" i="6"/>
  <c r="BH220" i="6"/>
  <c r="BG220" i="6"/>
  <c r="BF220" i="6"/>
  <c r="T220" i="6"/>
  <c r="R220" i="6"/>
  <c r="P220" i="6"/>
  <c r="J220" i="6"/>
  <c r="BK218" i="6"/>
  <c r="BI218" i="6"/>
  <c r="BH218" i="6"/>
  <c r="BG218" i="6"/>
  <c r="BF218" i="6"/>
  <c r="T218" i="6"/>
  <c r="R218" i="6"/>
  <c r="P218" i="6"/>
  <c r="J218" i="6"/>
  <c r="BK216" i="6"/>
  <c r="BI216" i="6"/>
  <c r="BH216" i="6"/>
  <c r="BG216" i="6"/>
  <c r="BF216" i="6"/>
  <c r="T216" i="6"/>
  <c r="R216" i="6"/>
  <c r="P216" i="6"/>
  <c r="J216" i="6"/>
  <c r="BK212" i="6"/>
  <c r="BI212" i="6"/>
  <c r="BH212" i="6"/>
  <c r="BG212" i="6"/>
  <c r="BF212" i="6"/>
  <c r="T212" i="6"/>
  <c r="R212" i="6"/>
  <c r="P212" i="6"/>
  <c r="J212" i="6"/>
  <c r="BK210" i="6"/>
  <c r="BI210" i="6"/>
  <c r="BH210" i="6"/>
  <c r="BG210" i="6"/>
  <c r="BF210" i="6"/>
  <c r="T210" i="6"/>
  <c r="R210" i="6"/>
  <c r="P210" i="6"/>
  <c r="J210" i="6"/>
  <c r="BK208" i="6"/>
  <c r="BI208" i="6"/>
  <c r="BH208" i="6"/>
  <c r="BG208" i="6"/>
  <c r="BF208" i="6"/>
  <c r="T208" i="6"/>
  <c r="R208" i="6"/>
  <c r="P208" i="6"/>
  <c r="J208" i="6"/>
  <c r="BK206" i="6"/>
  <c r="BI206" i="6"/>
  <c r="BH206" i="6"/>
  <c r="BG206" i="6"/>
  <c r="BF206" i="6"/>
  <c r="T206" i="6"/>
  <c r="R206" i="6"/>
  <c r="P206" i="6"/>
  <c r="J206" i="6"/>
  <c r="BI176" i="6"/>
  <c r="BH176" i="6"/>
  <c r="BG176" i="6"/>
  <c r="BF176" i="6"/>
  <c r="T176" i="6"/>
  <c r="R176" i="6"/>
  <c r="P176" i="6"/>
  <c r="J176" i="6"/>
  <c r="BE176" i="6" s="1"/>
  <c r="BI174" i="6"/>
  <c r="BH174" i="6"/>
  <c r="BG174" i="6"/>
  <c r="BF174" i="6"/>
  <c r="T174" i="6"/>
  <c r="R174" i="6"/>
  <c r="P174" i="6"/>
  <c r="J174" i="6"/>
  <c r="BE174" i="6" s="1"/>
  <c r="BK170" i="6"/>
  <c r="BI170" i="6"/>
  <c r="BH170" i="6"/>
  <c r="BG170" i="6"/>
  <c r="BF170" i="6"/>
  <c r="T170" i="6"/>
  <c r="R170" i="6"/>
  <c r="P170" i="6"/>
  <c r="J170" i="6"/>
  <c r="BK168" i="6"/>
  <c r="BI168" i="6"/>
  <c r="BH168" i="6"/>
  <c r="BG168" i="6"/>
  <c r="BF168" i="6"/>
  <c r="T168" i="6"/>
  <c r="R168" i="6"/>
  <c r="P168" i="6"/>
  <c r="J168" i="6"/>
  <c r="BK162" i="6"/>
  <c r="BI162" i="6"/>
  <c r="BH162" i="6"/>
  <c r="BG162" i="6"/>
  <c r="BF162" i="6"/>
  <c r="T162" i="6"/>
  <c r="R162" i="6"/>
  <c r="P162" i="6"/>
  <c r="J162" i="6"/>
  <c r="BK160" i="6"/>
  <c r="BI160" i="6"/>
  <c r="BH160" i="6"/>
  <c r="BG160" i="6"/>
  <c r="BF160" i="6"/>
  <c r="T160" i="6"/>
  <c r="R160" i="6"/>
  <c r="P160" i="6"/>
  <c r="J160" i="6"/>
  <c r="BK157" i="6"/>
  <c r="BI157" i="6"/>
  <c r="BH157" i="6"/>
  <c r="BG157" i="6"/>
  <c r="BF157" i="6"/>
  <c r="T157" i="6"/>
  <c r="R157" i="6"/>
  <c r="P157" i="6"/>
  <c r="J157" i="6"/>
  <c r="BK155" i="6"/>
  <c r="BI155" i="6"/>
  <c r="BH155" i="6"/>
  <c r="BG155" i="6"/>
  <c r="BF155" i="6"/>
  <c r="T155" i="6"/>
  <c r="R155" i="6"/>
  <c r="P155" i="6"/>
  <c r="J155" i="6"/>
  <c r="BK153" i="6"/>
  <c r="BI153" i="6"/>
  <c r="BH153" i="6"/>
  <c r="BG153" i="6"/>
  <c r="BF153" i="6"/>
  <c r="T153" i="6"/>
  <c r="R153" i="6"/>
  <c r="P153" i="6"/>
  <c r="J153" i="6"/>
  <c r="BK151" i="6"/>
  <c r="BI151" i="6"/>
  <c r="BH151" i="6"/>
  <c r="BG151" i="6"/>
  <c r="BF151" i="6"/>
  <c r="T151" i="6"/>
  <c r="R151" i="6"/>
  <c r="P151" i="6"/>
  <c r="J151" i="6"/>
  <c r="BK143" i="6"/>
  <c r="BI143" i="6"/>
  <c r="BH143" i="6"/>
  <c r="BG143" i="6"/>
  <c r="BF143" i="6"/>
  <c r="T143" i="6"/>
  <c r="R143" i="6"/>
  <c r="P143" i="6"/>
  <c r="J143" i="6"/>
  <c r="BK141" i="6"/>
  <c r="BI141" i="6"/>
  <c r="BH141" i="6"/>
  <c r="BG141" i="6"/>
  <c r="BF141" i="6"/>
  <c r="T141" i="6"/>
  <c r="R141" i="6"/>
  <c r="P141" i="6"/>
  <c r="J141" i="6"/>
  <c r="BK137" i="6"/>
  <c r="BI137" i="6"/>
  <c r="BH137" i="6"/>
  <c r="BG137" i="6"/>
  <c r="BF137" i="6"/>
  <c r="T137" i="6"/>
  <c r="R137" i="6"/>
  <c r="P137" i="6"/>
  <c r="J137" i="6"/>
  <c r="BK135" i="6"/>
  <c r="BI135" i="6"/>
  <c r="BH135" i="6"/>
  <c r="BG135" i="6"/>
  <c r="BF135" i="6"/>
  <c r="T135" i="6"/>
  <c r="R135" i="6"/>
  <c r="P135" i="6"/>
  <c r="J135" i="6"/>
  <c r="BK133" i="6"/>
  <c r="BI133" i="6"/>
  <c r="BH133" i="6"/>
  <c r="BG133" i="6"/>
  <c r="BF133" i="6"/>
  <c r="T133" i="6"/>
  <c r="R133" i="6"/>
  <c r="P133" i="6"/>
  <c r="J133" i="6"/>
  <c r="BK131" i="6"/>
  <c r="BI131" i="6"/>
  <c r="BH131" i="6"/>
  <c r="BG131" i="6"/>
  <c r="BF131" i="6"/>
  <c r="T131" i="6"/>
  <c r="R131" i="6"/>
  <c r="P131" i="6"/>
  <c r="J131" i="6"/>
  <c r="BK129" i="6"/>
  <c r="BI129" i="6"/>
  <c r="BH129" i="6"/>
  <c r="BG129" i="6"/>
  <c r="BF129" i="6"/>
  <c r="T129" i="6"/>
  <c r="R129" i="6"/>
  <c r="P129" i="6"/>
  <c r="J129" i="6"/>
  <c r="BK127" i="6"/>
  <c r="BI127" i="6"/>
  <c r="BH127" i="6"/>
  <c r="BG127" i="6"/>
  <c r="BF127" i="6"/>
  <c r="T127" i="6"/>
  <c r="R127" i="6"/>
  <c r="P127" i="6"/>
  <c r="J127" i="6"/>
  <c r="BK125" i="6"/>
  <c r="BI125" i="6"/>
  <c r="BH125" i="6"/>
  <c r="BG125" i="6"/>
  <c r="BF125" i="6"/>
  <c r="T125" i="6"/>
  <c r="R125" i="6"/>
  <c r="P125" i="6"/>
  <c r="J125" i="6"/>
  <c r="BK123" i="6"/>
  <c r="BI123" i="6"/>
  <c r="BH123" i="6"/>
  <c r="BG123" i="6"/>
  <c r="BF123" i="6"/>
  <c r="T123" i="6"/>
  <c r="R123" i="6"/>
  <c r="P123" i="6"/>
  <c r="J123" i="6"/>
  <c r="BK121" i="6"/>
  <c r="BI121" i="6"/>
  <c r="BH121" i="6"/>
  <c r="BG121" i="6"/>
  <c r="BF121" i="6"/>
  <c r="T121" i="6"/>
  <c r="R121" i="6"/>
  <c r="P121" i="6"/>
  <c r="J121" i="6"/>
  <c r="BK119" i="6"/>
  <c r="BI119" i="6"/>
  <c r="BH119" i="6"/>
  <c r="BG119" i="6"/>
  <c r="BF119" i="6"/>
  <c r="T119" i="6"/>
  <c r="R119" i="6"/>
  <c r="P119" i="6"/>
  <c r="J119" i="6"/>
  <c r="BK115" i="6"/>
  <c r="BI115" i="6"/>
  <c r="BH115" i="6"/>
  <c r="BG115" i="6"/>
  <c r="BF115" i="6"/>
  <c r="T115" i="6"/>
  <c r="R115" i="6"/>
  <c r="P115" i="6"/>
  <c r="J115" i="6"/>
  <c r="BK113" i="6"/>
  <c r="BI113" i="6"/>
  <c r="BH113" i="6"/>
  <c r="BG113" i="6"/>
  <c r="BF113" i="6"/>
  <c r="T113" i="6"/>
  <c r="R113" i="6"/>
  <c r="P113" i="6"/>
  <c r="J113" i="6"/>
  <c r="BK111" i="6"/>
  <c r="BI111" i="6"/>
  <c r="BH111" i="6"/>
  <c r="BG111" i="6"/>
  <c r="BF111" i="6"/>
  <c r="T111" i="6"/>
  <c r="R111" i="6"/>
  <c r="P111" i="6"/>
  <c r="J111" i="6"/>
  <c r="BK107" i="6"/>
  <c r="BI107" i="6"/>
  <c r="BH107" i="6"/>
  <c r="BG107" i="6"/>
  <c r="BF107" i="6"/>
  <c r="T107" i="6"/>
  <c r="R107" i="6"/>
  <c r="P107" i="6"/>
  <c r="J107" i="6"/>
  <c r="BK105" i="6"/>
  <c r="BI105" i="6"/>
  <c r="BH105" i="6"/>
  <c r="BG105" i="6"/>
  <c r="BF105" i="6"/>
  <c r="T105" i="6"/>
  <c r="R105" i="6"/>
  <c r="P105" i="6"/>
  <c r="J105" i="6"/>
  <c r="BK103" i="6"/>
  <c r="BI103" i="6"/>
  <c r="BH103" i="6"/>
  <c r="BG103" i="6"/>
  <c r="BF103" i="6"/>
  <c r="T103" i="6"/>
  <c r="R103" i="6"/>
  <c r="P103" i="6"/>
  <c r="J103" i="6"/>
  <c r="BK101" i="6"/>
  <c r="BI101" i="6"/>
  <c r="BH101" i="6"/>
  <c r="BG101" i="6"/>
  <c r="BF101" i="6"/>
  <c r="T101" i="6"/>
  <c r="R101" i="6"/>
  <c r="P101" i="6"/>
  <c r="J101" i="6"/>
  <c r="BK99" i="6"/>
  <c r="BI99" i="6"/>
  <c r="BH99" i="6"/>
  <c r="BG99" i="6"/>
  <c r="BF99" i="6"/>
  <c r="T99" i="6"/>
  <c r="R99" i="6"/>
  <c r="P99" i="6"/>
  <c r="J99" i="6"/>
  <c r="BK97" i="6"/>
  <c r="BI97" i="6"/>
  <c r="BH97" i="6"/>
  <c r="BG97" i="6"/>
  <c r="BF97" i="6"/>
  <c r="T97" i="6"/>
  <c r="R97" i="6"/>
  <c r="P97" i="6"/>
  <c r="J97" i="6"/>
  <c r="BK95" i="6"/>
  <c r="BI95" i="6"/>
  <c r="BH95" i="6"/>
  <c r="BG95" i="6"/>
  <c r="BF95" i="6"/>
  <c r="T95" i="6"/>
  <c r="R95" i="6"/>
  <c r="P95" i="6"/>
  <c r="J95" i="6"/>
  <c r="BK93" i="6"/>
  <c r="BI93" i="6"/>
  <c r="BH93" i="6"/>
  <c r="BG93" i="6"/>
  <c r="BF93" i="6"/>
  <c r="T93" i="6"/>
  <c r="R93" i="6"/>
  <c r="P93" i="6"/>
  <c r="J93" i="6"/>
  <c r="BK91" i="6"/>
  <c r="BI91" i="6"/>
  <c r="BH91" i="6"/>
  <c r="BG91" i="6"/>
  <c r="BF91" i="6"/>
  <c r="T91" i="6"/>
  <c r="R91" i="6"/>
  <c r="P91" i="6"/>
  <c r="J91" i="6"/>
  <c r="BK89" i="6"/>
  <c r="BI89" i="6"/>
  <c r="BH89" i="6"/>
  <c r="BG89" i="6"/>
  <c r="BF89" i="6"/>
  <c r="T89" i="6"/>
  <c r="R89" i="6"/>
  <c r="P89" i="6"/>
  <c r="J89" i="6"/>
  <c r="BK87" i="6"/>
  <c r="BI87" i="6"/>
  <c r="BH87" i="6"/>
  <c r="BG87" i="6"/>
  <c r="BF87" i="6"/>
  <c r="T87" i="6"/>
  <c r="R87" i="6"/>
  <c r="P87" i="6"/>
  <c r="J87" i="6"/>
  <c r="BK85" i="6"/>
  <c r="BI85" i="6"/>
  <c r="BH85" i="6"/>
  <c r="BG85" i="6"/>
  <c r="BF85" i="6"/>
  <c r="T85" i="6"/>
  <c r="R85" i="6"/>
  <c r="P85" i="6"/>
  <c r="J85" i="6"/>
  <c r="BK117" i="6" l="1"/>
  <c r="BE143" i="6"/>
  <c r="BE153" i="6"/>
  <c r="BE151" i="6"/>
  <c r="BE141" i="6"/>
  <c r="BE312" i="6"/>
  <c r="BE220" i="6"/>
  <c r="BE223" i="6"/>
  <c r="BE237" i="6"/>
  <c r="BE253" i="6"/>
  <c r="BE316" i="6"/>
  <c r="BE330" i="6"/>
  <c r="BE346" i="6"/>
  <c r="BE115" i="6"/>
  <c r="BE210" i="6"/>
  <c r="BE93" i="6"/>
  <c r="BE125" i="6"/>
  <c r="BE157" i="6"/>
  <c r="BE95" i="6"/>
  <c r="BE111" i="6"/>
  <c r="BE127" i="6"/>
  <c r="BE206" i="6"/>
  <c r="BE113" i="6"/>
  <c r="BE129" i="6"/>
  <c r="BE208" i="6"/>
  <c r="BE225" i="6"/>
  <c r="BE239" i="6"/>
  <c r="BE255" i="6"/>
  <c r="BE318" i="6"/>
  <c r="BE332" i="6"/>
  <c r="BE306" i="6"/>
  <c r="BE334" i="6"/>
  <c r="BE85" i="6"/>
  <c r="BE99" i="6"/>
  <c r="BE336" i="6"/>
  <c r="BE243" i="6"/>
  <c r="BE308" i="6"/>
  <c r="BE170" i="6"/>
  <c r="BE245" i="6"/>
  <c r="BE310" i="6"/>
  <c r="BE322" i="6"/>
  <c r="BE338" i="6"/>
  <c r="BE241" i="6"/>
  <c r="BE162" i="6"/>
  <c r="BE168" i="6"/>
  <c r="BE87" i="6"/>
  <c r="BE135" i="6"/>
  <c r="BE89" i="6"/>
  <c r="BE97" i="6"/>
  <c r="BE103" i="6"/>
  <c r="BE121" i="6"/>
  <c r="BE137" i="6"/>
  <c r="BE247" i="6"/>
  <c r="BE324" i="6"/>
  <c r="BE340" i="6"/>
  <c r="BE131" i="6"/>
  <c r="BE160" i="6"/>
  <c r="BE227" i="6"/>
  <c r="BE133" i="6"/>
  <c r="BE101" i="6"/>
  <c r="BE212" i="6"/>
  <c r="BE91" i="6"/>
  <c r="BE105" i="6"/>
  <c r="BE123" i="6"/>
  <c r="BE155" i="6"/>
  <c r="BE216" i="6"/>
  <c r="BE233" i="6"/>
  <c r="BE249" i="6"/>
  <c r="BE320" i="6"/>
  <c r="BE326" i="6"/>
  <c r="BE342" i="6"/>
  <c r="BE107" i="6"/>
  <c r="BE218" i="6"/>
  <c r="BE235" i="6"/>
  <c r="BE251" i="6"/>
  <c r="BE314" i="6"/>
  <c r="BE328" i="6"/>
  <c r="BE344" i="6"/>
  <c r="BE349" i="6"/>
  <c r="BE119" i="6"/>
  <c r="BK348" i="6"/>
  <c r="J149" i="6" l="1"/>
  <c r="J147" i="6"/>
  <c r="J145" i="6"/>
  <c r="BK149" i="6"/>
  <c r="BI149" i="6"/>
  <c r="BH149" i="6"/>
  <c r="BG149" i="6"/>
  <c r="BF149" i="6"/>
  <c r="T149" i="6"/>
  <c r="R149" i="6"/>
  <c r="P149" i="6"/>
  <c r="BK147" i="6"/>
  <c r="BI147" i="6"/>
  <c r="BH147" i="6"/>
  <c r="BG147" i="6"/>
  <c r="BF147" i="6"/>
  <c r="T147" i="6"/>
  <c r="R147" i="6"/>
  <c r="P147" i="6"/>
  <c r="J204" i="6"/>
  <c r="J202" i="6"/>
  <c r="J200" i="6"/>
  <c r="J198" i="6"/>
  <c r="J196" i="6"/>
  <c r="J194" i="6"/>
  <c r="J192" i="6"/>
  <c r="J190" i="6"/>
  <c r="BK204" i="6"/>
  <c r="BI204" i="6"/>
  <c r="BH204" i="6"/>
  <c r="BG204" i="6"/>
  <c r="BF204" i="6"/>
  <c r="T204" i="6"/>
  <c r="R204" i="6"/>
  <c r="P204" i="6"/>
  <c r="BK202" i="6"/>
  <c r="BI202" i="6"/>
  <c r="BH202" i="6"/>
  <c r="BG202" i="6"/>
  <c r="BF202" i="6"/>
  <c r="T202" i="6"/>
  <c r="R202" i="6"/>
  <c r="P202" i="6"/>
  <c r="BK200" i="6"/>
  <c r="BI200" i="6"/>
  <c r="BH200" i="6"/>
  <c r="BG200" i="6"/>
  <c r="BF200" i="6"/>
  <c r="T200" i="6"/>
  <c r="R200" i="6"/>
  <c r="P200" i="6"/>
  <c r="BK198" i="6"/>
  <c r="BI198" i="6"/>
  <c r="BH198" i="6"/>
  <c r="BG198" i="6"/>
  <c r="BF198" i="6"/>
  <c r="T198" i="6"/>
  <c r="R198" i="6"/>
  <c r="P198" i="6"/>
  <c r="BK196" i="6"/>
  <c r="BI196" i="6"/>
  <c r="BH196" i="6"/>
  <c r="BG196" i="6"/>
  <c r="BF196" i="6"/>
  <c r="T196" i="6"/>
  <c r="R196" i="6"/>
  <c r="P196" i="6"/>
  <c r="BK194" i="6"/>
  <c r="BI194" i="6"/>
  <c r="BH194" i="6"/>
  <c r="BG194" i="6"/>
  <c r="BF194" i="6"/>
  <c r="T194" i="6"/>
  <c r="R194" i="6"/>
  <c r="P194" i="6"/>
  <c r="BK192" i="6"/>
  <c r="BI192" i="6"/>
  <c r="BH192" i="6"/>
  <c r="BG192" i="6"/>
  <c r="BF192" i="6"/>
  <c r="T192" i="6"/>
  <c r="R192" i="6"/>
  <c r="P192" i="6"/>
  <c r="BK190" i="6"/>
  <c r="BI190" i="6"/>
  <c r="BH190" i="6"/>
  <c r="BG190" i="6"/>
  <c r="BF190" i="6"/>
  <c r="T190" i="6"/>
  <c r="R190" i="6"/>
  <c r="P190" i="6"/>
  <c r="J186" i="6"/>
  <c r="BE186" i="6" s="1"/>
  <c r="J184" i="6"/>
  <c r="BE184" i="6" s="1"/>
  <c r="J182" i="6"/>
  <c r="BE182" i="6" s="1"/>
  <c r="J180" i="6"/>
  <c r="BE180" i="6" s="1"/>
  <c r="J178" i="6"/>
  <c r="BE178" i="6" s="1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K188" i="6"/>
  <c r="BI188" i="6"/>
  <c r="BH188" i="6"/>
  <c r="BG188" i="6"/>
  <c r="BF188" i="6"/>
  <c r="T188" i="6"/>
  <c r="R188" i="6"/>
  <c r="P188" i="6"/>
  <c r="J188" i="6"/>
  <c r="BI186" i="6"/>
  <c r="BH186" i="6"/>
  <c r="BG186" i="6"/>
  <c r="BF186" i="6"/>
  <c r="T186" i="6"/>
  <c r="R186" i="6"/>
  <c r="P186" i="6"/>
  <c r="BE147" i="6" l="1"/>
  <c r="BE149" i="6"/>
  <c r="BE204" i="6"/>
  <c r="BE190" i="6"/>
  <c r="BE192" i="6"/>
  <c r="BE202" i="6"/>
  <c r="BE194" i="6"/>
  <c r="BE198" i="6"/>
  <c r="BE188" i="6"/>
  <c r="BE196" i="6"/>
  <c r="BE200" i="6"/>
  <c r="BK159" i="6"/>
  <c r="J109" i="6"/>
  <c r="BK304" i="6" l="1"/>
  <c r="BI304" i="6"/>
  <c r="BH304" i="6"/>
  <c r="BG304" i="6"/>
  <c r="BF304" i="6"/>
  <c r="T304" i="6"/>
  <c r="R304" i="6"/>
  <c r="P304" i="6"/>
  <c r="J304" i="6"/>
  <c r="BK302" i="6"/>
  <c r="BI302" i="6"/>
  <c r="BH302" i="6"/>
  <c r="BG302" i="6"/>
  <c r="BF302" i="6"/>
  <c r="T302" i="6"/>
  <c r="R302" i="6"/>
  <c r="P302" i="6"/>
  <c r="J302" i="6"/>
  <c r="BK300" i="6"/>
  <c r="BI300" i="6"/>
  <c r="BH300" i="6"/>
  <c r="BG300" i="6"/>
  <c r="BF300" i="6"/>
  <c r="T300" i="6"/>
  <c r="R300" i="6"/>
  <c r="P300" i="6"/>
  <c r="J300" i="6"/>
  <c r="BK298" i="6"/>
  <c r="BI298" i="6"/>
  <c r="BH298" i="6"/>
  <c r="BG298" i="6"/>
  <c r="BF298" i="6"/>
  <c r="T298" i="6"/>
  <c r="R298" i="6"/>
  <c r="P298" i="6"/>
  <c r="J298" i="6"/>
  <c r="BK296" i="6"/>
  <c r="BI296" i="6"/>
  <c r="BH296" i="6"/>
  <c r="BG296" i="6"/>
  <c r="BF296" i="6"/>
  <c r="T296" i="6"/>
  <c r="R296" i="6"/>
  <c r="P296" i="6"/>
  <c r="J296" i="6"/>
  <c r="BK294" i="6"/>
  <c r="BI294" i="6"/>
  <c r="BH294" i="6"/>
  <c r="BG294" i="6"/>
  <c r="BF294" i="6"/>
  <c r="T294" i="6"/>
  <c r="R294" i="6"/>
  <c r="P294" i="6"/>
  <c r="J294" i="6"/>
  <c r="BK292" i="6"/>
  <c r="BI292" i="6"/>
  <c r="BH292" i="6"/>
  <c r="BG292" i="6"/>
  <c r="BF292" i="6"/>
  <c r="T292" i="6"/>
  <c r="R292" i="6"/>
  <c r="P292" i="6"/>
  <c r="J292" i="6"/>
  <c r="BK290" i="6"/>
  <c r="BI290" i="6"/>
  <c r="BH290" i="6"/>
  <c r="BG290" i="6"/>
  <c r="BF290" i="6"/>
  <c r="T290" i="6"/>
  <c r="R290" i="6"/>
  <c r="P290" i="6"/>
  <c r="J290" i="6"/>
  <c r="BK288" i="6"/>
  <c r="BI288" i="6"/>
  <c r="BH288" i="6"/>
  <c r="BG288" i="6"/>
  <c r="BF288" i="6"/>
  <c r="T288" i="6"/>
  <c r="R288" i="6"/>
  <c r="P288" i="6"/>
  <c r="J288" i="6"/>
  <c r="BK286" i="6"/>
  <c r="BI286" i="6"/>
  <c r="BH286" i="6"/>
  <c r="BG286" i="6"/>
  <c r="BF286" i="6"/>
  <c r="T286" i="6"/>
  <c r="R286" i="6"/>
  <c r="P286" i="6"/>
  <c r="J286" i="6"/>
  <c r="BK284" i="6"/>
  <c r="BI284" i="6"/>
  <c r="BH284" i="6"/>
  <c r="BG284" i="6"/>
  <c r="BF284" i="6"/>
  <c r="T284" i="6"/>
  <c r="R284" i="6"/>
  <c r="P284" i="6"/>
  <c r="J284" i="6"/>
  <c r="BK282" i="6"/>
  <c r="BI282" i="6"/>
  <c r="BH282" i="6"/>
  <c r="BG282" i="6"/>
  <c r="BF282" i="6"/>
  <c r="T282" i="6"/>
  <c r="R282" i="6"/>
  <c r="P282" i="6"/>
  <c r="J282" i="6"/>
  <c r="BK280" i="6"/>
  <c r="BI280" i="6"/>
  <c r="BH280" i="6"/>
  <c r="BG280" i="6"/>
  <c r="BF280" i="6"/>
  <c r="T280" i="6"/>
  <c r="R280" i="6"/>
  <c r="P280" i="6"/>
  <c r="J280" i="6"/>
  <c r="BK278" i="6"/>
  <c r="BI278" i="6"/>
  <c r="BH278" i="6"/>
  <c r="BG278" i="6"/>
  <c r="BF278" i="6"/>
  <c r="T278" i="6"/>
  <c r="R278" i="6"/>
  <c r="P278" i="6"/>
  <c r="J278" i="6"/>
  <c r="BK276" i="6"/>
  <c r="BI276" i="6"/>
  <c r="BH276" i="6"/>
  <c r="BG276" i="6"/>
  <c r="BF276" i="6"/>
  <c r="T276" i="6"/>
  <c r="R276" i="6"/>
  <c r="P276" i="6"/>
  <c r="J276" i="6"/>
  <c r="BK274" i="6"/>
  <c r="BI274" i="6"/>
  <c r="BH274" i="6"/>
  <c r="BG274" i="6"/>
  <c r="BF274" i="6"/>
  <c r="T274" i="6"/>
  <c r="R274" i="6"/>
  <c r="P274" i="6"/>
  <c r="J274" i="6"/>
  <c r="BK272" i="6"/>
  <c r="BI272" i="6"/>
  <c r="BH272" i="6"/>
  <c r="BG272" i="6"/>
  <c r="BF272" i="6"/>
  <c r="T272" i="6"/>
  <c r="R272" i="6"/>
  <c r="P272" i="6"/>
  <c r="J272" i="6"/>
  <c r="BK270" i="6"/>
  <c r="BI270" i="6"/>
  <c r="BH270" i="6"/>
  <c r="BG270" i="6"/>
  <c r="BF270" i="6"/>
  <c r="T270" i="6"/>
  <c r="R270" i="6"/>
  <c r="P270" i="6"/>
  <c r="J270" i="6"/>
  <c r="BK268" i="6"/>
  <c r="BI268" i="6"/>
  <c r="BH268" i="6"/>
  <c r="BG268" i="6"/>
  <c r="BF268" i="6"/>
  <c r="T268" i="6"/>
  <c r="R268" i="6"/>
  <c r="P268" i="6"/>
  <c r="J268" i="6"/>
  <c r="BK266" i="6"/>
  <c r="BI266" i="6"/>
  <c r="BH266" i="6"/>
  <c r="BG266" i="6"/>
  <c r="BF266" i="6"/>
  <c r="T266" i="6"/>
  <c r="R266" i="6"/>
  <c r="P266" i="6"/>
  <c r="J266" i="6"/>
  <c r="BK264" i="6"/>
  <c r="BI264" i="6"/>
  <c r="BH264" i="6"/>
  <c r="BG264" i="6"/>
  <c r="BF264" i="6"/>
  <c r="T264" i="6"/>
  <c r="R264" i="6"/>
  <c r="P264" i="6"/>
  <c r="J264" i="6"/>
  <c r="BK262" i="6"/>
  <c r="BI262" i="6"/>
  <c r="BH262" i="6"/>
  <c r="BG262" i="6"/>
  <c r="BF262" i="6"/>
  <c r="T262" i="6"/>
  <c r="R262" i="6"/>
  <c r="P262" i="6"/>
  <c r="J262" i="6"/>
  <c r="BK260" i="6"/>
  <c r="BI260" i="6"/>
  <c r="BH260" i="6"/>
  <c r="BG260" i="6"/>
  <c r="BF260" i="6"/>
  <c r="T260" i="6"/>
  <c r="R260" i="6"/>
  <c r="P260" i="6"/>
  <c r="J260" i="6"/>
  <c r="BK258" i="6"/>
  <c r="BI258" i="6"/>
  <c r="BH258" i="6"/>
  <c r="BG258" i="6"/>
  <c r="BF258" i="6"/>
  <c r="T258" i="6"/>
  <c r="R258" i="6"/>
  <c r="P258" i="6"/>
  <c r="J258" i="6"/>
  <c r="BK231" i="6"/>
  <c r="BI231" i="6"/>
  <c r="BH231" i="6"/>
  <c r="BG231" i="6"/>
  <c r="BF231" i="6"/>
  <c r="T231" i="6"/>
  <c r="R231" i="6"/>
  <c r="P231" i="6"/>
  <c r="J231" i="6"/>
  <c r="BK229" i="6"/>
  <c r="BI229" i="6"/>
  <c r="BH229" i="6"/>
  <c r="BG229" i="6"/>
  <c r="BF229" i="6"/>
  <c r="T229" i="6"/>
  <c r="R229" i="6"/>
  <c r="P229" i="6"/>
  <c r="J229" i="6"/>
  <c r="BK145" i="6"/>
  <c r="BK140" i="6" s="1"/>
  <c r="BI145" i="6"/>
  <c r="BH145" i="6"/>
  <c r="BG145" i="6"/>
  <c r="BF145" i="6"/>
  <c r="T145" i="6"/>
  <c r="R145" i="6"/>
  <c r="P145" i="6"/>
  <c r="BE145" i="6"/>
  <c r="BK109" i="6"/>
  <c r="BK84" i="6" s="1"/>
  <c r="BI109" i="6"/>
  <c r="BH109" i="6"/>
  <c r="BG109" i="6"/>
  <c r="BF109" i="6"/>
  <c r="T109" i="6"/>
  <c r="R109" i="6"/>
  <c r="P109" i="6"/>
  <c r="BE109" i="6"/>
  <c r="J78" i="6"/>
  <c r="F78" i="6"/>
  <c r="J77" i="6"/>
  <c r="F77" i="6"/>
  <c r="J75" i="6"/>
  <c r="F75" i="6"/>
  <c r="E71" i="6"/>
  <c r="J50" i="6"/>
  <c r="F50" i="6"/>
  <c r="J49" i="6"/>
  <c r="F49" i="6"/>
  <c r="J47" i="6"/>
  <c r="F47" i="6"/>
  <c r="E45" i="6"/>
  <c r="E43" i="6"/>
  <c r="J34" i="6"/>
  <c r="J33" i="6"/>
  <c r="J32" i="6"/>
  <c r="BE262" i="6" l="1"/>
  <c r="BE280" i="6"/>
  <c r="BE296" i="6"/>
  <c r="BE266" i="6"/>
  <c r="BE282" i="6"/>
  <c r="BE298" i="6"/>
  <c r="BE274" i="6"/>
  <c r="BE290" i="6"/>
  <c r="BE260" i="6"/>
  <c r="BE276" i="6"/>
  <c r="BE268" i="6"/>
  <c r="BE300" i="6"/>
  <c r="BE229" i="6"/>
  <c r="BE270" i="6"/>
  <c r="BE286" i="6"/>
  <c r="BE302" i="6"/>
  <c r="BK257" i="6"/>
  <c r="J257" i="6" s="1"/>
  <c r="J62" i="6" s="1"/>
  <c r="BE292" i="6"/>
  <c r="BE264" i="6"/>
  <c r="BE284" i="6"/>
  <c r="BE231" i="6"/>
  <c r="BE272" i="6"/>
  <c r="BE288" i="6"/>
  <c r="BE304" i="6"/>
  <c r="BE258" i="6"/>
  <c r="BE278" i="6"/>
  <c r="BE294" i="6"/>
  <c r="BK222" i="6"/>
  <c r="J222" i="6" s="1"/>
  <c r="J61" i="6" s="1"/>
  <c r="P222" i="6"/>
  <c r="T348" i="6"/>
  <c r="P257" i="6"/>
  <c r="T117" i="6"/>
  <c r="R257" i="6"/>
  <c r="J84" i="6"/>
  <c r="J57" i="6" s="1"/>
  <c r="J140" i="6"/>
  <c r="J59" i="6" s="1"/>
  <c r="P140" i="6"/>
  <c r="J348" i="6"/>
  <c r="J63" i="6" s="1"/>
  <c r="P348" i="6"/>
  <c r="T84" i="6"/>
  <c r="R140" i="6"/>
  <c r="J159" i="6"/>
  <c r="J60" i="6" s="1"/>
  <c r="T140" i="6"/>
  <c r="P159" i="6"/>
  <c r="R84" i="6"/>
  <c r="R159" i="6"/>
  <c r="T159" i="6"/>
  <c r="R222" i="6"/>
  <c r="R348" i="6"/>
  <c r="J117" i="6"/>
  <c r="J58" i="6" s="1"/>
  <c r="T222" i="6"/>
  <c r="T257" i="6"/>
  <c r="P117" i="6"/>
  <c r="P84" i="6"/>
  <c r="R117" i="6"/>
  <c r="F34" i="6"/>
  <c r="F31" i="6"/>
  <c r="J31" i="6"/>
  <c r="F32" i="6"/>
  <c r="F33" i="6"/>
  <c r="J30" i="6" l="1"/>
  <c r="F30" i="6"/>
  <c r="T83" i="6"/>
  <c r="T82" i="6" s="1"/>
  <c r="T81" i="6" s="1"/>
  <c r="P83" i="6"/>
  <c r="P82" i="6" s="1"/>
  <c r="P81" i="6" s="1"/>
  <c r="R83" i="6"/>
  <c r="R82" i="6" s="1"/>
  <c r="R81" i="6" s="1"/>
  <c r="BK83" i="6"/>
  <c r="J83" i="6" s="1"/>
  <c r="J56" i="6" s="1"/>
  <c r="BK82" i="6" l="1"/>
  <c r="BK81" i="6" s="1"/>
  <c r="J81" i="6" s="1"/>
  <c r="J82" i="6" l="1"/>
  <c r="J55" i="6" s="1"/>
  <c r="J27" i="6"/>
  <c r="J54" i="6"/>
  <c r="J36" i="6" l="1"/>
</calcChain>
</file>

<file path=xl/sharedStrings.xml><?xml version="1.0" encoding="utf-8"?>
<sst xmlns="http://schemas.openxmlformats.org/spreadsheetml/2006/main" count="2621" uniqueCount="646">
  <si>
    <t>3</t>
  </si>
  <si>
    <t>2</t>
  </si>
  <si>
    <t>m2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</si>
  <si>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</si>
  <si>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</si>
  <si>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</si>
  <si>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</si>
  <si>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</si>
  <si>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KSO:</t>
  </si>
  <si>
    <t/>
  </si>
  <si>
    <t>CC-CZ:</t>
  </si>
  <si>
    <t>Místo:</t>
  </si>
  <si>
    <t>Mariánskolázeňská 306/2</t>
  </si>
  <si>
    <t>Datum:</t>
  </si>
  <si>
    <t>0</t>
  </si>
  <si>
    <t>Zadavatel:</t>
  </si>
  <si>
    <t>IČ:</t>
  </si>
  <si>
    <t>Karlovarský kraj</t>
  </si>
  <si>
    <t>DIČ:</t>
  </si>
  <si>
    <t>Uchazeč:</t>
  </si>
  <si>
    <t>Projektant:</t>
  </si>
  <si>
    <t>INTAR a.s.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</si>
  <si>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</si>
  <si>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</si>
  <si>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</si>
  <si>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</si>
  <si>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</si>
  <si>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</si>
  <si>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</si>
  <si>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</si>
  <si>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</si>
  <si>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</si>
  <si>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</si>
  <si>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</si>
  <si>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</si>
  <si>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</si>
  <si>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</si>
  <si>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</si>
  <si>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</si>
  <si>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</si>
  <si>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</si>
  <si>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</si>
  <si>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PSV - Práce a dodávky PSV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</si>
  <si>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</si>
  <si>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</si>
  <si>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</si>
  <si>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</si>
  <si>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</si>
  <si>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</si>
  <si>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</si>
  <si>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</si>
  <si>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</si>
  <si>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</si>
  <si>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</si>
  <si>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</si>
  <si>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</si>
  <si>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</si>
  <si>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</si>
  <si>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</si>
  <si>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</si>
  <si>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1</t>
  </si>
  <si>
    <t>ROZPOCET</t>
  </si>
  <si>
    <t>K</t>
  </si>
  <si>
    <t>PP</t>
  </si>
  <si>
    <t>16</t>
  </si>
  <si>
    <t>kus</t>
  </si>
  <si>
    <t>kpl</t>
  </si>
  <si>
    <t>PSV</t>
  </si>
  <si>
    <t>Práce a dodávky PSV</t>
  </si>
  <si>
    <t>207</t>
  </si>
  <si>
    <t>208</t>
  </si>
  <si>
    <t>237</t>
  </si>
  <si>
    <t>238</t>
  </si>
  <si>
    <t>239</t>
  </si>
  <si>
    <t>240</t>
  </si>
  <si>
    <t>241</t>
  </si>
  <si>
    <t>242</t>
  </si>
  <si>
    <t>243</t>
  </si>
  <si>
    <t>244</t>
  </si>
  <si>
    <t>255</t>
  </si>
  <si>
    <t>256</t>
  </si>
  <si>
    <t>257</t>
  </si>
  <si>
    <t>258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</si>
  <si>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</si>
  <si>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</si>
  <si>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</si>
  <si>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</si>
  <si>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</si>
  <si>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</si>
  <si>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</si>
  <si>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</si>
  <si>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</si>
  <si>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</si>
  <si>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</si>
  <si>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</si>
  <si>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ks</t>
  </si>
  <si>
    <t xml:space="preserve">      D - Dřevěný mobiliář</t>
  </si>
  <si>
    <t xml:space="preserve">      E - Kamenné prvky</t>
  </si>
  <si>
    <t xml:space="preserve">      G - Skla, zrcadla</t>
  </si>
  <si>
    <t xml:space="preserve">      H - Truhlářské prvky</t>
  </si>
  <si>
    <t xml:space="preserve">      Z - Zámečnické prvky</t>
  </si>
  <si>
    <t>798</t>
  </si>
  <si>
    <t>Dřevěný mobiliář</t>
  </si>
  <si>
    <t>E</t>
  </si>
  <si>
    <t>Kamenné prvky</t>
  </si>
  <si>
    <t>G</t>
  </si>
  <si>
    <t>Skla, zrcadla</t>
  </si>
  <si>
    <t>H</t>
  </si>
  <si>
    <t>Truhlářské prvky</t>
  </si>
  <si>
    <t>I</t>
  </si>
  <si>
    <t>LM</t>
  </si>
  <si>
    <t>bm</t>
  </si>
  <si>
    <t>Z</t>
  </si>
  <si>
    <t>Zámečnické prvky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</si>
  <si>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U procentuálních přesunů hmot bude do pole „množství“ doplněno % nabídkové ceny uchazeče vztahující se k příslušnému oddílu.</t>
  </si>
  <si>
    <t xml:space="preserve">    798 - Restaurátorské práce</t>
  </si>
  <si>
    <t xml:space="preserve">      I - Umění</t>
  </si>
  <si>
    <t xml:space="preserve">      LM - Štuky, malby</t>
  </si>
  <si>
    <t>Restaurátorské práce</t>
  </si>
  <si>
    <t>-1507119153</t>
  </si>
  <si>
    <t>-1233003313</t>
  </si>
  <si>
    <t>-1402801446</t>
  </si>
  <si>
    <t>Umění</t>
  </si>
  <si>
    <t>RES I227R</t>
  </si>
  <si>
    <t>I.68 D+M Lunetový obraz v dřevěném rámu, bližší a přesná specifikace viz Y-Restaurátoři I_umění_soupis prvků</t>
  </si>
  <si>
    <t>1935454764</t>
  </si>
  <si>
    <t>RES I228R</t>
  </si>
  <si>
    <t>I.69 D+M Olej na plátně v dřevěném rámu lunetový, bližší a přesná specifikace viz Y-Restaurátoři I_umění_soupis prvků</t>
  </si>
  <si>
    <t>2094198024</t>
  </si>
  <si>
    <t>Štuky, malby</t>
  </si>
  <si>
    <t>RES LM260R</t>
  </si>
  <si>
    <t>LM21 D+M Strop-křížové klenby dělené pásy vystouplých omítek bez.štuk.výzdob, bližší a přesná specifikace viz  Y-Restaurátoři LM_štuky a malby_soupis prvků</t>
  </si>
  <si>
    <t>-303124040</t>
  </si>
  <si>
    <t>LM21 D+M Strop-křížové klenby dělené pásy vystouplých omítek bez.štuk.výzdob, bližší a přesná specifikace viz Y-Restaurátoři LM_štuky a malby_soupis prvků</t>
  </si>
  <si>
    <t>RES LM261R</t>
  </si>
  <si>
    <t>LM22 D+M Šambrána dveří se zdvojnou římsou v horní části oblouku, bližší a přesná specifikace viz  Y-Restaurátoři LM_štuky a malby_soupis prvků</t>
  </si>
  <si>
    <t>764387794</t>
  </si>
  <si>
    <t>LM22 D+M Šambrána dveří se zdvojnou římsou v horní části oblouku, bližší a přesná specifikace viz Y-Restaurátoři LM_štuky a malby_soupis prvků</t>
  </si>
  <si>
    <t>RES LM262R</t>
  </si>
  <si>
    <t>LM23 D+M Šambrána okna do koupelen, bližší a přesná specifikace viz  Y-Restaurátoři LM_štuky a malby_soupis prvků</t>
  </si>
  <si>
    <t>1557270356</t>
  </si>
  <si>
    <t>LM23 D+M Šambrána okna do koupelen, bližší a přesná specifikace viz Y-Restaurátoři LM_štuky a malby_soupis prvků</t>
  </si>
  <si>
    <t>RES LM263R</t>
  </si>
  <si>
    <t>LM25 D+M Šambrána okna (nadsvětlíku), bližší a přesná specifikace viz  Y-Restaurátoři LM_štuky a malby_soupis prvků</t>
  </si>
  <si>
    <t>-1510400274</t>
  </si>
  <si>
    <t>LM25 D+M Šambrána okna (nadsvětlíku), bližší a přesná specifikace viz Y-Restaurátoři LM_štuky a malby_soupis prvků</t>
  </si>
  <si>
    <t>RES LM264R</t>
  </si>
  <si>
    <t>LM26 D+M Jednoduchá profilovaná římsa ve výklencích (nikách), bližší a přesná specifikace viz  Y-Restaurátoři LM_štuky a malby_soupis prvků</t>
  </si>
  <si>
    <t>440534493</t>
  </si>
  <si>
    <t>LM26 D+M Jednoduchá profilovaná římsa ve výklencích (nikách), bližší a přesná specifikace viz Y-Restaurátoři LM_štuky a malby_soupis prvků</t>
  </si>
  <si>
    <t>RES LM265R</t>
  </si>
  <si>
    <t>LM27 D+M Šambrána okna s konzolkami, bližší a přesná specifikace viz  Y-Restaurátoři LM_štuky a malby_soupis prvků</t>
  </si>
  <si>
    <t>-295626560</t>
  </si>
  <si>
    <t>LM27 D+M Šambrána okna s konzolkami, bližší a přesná specifikace viz Y-Restaurátoři LM_štuky a malby_soupis prvků</t>
  </si>
  <si>
    <t>RES LM266R</t>
  </si>
  <si>
    <t>LM28 D+M Profilovaná římsa se zubořezem po celém obvodu, bližší a přesná specifikace viz  Y-Restaurátoři LM_štuky a malby_soupis prvků</t>
  </si>
  <si>
    <t>-1854104483</t>
  </si>
  <si>
    <t>LM28 D+M Profilovaná římsa se zubořezem po celém obvodu, bližší a přesná specifikace viz Y-Restaurátoři LM_štuky a malby_soupis prvků</t>
  </si>
  <si>
    <t>RES LM267R</t>
  </si>
  <si>
    <t>LM30 D+M Profilovaná římsa, bližší a přesná specifikace viz  Y-Restaurátoři LM_štuky a malby_soupis prvků</t>
  </si>
  <si>
    <t>457967684</t>
  </si>
  <si>
    <t>LM30 D+M Profilovaná římsa, bližší a přesná specifikace viz Y-Restaurátoři LM_štuky a malby_soupis prvků</t>
  </si>
  <si>
    <t>RES LM278R</t>
  </si>
  <si>
    <t>LM55 D+M Strop –křížové klenby dělené pásy vystouplých omítek bez štuk. Výzdob - 35 stropů, bližší a přesná specifikace viz  Y-Restaurátoři LM_štuky a malby_soupis prvků</t>
  </si>
  <si>
    <t>-1423948676</t>
  </si>
  <si>
    <t>LM55 D+M Strop –křížové klenby dělené pásy vystouplých omítek bez štuk. Výzdob - 35 stropů, bližší a přesná specifikace viz Y-Restaurátoři LM_štuky a malby_soupis prvků</t>
  </si>
  <si>
    <t>RES LM279R</t>
  </si>
  <si>
    <t>LM56 D+M Supraporta a šambrány vstupních dveří, bližší a přesná specifikace viz  Y-Restaurátoři LM_štuky a malby_soupis prvků</t>
  </si>
  <si>
    <t>-891411954</t>
  </si>
  <si>
    <t>LM56 D+M Supraporta a šambrány vstupních dveří, bližší a přesná specifikace viz Y-Restaurátoři LM_štuky a malby_soupis prvků</t>
  </si>
  <si>
    <t>RES LM280R</t>
  </si>
  <si>
    <t>LM61 D+M Profilovaná římsa se zubořezem, bližší a přesná specifikace viz  Y-Restaurátoři LM_štuky a malby_soupis prvků</t>
  </si>
  <si>
    <t>484000433</t>
  </si>
  <si>
    <t>LM61 D+M Profilovaná římsa se zubořezem, bližší a přesná specifikace viz Y-Restaurátoři LM_štuky a malby_soupis prvků</t>
  </si>
  <si>
    <t>RES LM281R</t>
  </si>
  <si>
    <t>LM62 D+M Profilovaná římsa, bližší a přesná specifikace viz  Y-Restaurátoři LM_štuky a malby_soupis prvků</t>
  </si>
  <si>
    <t>-727825271</t>
  </si>
  <si>
    <t>LM62 D+M Profilovaná římsa, bližší a přesná specifikace viz Y-Restaurátoři LM_štuky a malby_soupis prvků</t>
  </si>
  <si>
    <t>RES LM286R</t>
  </si>
  <si>
    <t>LM70 D+M Štuková výzdoba klenb.stropů s jemným rostlinným motivem a rokaji - 3 stropy, bližší a přesná specifikace viz  Y-Restaurátoři LM_štuky a malby_soupis prvků</t>
  </si>
  <si>
    <t>-1213030419</t>
  </si>
  <si>
    <t>LM70 D+M Štuková výzdoba klenb.stropů s jemným rostlinným motivem a rokaji - 3 stropy, bližší a přesná specifikace viz Y-Restaurátoři LM_štuky a malby_soupis prvků</t>
  </si>
  <si>
    <t>RES LM287R</t>
  </si>
  <si>
    <t>LM71 D+M Štuková výzdoba rovných stropů s jemným rostlinným motivem a rokaji - 2 stropy, bližší a přesná specifikace viz  Y-Restaurátoři LM_štuky a malby_soupis prvků</t>
  </si>
  <si>
    <t>-1306213855</t>
  </si>
  <si>
    <t>LM71 D+M Štuková výzdoba rovných stropů s jemným rostlinným motivem a rokaji - 2 stropy, bližší a přesná specifikace viz Y-Restaurátoři LM_štuky a malby_soupis prvků</t>
  </si>
  <si>
    <t>RES LM288R</t>
  </si>
  <si>
    <t>LM72 D+M Supraporta obdélná včetně říms a šambrány dveří s vlysem (umístění - dveře do místností 3.502 + 3.503 + 3.002), bližší a přesná specifikace viz  Y-Restaurátoři LM_štuky a malby_soupis prvků</t>
  </si>
  <si>
    <t>-148255205</t>
  </si>
  <si>
    <t>LM72 D+M Supraporta obdélná včetně říms a šambrány dveří s vlysem (umístění - dveře do místností 3.502 + 3.503 + 3.002), bližší a přesná specifikace viz Y-Restaurátoři LM_štuky a malby_soupis prvků</t>
  </si>
  <si>
    <t>RES LM289R</t>
  </si>
  <si>
    <t>LM73 D+M Šambrána dveří s vlysem vejcovce, profilovanou římsou a malými pilastry (supraporta), bližší a přesná specifikace viz  Y-Restaurátoři LM_štuky a malby_soupis prvků</t>
  </si>
  <si>
    <t>-1284736266</t>
  </si>
  <si>
    <t>LM73 D+M Šambrána dveří s vlysem vejcovce, profilovanou římsou a malými pilastry (supraporta), bližší a přesná specifikace viz Y-Restaurátoři LM_štuky a malby_soupis prvků</t>
  </si>
  <si>
    <t>RES LM290R</t>
  </si>
  <si>
    <t>LM74 D+M Supraporta s volutami a rokají, bližší a přesná specifikace viz  Y-Restaurátoři LM_štuky a malby_soupis prvků</t>
  </si>
  <si>
    <t>1916731069</t>
  </si>
  <si>
    <t>LM74 D+M Supraporta s volutami a rokají, bližší a přesná specifikace viz Y-Restaurátoři LM_štuky a malby_soupis prvků</t>
  </si>
  <si>
    <t>RES LM291R</t>
  </si>
  <si>
    <t>LM75 D+M Sloupy (pilíře) a pilastry z umělého mramoru - 2 pilíře+2 sloupy+8 pilastrů, bližší a přesná specifikace viz  Y-Restaurátoři LM_štuky a malby_soupis prvků</t>
  </si>
  <si>
    <t>-2093168250</t>
  </si>
  <si>
    <t>LM75 D+M Sloupy (pilíře) a pilastry z umělého mramoru - 2 pilíře+2 sloupy+8 pilastrů, bližší a přesná specifikace viz Y-Restaurátoři LM_štuky a malby_soupis prvků</t>
  </si>
  <si>
    <t>RES LM292R</t>
  </si>
  <si>
    <t>LM76 D+M Korintská hlavice pilastrů (2ks), hlavice pilastrů s girlandou (4ks), korintské hlavice sloupů (2ks), hlavice s profilovanou římsou se zubořezem, bližší a přesná specifikace viz  Y-Restaurátoři LM_štuky a malby_soupis prvků</t>
  </si>
  <si>
    <t>-1234698025</t>
  </si>
  <si>
    <t>LM76 D+M Korintská hlavice pilastrů (2ks), hlavice pilastrů s girlandou (4ks), korintské hlavice sloupů (2ks), hlavice s profilovanou římsou se zubořezem, bližší a přesná specifikace viz Y-Restaurátoři LM_štuky a malby_soupis prvků</t>
  </si>
  <si>
    <t>RES LM293R</t>
  </si>
  <si>
    <t>LM77 D+M Balustráda (zábradlí) madlo, sokl, pilířky, kuželky z umělého mramoru - 2 pilířky+13 kuželek, bližší a přesná specifikace viz  Y-Restaurátoři LM_štuky a malby_soupis prvků</t>
  </si>
  <si>
    <t>1522715148</t>
  </si>
  <si>
    <t>LM77 D+M Balustráda (zábradlí) madlo, sokl, pilířky, kuželky z umělého mramoru - 2 pilířky+13 kuželek, bližší a přesná specifikace viz Y-Restaurátoři LM_štuky a malby_soupis prvků</t>
  </si>
  <si>
    <t>RES LM294R</t>
  </si>
  <si>
    <t>LM99 D+M Strop-křížové klenby dělené pásy osazených omítek bez štuk.prvků, bližší a přesná specifikace viz  Y-Restaurátoři LM_štuky a malby_soupis prvků</t>
  </si>
  <si>
    <t>673733289</t>
  </si>
  <si>
    <t>LM99 D+M Strop-křížové klenby dělené pásy osazených omítek bez štuk.prvků, bližší a přesná specifikace viz Y-Restaurátoři LM_štuky a malby_soupis prvků</t>
  </si>
  <si>
    <t>RES LM295R</t>
  </si>
  <si>
    <t>LM100 D+M Supraporta a šambrány, bližší a přesná specifikace viz  Y-Restaurátoři LM_štuky a malby_soupis prvků</t>
  </si>
  <si>
    <t>-135656364</t>
  </si>
  <si>
    <t>LM100 D+M Supraporta a šambrány, bližší a přesná specifikace viz Y-Restaurátoři LM_štuky a malby_soupis prvků</t>
  </si>
  <si>
    <t>RES LM296R</t>
  </si>
  <si>
    <t>LM106 D+M Profilovaná římsa se zubořezem, bližší a přesná specifikace viz  Y-Restaurátoři LM_štuky a malby_soupis prvků</t>
  </si>
  <si>
    <t>1147152367</t>
  </si>
  <si>
    <t>LM106 D+M Profilovaná římsa se zubořezem, bližší a přesná specifikace viz Y-Restaurátoři LM_štuky a malby_soupis prvků</t>
  </si>
  <si>
    <t>RES LM297R</t>
  </si>
  <si>
    <t>LM113 D+M Profilovaná římsa pod stropem, bližší a přesná specifikace viz  Y-Restaurátoři LM_štuky a malby_soupis prvků</t>
  </si>
  <si>
    <t>605655010</t>
  </si>
  <si>
    <t>LM113 D+M Profilovaná římsa pod stropem, bližší a přesná specifikace viz Y-Restaurátoři LM_štuky a malby_soupis prvků</t>
  </si>
  <si>
    <t>Y - Restaurátoři - OPCE</t>
  </si>
  <si>
    <t xml:space="preserve"> </t>
  </si>
  <si>
    <t>Karlovy Vary - Revitalizace objektu Císařských lázní</t>
  </si>
  <si>
    <t>E - Kamenné prvky</t>
  </si>
  <si>
    <t>Společnost Císařské lázně - GEOSAN GROUP - Metrostav</t>
  </si>
  <si>
    <t>27</t>
  </si>
  <si>
    <t>RES D027R</t>
  </si>
  <si>
    <t>D33 D+M WC prkénko, bližší a přesná specifikace viz Y-Restaurátoři D_dřevěný mobiliář_soupis prvků</t>
  </si>
  <si>
    <t>122</t>
  </si>
  <si>
    <t>RES G139R</t>
  </si>
  <si>
    <t>H.056 D+M Trámové ozdobné oblouky , bližší a přesná specifikace viz H_truhlářské prvky_soupis</t>
  </si>
  <si>
    <t>117</t>
  </si>
  <si>
    <t>RES G134R</t>
  </si>
  <si>
    <t>H.051 D+M Výplňové obložení stěn , bližší a přesná specifikace viz H_truhlářské prvky_soupis</t>
  </si>
  <si>
    <t>118</t>
  </si>
  <si>
    <t>RES G135R</t>
  </si>
  <si>
    <t>H.052 D+M Kazetované ostění oken , bližší a přesná specifikace viz H_truhlářské prvky_soupis</t>
  </si>
  <si>
    <t>119</t>
  </si>
  <si>
    <t>RES G136R</t>
  </si>
  <si>
    <t>H.053 D+M Kazetované ostění dveří, bližší a přesná specifikace viz H_truhlářské prvky_soupis</t>
  </si>
  <si>
    <t>120</t>
  </si>
  <si>
    <t>RES G137R</t>
  </si>
  <si>
    <t>H.054 D+M Zrcadlový stolek, bližší a přesná specifikace viz H_truhlářské prvky_soupis</t>
  </si>
  <si>
    <t>121</t>
  </si>
  <si>
    <t>RES G138R</t>
  </si>
  <si>
    <t>H.055 D+M Obložení dveří , bližší a přesná specifikace viz H_truhlářské prvky_soupis</t>
  </si>
  <si>
    <t>123</t>
  </si>
  <si>
    <t>RES G140R</t>
  </si>
  <si>
    <t>H.057 D+M Okenní baldachýn, bližší a přesná specifikace viz H_truhlářské prvky_soupis</t>
  </si>
  <si>
    <t>124</t>
  </si>
  <si>
    <t>RES G141R</t>
  </si>
  <si>
    <t>H.058 D+M Výplňové obložení stěn, bližší a přesná specifikace viz H_truhlářské prvky_soupis</t>
  </si>
  <si>
    <t>125</t>
  </si>
  <si>
    <t>RES G142R</t>
  </si>
  <si>
    <t>H.059 D+M Obložení oken, bližší a přesná specifikace viz H_truhlářské prvky_soupis</t>
  </si>
  <si>
    <t>126</t>
  </si>
  <si>
    <t>RES G143R</t>
  </si>
  <si>
    <t>H.060 D+M Obložení dveří, bližší a přesná specifikace viz H_truhlářské prvky_soupis</t>
  </si>
  <si>
    <t>127</t>
  </si>
  <si>
    <t>RES G144R</t>
  </si>
  <si>
    <t>H.061 D+M Zrcadlový stolek přisazený protějškový, bližší a přesná specifikace viz H_truhlářské prvky_soupis</t>
  </si>
  <si>
    <t>128</t>
  </si>
  <si>
    <t>RES G145R</t>
  </si>
  <si>
    <t>H.062 D+M Výplňové obložení pilířů, bližší a přesná specifikace viz H_truhlářské prvky_soupis</t>
  </si>
  <si>
    <t>129</t>
  </si>
  <si>
    <t>RES G146R</t>
  </si>
  <si>
    <t>H.063 D+M Rámování stěn , bližší a přesná specifikace viz H_truhlářské prvky_soupis</t>
  </si>
  <si>
    <t>130</t>
  </si>
  <si>
    <t>RES G147R</t>
  </si>
  <si>
    <t>H.064 D+M Zrcadlová stěna , bližší a přesná specifikace viz H_truhlářské prvky_soupis</t>
  </si>
  <si>
    <t>87</t>
  </si>
  <si>
    <t>RES G096R</t>
  </si>
  <si>
    <t>G.22 D+M Dekorativní okenní sklo, bližší a přesná specifikace viz Y-Restaurátoři G_skla,zrcadla_soupis prvků</t>
  </si>
  <si>
    <t>88</t>
  </si>
  <si>
    <t>RES G097R</t>
  </si>
  <si>
    <t>G.24 D+M Dekorativní okenní sklo, bližší a přesná specifikace viz Y-Restaurátoři G_skla,zrcadla_soupis prvků</t>
  </si>
  <si>
    <t>89</t>
  </si>
  <si>
    <t>RES G098R</t>
  </si>
  <si>
    <t>G.25 D+M Dekorativní okenní sklo, bližší a přesná specifikace viz Y-Restaurátoři G_skla,zrcadla_soupis prvků</t>
  </si>
  <si>
    <t>15</t>
  </si>
  <si>
    <t>RES D015R</t>
  </si>
  <si>
    <t>D20 D+M Čalouněná lenoška, bližší a přesná specifikace viz Y-Restaurátoři D_dřevěný mobiliář_soupis prvků</t>
  </si>
  <si>
    <t>RES D016R</t>
  </si>
  <si>
    <t>D21 D+M Křeslo, bližší a přesná specifikace viz Y-Restaurátoři D_dřevěný mobiliář_soupis prvků</t>
  </si>
  <si>
    <t>17</t>
  </si>
  <si>
    <t>RES D017R</t>
  </si>
  <si>
    <t>D22 D+M Stolek, bližší a přesná specifikace viz Y-Restaurátoři D_dřevěný mobiliář_soupis prvků</t>
  </si>
  <si>
    <t>18</t>
  </si>
  <si>
    <t>RES D018R</t>
  </si>
  <si>
    <t>D24 D+M Stolek k sedací soupravě, bližší a přesná specifikace viz Y-Restaurátoři D_dřevěný mobiliář_soupis prvků</t>
  </si>
  <si>
    <t>19</t>
  </si>
  <si>
    <t>RES D019R</t>
  </si>
  <si>
    <t>D25 D+M Sofa, bližší a přesná specifikace viz Y-Restaurátoři D_dřevěný mobiliář_soupis prvků</t>
  </si>
  <si>
    <t>20</t>
  </si>
  <si>
    <t>RES D020R</t>
  </si>
  <si>
    <t>D26 D+M Křeslo k sedací soupravě, bližší a přesná specifikace viz Y-Restaurátoři D_dřevěný mobiliář_soupis prvků</t>
  </si>
  <si>
    <t>21</t>
  </si>
  <si>
    <t>RES D021R</t>
  </si>
  <si>
    <t>D27 D+M Podstavec pod sochu, bližší a přesná specifikace viz Y-Restaurátoři D_dřevěný mobiliář_soupis prvků</t>
  </si>
  <si>
    <t>22</t>
  </si>
  <si>
    <t>RES D022R</t>
  </si>
  <si>
    <t>D28 D+M Policová rohová skříňka, bližší a přesná specifikace viz Y-Restaurátoři D_dřevěný mobiliář_soupis prvků</t>
  </si>
  <si>
    <t>23</t>
  </si>
  <si>
    <t>RES D023R</t>
  </si>
  <si>
    <t>D29 D+M Židle čalouněná, bližší a přesná specifikace viz Y-Restaurátoři D_dřevěný mobiliář_soupis prvků</t>
  </si>
  <si>
    <t>24</t>
  </si>
  <si>
    <t>RES D024R</t>
  </si>
  <si>
    <t>D30 D+M Křeslo čalouněné s dřevěnými područkami, bližší a přesná specifikace viz Y-Restaurátoři D_dřevěný mobiliář_soupis prvků</t>
  </si>
  <si>
    <t>25</t>
  </si>
  <si>
    <t>RES D025R</t>
  </si>
  <si>
    <t>D31 D+M Skříňka s prosklenými dveřmi, bližší a přesná specifikace viz Y-Restaurátoři D_dřevěný mobiliář_soupis prvků</t>
  </si>
  <si>
    <t>26</t>
  </si>
  <si>
    <t>RES D026R</t>
  </si>
  <si>
    <t>D32 D+M Stolek, bližší a přesná specifikace viz Y-Restaurátoři D_dřevěný mobiliář_soupis prvků</t>
  </si>
  <si>
    <t>-1462919025</t>
  </si>
  <si>
    <t>-580999283</t>
  </si>
  <si>
    <t>850203201</t>
  </si>
  <si>
    <t>400948565</t>
  </si>
  <si>
    <t>1055693936</t>
  </si>
  <si>
    <t>51840354</t>
  </si>
  <si>
    <t>1918826786</t>
  </si>
  <si>
    <t>1357944355</t>
  </si>
  <si>
    <t>-560417404</t>
  </si>
  <si>
    <t>1278646465</t>
  </si>
  <si>
    <t>2098252515</t>
  </si>
  <si>
    <t>986511773</t>
  </si>
  <si>
    <t>28</t>
  </si>
  <si>
    <t>RES D028R</t>
  </si>
  <si>
    <t>D34 D+M Nástěnná skříňka pro hodiny, bližší a přesná specifikace viz Y-Restaurátoři D_dřevěný mobiliář_soupis prvků</t>
  </si>
  <si>
    <t>-788157431</t>
  </si>
  <si>
    <t>29</t>
  </si>
  <si>
    <t>RES D029R</t>
  </si>
  <si>
    <t>D39 D+M Zrcadlo v rámu, bližší a přesná specifikace viz Y-Restaurátoři D_dřevěný mobiliář_soupis prvků</t>
  </si>
  <si>
    <t>-399443992</t>
  </si>
  <si>
    <t>30</t>
  </si>
  <si>
    <t>RES D030R</t>
  </si>
  <si>
    <t>D40 D+M Květinový stolek se zrcadlem, bližší a přesná specifikace viz Y-Restaurátoři D_dřevěný mobiliář_soupis prvků</t>
  </si>
  <si>
    <t>363014072</t>
  </si>
  <si>
    <t>E74 D+M Kosé stupně vřetenového schodiště, vč.broušení, bližší a přesná specifikace viz Y-Restaurátoři E_kamenné prvky_soupis prvků</t>
  </si>
  <si>
    <t>71</t>
  </si>
  <si>
    <t>RES E079R.1</t>
  </si>
  <si>
    <t>E76 D+M Krycí deska větrací šachty, bližší a přesná specifikace viz Y-Restaurátoři E_kamenné prvky_soupis prvků</t>
  </si>
  <si>
    <t>-1402037445</t>
  </si>
  <si>
    <t>73</t>
  </si>
  <si>
    <t>RES E081R</t>
  </si>
  <si>
    <t>E91 D+M Sokl pro sousoší, bližší a přesná specifikace viz Y-Restaurátoři E_kamenné prvky_soupis prvků</t>
  </si>
  <si>
    <t>2092240816</t>
  </si>
  <si>
    <t>74</t>
  </si>
  <si>
    <t>RES E082R</t>
  </si>
  <si>
    <t>E106 D+M Mramorová deska v zrcadle pod suprafenestrou, bližší a přesná specifikace viz Y-Restaurátoři E_kamenné prvky_soupis prvků</t>
  </si>
  <si>
    <t>902838556</t>
  </si>
  <si>
    <t>75</t>
  </si>
  <si>
    <t>RES E083R</t>
  </si>
  <si>
    <t>E107 D+M Mramorová deska nad festonem ve středním rizalitu, bližší a přesná specifikace viz Y-Restaurátoři E_kamenné prvky_soupis prvků</t>
  </si>
  <si>
    <t>1198711369</t>
  </si>
  <si>
    <t>76</t>
  </si>
  <si>
    <t>RES E084R</t>
  </si>
  <si>
    <t>E111 D+M Mramorová deska v zrcadle pod suprafenestrou, bližší a přesná specifikace viz Y-Restaurátoři E_kamenné prvky_soupis prvků</t>
  </si>
  <si>
    <t>1309227849</t>
  </si>
  <si>
    <t>77</t>
  </si>
  <si>
    <t>RES E085R</t>
  </si>
  <si>
    <t>E112 D+M Mramorová deska v parapetním zrcadle, bližší a přesná specifikace viz Y-Restaurátoři E_kamenné prvky_soupis prvků</t>
  </si>
  <si>
    <t>917643968</t>
  </si>
  <si>
    <t>78</t>
  </si>
  <si>
    <t>RES E086R</t>
  </si>
  <si>
    <t>E117 D+M Mramorová deska v kartuši, bližší a přesná specifikace viz Y-Restaurátoři E_kamenné prvky_soupis prvků</t>
  </si>
  <si>
    <t>-1241094351</t>
  </si>
  <si>
    <t>79</t>
  </si>
  <si>
    <t>RES E087R</t>
  </si>
  <si>
    <t>E118 D+M Mramorová deska štítku s letopočtem - NOVÝ PŘEDMĚT, bližší a přesná specifikace viz Y-Restaurátoři E_kamenné prvky_soupis prvků</t>
  </si>
  <si>
    <t>-2042132055</t>
  </si>
  <si>
    <t>80</t>
  </si>
  <si>
    <t>RES E088R</t>
  </si>
  <si>
    <t>E125 D+M Mramorová deska v zrcadle pod suprafenestrou, bližší a přesná specifikace viz Y-Restaurátoři E_kamenné prvky_soupis prvků</t>
  </si>
  <si>
    <t>2124495019</t>
  </si>
  <si>
    <t>81</t>
  </si>
  <si>
    <t>RES E089R</t>
  </si>
  <si>
    <t>E126 D+M Mramorová deska v parapetním zrcadle, bližší a přesná specifikace viz Y-Restaurátoři E_kamenné prvky_soupis prvků</t>
  </si>
  <si>
    <t>369563185</t>
  </si>
  <si>
    <t>83</t>
  </si>
  <si>
    <t>RES G092R</t>
  </si>
  <si>
    <t>G.02 D+M Dekorativní okenní sklo postranní, bližší a přesná specifikace viz Y-Restaurátoři G_skla,zrcadla_soupis prvků</t>
  </si>
  <si>
    <t>277006561</t>
  </si>
  <si>
    <t>84</t>
  </si>
  <si>
    <t>RES G093R</t>
  </si>
  <si>
    <t>G.03 D+M Dekorativní sklo dveřní stěny, bližší a přesná specifikace viz Y-Restaurátoři G_skla,zrcadla_soupis prvků</t>
  </si>
  <si>
    <t>-1894970983</t>
  </si>
  <si>
    <t>90</t>
  </si>
  <si>
    <t>RES G099R</t>
  </si>
  <si>
    <t>G.28 D+M Dekorativní okenní sklo postranní, bližší a přesná specifikace viz Y-Restaurátoři G_skla,zrcadla_soupis prvků</t>
  </si>
  <si>
    <t>1229340768</t>
  </si>
  <si>
    <t>91</t>
  </si>
  <si>
    <t>RES G100R</t>
  </si>
  <si>
    <t>G.29 D+M Dekorativní okenní sklo středové, bližší a přesná specifikace viz Y-Restaurátoři G_skla,zrcadla_soupis prvků</t>
  </si>
  <si>
    <t>913940527</t>
  </si>
  <si>
    <t>92</t>
  </si>
  <si>
    <t>RES G101R</t>
  </si>
  <si>
    <t>G.30 D+M Dekorativní sklo stropního světlíku, bližší a přesná specifikace viz Y-Restaurátoři G_skla,zrcadla_soupis prvků</t>
  </si>
  <si>
    <t>-1573458970</t>
  </si>
  <si>
    <t>93</t>
  </si>
  <si>
    <t>RES G102R</t>
  </si>
  <si>
    <t>G.31 D+M Zrcadlo broušené v rámu, bližší a přesná specifikace viz Y-Restaurátoři G_skla,zrcadla_soupis prvků</t>
  </si>
  <si>
    <t>761356572</t>
  </si>
  <si>
    <t>104</t>
  </si>
  <si>
    <t>RES G121R</t>
  </si>
  <si>
    <t>H.007 D+M Kazetované ostění dveří WC, bližší a přesná specifikace viz  H_truhlářské prvky_soupis</t>
  </si>
  <si>
    <t>-910473860</t>
  </si>
  <si>
    <t>H.007 D+M Kazetované ostění dveří WC, bližší a přesná specifikace viz H_truhlářské prvky_soupis</t>
  </si>
  <si>
    <t>105</t>
  </si>
  <si>
    <t>RES G122R</t>
  </si>
  <si>
    <t>H.010 D+M Výplňové obložení dveřního otvoru, bližší a přesná specifikace viz H_truhlářské prvky_soupis</t>
  </si>
  <si>
    <t>1588461138</t>
  </si>
  <si>
    <t>112</t>
  </si>
  <si>
    <t>RES G129R</t>
  </si>
  <si>
    <t>H.041 D+M Výplňové obložení oken, bližší a přesná specifikace viz H_truhlářské prvky_soupis</t>
  </si>
  <si>
    <t>-1695547698</t>
  </si>
  <si>
    <t>113</t>
  </si>
  <si>
    <t>RES G130R</t>
  </si>
  <si>
    <t>H.042 D+M Zrcadlový stolek konzolový, bližší a přesná specifikace viz H_truhlářské prvky_soupis</t>
  </si>
  <si>
    <t>800075915</t>
  </si>
  <si>
    <t>115</t>
  </si>
  <si>
    <t>RES G132R</t>
  </si>
  <si>
    <t>H.044 D+M Rámování stěn, bližší a přesná specifikace viz H_truhlářské prvky_soupis</t>
  </si>
  <si>
    <t>1689815622</t>
  </si>
  <si>
    <t>116</t>
  </si>
  <si>
    <t>RES G133R</t>
  </si>
  <si>
    <t>H.050 D+M Výplňové obložení dveřního otvoru do koupelen, bližší a přesná specifikace viz H_truhlářské prvky_soupis</t>
  </si>
  <si>
    <t>2007199594</t>
  </si>
  <si>
    <t>131</t>
  </si>
  <si>
    <t>RES G148R</t>
  </si>
  <si>
    <t>H.084 D+M Výplňové obložení sloupů, bližší a přesná specifikace viz H_truhlářské prvky_soupis</t>
  </si>
  <si>
    <t>-951948968</t>
  </si>
  <si>
    <t>132</t>
  </si>
  <si>
    <t>RES G149R</t>
  </si>
  <si>
    <t>H.085 D+M Výplňové obložení stěn, bližší a přesná specifikace viz H_truhlářské prvky_soupis</t>
  </si>
  <si>
    <t>-543190151</t>
  </si>
  <si>
    <t>133</t>
  </si>
  <si>
    <t>RES G150R</t>
  </si>
  <si>
    <t>H.086 D+M Trámové ozdobné oblouky, bližší a přesná specifikace viz H_truhlářské prvky_soupis</t>
  </si>
  <si>
    <t>-1142960868</t>
  </si>
  <si>
    <t>135</t>
  </si>
  <si>
    <t>RES G152R</t>
  </si>
  <si>
    <t>H.088 D+M Výplňové obložení oken, bližší a přesná specifikace viz H_truhlářské prvky_soupis</t>
  </si>
  <si>
    <t>1205536408</t>
  </si>
  <si>
    <t>137</t>
  </si>
  <si>
    <t>RES G154R</t>
  </si>
  <si>
    <t>H.090 D+M Rámování stěn, bližší a přesná specifikace viz H_truhlářské prvky_soupis</t>
  </si>
  <si>
    <t>-1773872502</t>
  </si>
  <si>
    <t>138</t>
  </si>
  <si>
    <t>RES G155R</t>
  </si>
  <si>
    <t>H.103 D+M Výplňové obložení dveřního otvoru, bližší a přesná specifikace viz H_truhlářské prvky_soupis</t>
  </si>
  <si>
    <t>1028518095</t>
  </si>
  <si>
    <t>139</t>
  </si>
  <si>
    <t>RES G156R</t>
  </si>
  <si>
    <t>H.104 D+M Výplňové obložení stěn, bližší a přesná specifikace viz H_truhlářské prvky_soupis</t>
  </si>
  <si>
    <t>-1054737712</t>
  </si>
  <si>
    <t>186</t>
  </si>
  <si>
    <t>RES I206R</t>
  </si>
  <si>
    <t>I.47 D+M Nástěnný obraz - nesign. - Koupající se mořské panny, bližší a přesná specifikace viz Y-Restaurátoři I_umění_soupis prvků</t>
  </si>
  <si>
    <t>-39129486</t>
  </si>
  <si>
    <t>187</t>
  </si>
  <si>
    <t>RES I207R</t>
  </si>
  <si>
    <t>I.48 D+M Nástěnný obraz - nesign. - Koupající se kentaur, bližší a přesná specifikace viz Y-Restaurátoři I_umění_soupis prvků</t>
  </si>
  <si>
    <t>658044213</t>
  </si>
  <si>
    <t>188</t>
  </si>
  <si>
    <t>RES I208R</t>
  </si>
  <si>
    <t>I.49 D+M Nástěnný obraz - nesign. – Koupající se dvojice chlapců, bližší a přesná specifikace viz Y-Restaurátoři I_umění_soupis prvků</t>
  </si>
  <si>
    <t>1631801724</t>
  </si>
  <si>
    <t>216</t>
  </si>
  <si>
    <t>RES I236R</t>
  </si>
  <si>
    <t>I.79 D+M Alegorické sousoší "Lázeňství" - levé , bližší a přesná specifikace viz Y-Restaurátoři I_umění_soupis prvků</t>
  </si>
  <si>
    <t>91399561</t>
  </si>
  <si>
    <t>217</t>
  </si>
  <si>
    <t>RES I237R</t>
  </si>
  <si>
    <t>I.80 D+M Alegorické sousoší "Lázeňství" - pravé, bližší a přesná specifikace viz Y-Restaurátoři I_umění_soupis prvků</t>
  </si>
  <si>
    <t>-1073860027</t>
  </si>
  <si>
    <t>218</t>
  </si>
  <si>
    <t>RES I238R</t>
  </si>
  <si>
    <t>I.81 D+M Ženská hlava ve frontonu, bližší a přesná specifikace viz Y-Restaurátoři I_umění_soupis prvků</t>
  </si>
  <si>
    <t>-1282970605</t>
  </si>
  <si>
    <t>219</t>
  </si>
  <si>
    <t>RES I239R</t>
  </si>
  <si>
    <t>I.82 D+M Dekorativní keramické vlysy, bližší a přesná specifikace viz Y-Restaurátoři I_umění_soupis prvků</t>
  </si>
  <si>
    <t>583337261</t>
  </si>
  <si>
    <t>220</t>
  </si>
  <si>
    <t>RES I240R</t>
  </si>
  <si>
    <t>I.83 D+M Dekorativní keramické štítky, bližší a přesná specifikace viz Y-Restaurátoři I_umění_soupis prvků</t>
  </si>
  <si>
    <t>-863684713</t>
  </si>
  <si>
    <t>221</t>
  </si>
  <si>
    <t>RES I241R</t>
  </si>
  <si>
    <t>I.84 D+M Plastický vlys, bližší a přesná specifikace viz Y-Restaurátoři I_umění_soupis prvků</t>
  </si>
  <si>
    <t>-2035470088</t>
  </si>
  <si>
    <t>222</t>
  </si>
  <si>
    <t>RES I242R</t>
  </si>
  <si>
    <t>I.85 D+M Plastický vlys, bližší a přesná specifikace viz Y-Restaurátoři I_umění_soupis prvků</t>
  </si>
  <si>
    <t>-1410273949</t>
  </si>
  <si>
    <t>223</t>
  </si>
  <si>
    <t>RES I243R</t>
  </si>
  <si>
    <t>I.86 D+M Ženská hlava ve frontonu, bližší a přesná specifikace viz Y-Restaurátoři I_umění_soupis prvků</t>
  </si>
  <si>
    <t>1939585250</t>
  </si>
  <si>
    <t>224</t>
  </si>
  <si>
    <t>RES I244R</t>
  </si>
  <si>
    <t>I.87 D+M Plastika andělíčka, bližší a přesná specifikace viz Y-Restaurátoři I_umění_soupis prvků</t>
  </si>
  <si>
    <t>365545081</t>
  </si>
  <si>
    <t>225</t>
  </si>
  <si>
    <t>RES I245R</t>
  </si>
  <si>
    <t>I.88 D+M Plastika andělíčka, bližší a přesná specifikace viz Y-Restaurátoři I_umění_soupis prvků</t>
  </si>
  <si>
    <t>180726901</t>
  </si>
  <si>
    <t>226</t>
  </si>
  <si>
    <t>RES I246R</t>
  </si>
  <si>
    <t>I.89 D+M Plastický vlys, bližší a přesná specifikace viz Y-Restaurátoři I_umění_soupis prvků</t>
  </si>
  <si>
    <t>1074105808</t>
  </si>
  <si>
    <t>227</t>
  </si>
  <si>
    <t>RES I247R</t>
  </si>
  <si>
    <t>I.90 D+M Plastický vlys, bližší a přesná specifikace viz Y-Restaurátoři I_umění_soupis prvků</t>
  </si>
  <si>
    <t>562596145</t>
  </si>
  <si>
    <t>275</t>
  </si>
  <si>
    <t>RES LM298R</t>
  </si>
  <si>
    <t>LM119 D+M Segmentový fronton se vsazenou mužskou hlavou s přilbicí na konzoli s girlandou v tympanonu s mušlí (rokají), rostlinné motivy, bližší a přesná specifikace viz  Y-Restaurátoři LM_štuky a malby_soupis prvků</t>
  </si>
  <si>
    <t>-556094260</t>
  </si>
  <si>
    <t>LM119 D+M Segmentový fronton se vsazenou mužskou hlavou s přilbicí na konzoli s girlandou v tympanonu s mušlí (rokají), rostlinné motivy, bližší a přesná specifikace viz Y-Restaurátoři LM_štuky a malby_soupis prvků</t>
  </si>
  <si>
    <t>276</t>
  </si>
  <si>
    <t>RES LM299R</t>
  </si>
  <si>
    <t>LM120 D+M Omítky atiky s profilacemi, sokl, malá horní římsa, bližší a přesná specifikace viz  Y-Restaurátoři LM_štuky a malby_soupis prvků</t>
  </si>
  <si>
    <t>-1595929281</t>
  </si>
  <si>
    <t>LM120 D+M Omítky atiky s profilacemi, sokl, malá horní římsa, bližší a přesná specifikace viz Y-Restaurátoři LM_štuky a malby_soupis prvků</t>
  </si>
  <si>
    <t>277</t>
  </si>
  <si>
    <t>RES LM300R</t>
  </si>
  <si>
    <t>LM121 D+M Segmentový fronton s vystouplou profilovanou deskou, ve středu tympanonu s prvkem s volutami a mušlí (rokají), po straně s girlandami, bližší a přesná specifikace viz  Y-Restaurátoři LM_štuky a malby_soupis prvků</t>
  </si>
  <si>
    <t>-499253065</t>
  </si>
  <si>
    <t>LM121 D+M Segmentový fronton s vystouplou profilovanou deskou, ve středu tympanonu s prvkem s volutami a mušlí (rokají), po straně s girlandami, bližší a přesná specifikace viz Y-Restaurátoři LM_štuky a malby_soupis prvků</t>
  </si>
  <si>
    <t>278</t>
  </si>
  <si>
    <t>RES LM301R</t>
  </si>
  <si>
    <t>LM122 D+M Korunní římsa se zubořezem a konzolemi, bližší a přesná specifikace viz  Y-Restaurátoři LM_štuky a malby_soupis prvků</t>
  </si>
  <si>
    <t>-1659456200</t>
  </si>
  <si>
    <t>LM122 D+M Korunní římsa se zubořezem a konzolemi, bližší a přesná specifikace viz Y-Restaurátoři LM_štuky a malby_soupis prvků</t>
  </si>
  <si>
    <t>279</t>
  </si>
  <si>
    <t>RES LM302R</t>
  </si>
  <si>
    <t>LM124 D+M Zdobná konzole (klenák), s akantovými listy a perlovcem, volutami, bližší a přesná specifikace viz  Y-Restaurátoři LM_štuky a malby_soupis prvků</t>
  </si>
  <si>
    <t>-833135175</t>
  </si>
  <si>
    <t>LM124 D+M Zdobná konzole (klenák), s akantovými listy a perlovcem, volutami, bližší a přesná specifikace viz Y-Restaurátoři LM_štuky a malby_soupis prvků</t>
  </si>
  <si>
    <t>280</t>
  </si>
  <si>
    <t>RES LM303R</t>
  </si>
  <si>
    <t>LM125 D+M Šambrána okna s jemným bosováním, bližší a přesná specifikace viz  Y-Restaurátoři LM_štuky a malby_soupis prvků</t>
  </si>
  <si>
    <t>-1313159521</t>
  </si>
  <si>
    <t>LM125 D+M Šambrána okna s jemným bosováním, bližší a přesná specifikace viz Y-Restaurátoři LM_štuky a malby_soupis prvků</t>
  </si>
  <si>
    <t>281</t>
  </si>
  <si>
    <t>RES LM304R</t>
  </si>
  <si>
    <t>LM126 D+M Šambrána okna s jemným bosováním, bližší a přesná specifikace viz  Y-Restaurátoři LM_štuky a malby_soupis prvků</t>
  </si>
  <si>
    <t>165876477</t>
  </si>
  <si>
    <t>LM126 D+M Šambrána okna s jemným bosováním, bližší a přesná specifikace viz Y-Restaurátoři LM_štuky a malby_soupis prvků</t>
  </si>
  <si>
    <t>282</t>
  </si>
  <si>
    <t>RES LM305R</t>
  </si>
  <si>
    <t>LM127 D+M Šambrána okna s jemným bosováním, bližší a přesná specifikace viz  Y-Restaurátoři LM_štuky a malby_soupis prvků</t>
  </si>
  <si>
    <t>-1606807368</t>
  </si>
  <si>
    <t>LM127 D+M Šambrána okna s jemným bosováním, bližší a přesná specifikace viz Y-Restaurátoři LM_štuky a malby_soupis prvků</t>
  </si>
  <si>
    <t>283</t>
  </si>
  <si>
    <t>RES LM306R</t>
  </si>
  <si>
    <t>LM128 D+M Pilastr s jónskou hlavicí a kruhovou profilovanou patkou, bližší a přesná specifikace viz  Y-Restaurátoři LM_štuky a malby_soupis prvků</t>
  </si>
  <si>
    <t>950653785</t>
  </si>
  <si>
    <t>LM128 D+M Pilastr s jónskou hlavicí a kruhovou profilovanou patkou, bližší a přesná specifikace viz Y-Restaurátoři LM_štuky a malby_soupis prvků</t>
  </si>
  <si>
    <t>284</t>
  </si>
  <si>
    <t>RES LM307R</t>
  </si>
  <si>
    <t>LM129 D+M Pilastr s jónskou hlavicí s čtverhrannou profilovanou patkou, bližší a přesná specifikace viz  Y-Restaurátoři LM_štuky a malby_soupis prvků</t>
  </si>
  <si>
    <t>-1166546063</t>
  </si>
  <si>
    <t>LM129 D+M Pilastr s jónskou hlavicí s čtverhrannou profilovanou patkou, bližší a přesná specifikace viz Y-Restaurátoři LM_štuky a malby_soupis prvků</t>
  </si>
  <si>
    <t>285</t>
  </si>
  <si>
    <t>RES LM308R</t>
  </si>
  <si>
    <t>LM130 D+M Pilastr s kanelovaným plochým dříkem, bližší a přesná specifikace viz  Y-Restaurátoři LM_štuky a malby_soupis prvků</t>
  </si>
  <si>
    <t>947820492</t>
  </si>
  <si>
    <t>LM130 D+M Pilastr s kanelovaným plochým dříkem, bližší a přesná specifikace viz Y-Restaurátoři LM_štuky a malby_soupis prvků</t>
  </si>
  <si>
    <t>286</t>
  </si>
  <si>
    <t>RES LM309R</t>
  </si>
  <si>
    <t>LM131 D+M Pilastr s prstencovou bosáží, bližší a přesná specifikace viz  Y-Restaurátoři LM_štuky a malby_soupis prvků</t>
  </si>
  <si>
    <t>1575000108</t>
  </si>
  <si>
    <t>LM131 D+M Pilastr s prstencovou bosáží, bližší a přesná specifikace viz Y-Restaurátoři LM_štuky a malby_soupis prvků</t>
  </si>
  <si>
    <t>287</t>
  </si>
  <si>
    <t>RES LM310R</t>
  </si>
  <si>
    <t>LM133 D+M Korunní římsa profilovaná se zubořezem, bližší a přesná specifikace viz  Y-Restaurátoři LM_štuky a malby_soupis prvků</t>
  </si>
  <si>
    <t>-1563453504</t>
  </si>
  <si>
    <t>LM133 D+M Korunní římsa profilovaná se zubořezem, bližší a přesná specifikace viz Y-Restaurátoři LM_štuky a malby_soupis prvků</t>
  </si>
  <si>
    <t>288</t>
  </si>
  <si>
    <t>RES LM311R</t>
  </si>
  <si>
    <t>LM134 D+M Šambrány oken ve vrcholu oblouku s konzolí s patkami říms, bližší a přesná specifikace viz  Y-Restaurátoři LM_štuky a malby_soupis prvků</t>
  </si>
  <si>
    <t>-35260373</t>
  </si>
  <si>
    <t>LM134 D+M Šambrány oken ve vrcholu oblouku s konzolí s patkami říms, bližší a přesná specifikace viz Y-Restaurátoři LM_štuky a malby_soupis prvků</t>
  </si>
  <si>
    <t>289</t>
  </si>
  <si>
    <t>RES LM312R</t>
  </si>
  <si>
    <t>LM135 D+M Venkovní poprsníky pod okny s kulatými terči a malými pilastry, bližší a přesná specifikace viz  Y-Restaurátoři LM_štuky a malby_soupis prvků</t>
  </si>
  <si>
    <t>34143250</t>
  </si>
  <si>
    <t>LM135 D+M Venkovní poprsníky pod okny s kulatými terči a malými pilastry, bližší a přesná specifikace viz Y-Restaurátoři LM_štuky a malby_soupis prvků</t>
  </si>
  <si>
    <t>290</t>
  </si>
  <si>
    <t>RES LM313R</t>
  </si>
  <si>
    <t>LM137 D+M Mramorované desky, deska s letopočtem r: 2700mm x 800mm, 1 kus, bližší a přesná specifikace viz  Y-Restaurátoři LM_štuky a malby_soupis prvků</t>
  </si>
  <si>
    <t>-251521635</t>
  </si>
  <si>
    <t>LM137 D+M Mramorované desky, deska s letopočtem r: 2700mm x 800mm, 1 kus, bližší a přesná specifikace viz Y-Restaurátoři LM_štuky a malby_soupis prvků</t>
  </si>
  <si>
    <t>291</t>
  </si>
  <si>
    <t>RES LM314R</t>
  </si>
  <si>
    <t>LM138 D+M Bosáž omítek 1. a 2. patra, bližší a přesná specifikace viz  Y-Restaurátoři LM_štuky a malby_soupis prvků</t>
  </si>
  <si>
    <t>489209902</t>
  </si>
  <si>
    <t>LM138 D+M Bosáž omítek 1. a 2. patra, bližší a přesná specifikace viz Y-Restaurátoři LM_štuky a malby_soupis prvků</t>
  </si>
  <si>
    <t>292</t>
  </si>
  <si>
    <t>RES LM315R</t>
  </si>
  <si>
    <t>LM139 D+M Bosáž omítek pod kordonovou římsu, horizontální nuty hluboké, vertikální naznačené jemné, nad okny s klenáky v omítce bosáží, bližší a přesná specifikace viz  Y-Restaurátoři LM_štuky a malby_soupis prvků</t>
  </si>
  <si>
    <t>1416806770</t>
  </si>
  <si>
    <t>LM139 D+M Bosáž omítek pod kordonovou římsu, horizontální nuty hluboké, vertikální naznačené jemné, nad okny s klenáky v omítce bosáží, bližší a přesná specifikace viz Y-Restaurátoři LM_štuky a malby_soupis prvků</t>
  </si>
  <si>
    <t>293</t>
  </si>
  <si>
    <t>RES LM316R</t>
  </si>
  <si>
    <t>LM140 D+M Kordónová římsa profilovaná, bližší a přesná specifikace viz  Y-Restaurátoři LM_štuky a malby_soupis prvků</t>
  </si>
  <si>
    <t>-1540870933</t>
  </si>
  <si>
    <t>LM140 D+M Kordónová římsa profilovaná, bližší a přesná specifikace viz Y-Restaurátoři LM_štuky a malby_soupis prvků</t>
  </si>
  <si>
    <t>294</t>
  </si>
  <si>
    <t>RES LM317R</t>
  </si>
  <si>
    <t>LM144 D+M Kartuše s erbem a volutami, císařskou korunou, girlandou s třapcem, bližší a přesná specifikace viz  Y-Restaurátoři LM_štuky a malby_soupis prvků</t>
  </si>
  <si>
    <t>-1470838398</t>
  </si>
  <si>
    <t>LM144 D+M Kartuše s erbem a volutami, císařskou korunou, girlandou s třapcem, bližší a přesná specifikace viz Y-Restaurátoři LM_štuky a malby_soupis prvků</t>
  </si>
  <si>
    <t>295</t>
  </si>
  <si>
    <t>RES LM318R</t>
  </si>
  <si>
    <t>LM145 D+M Kartuše s erbem a volutami, reliéfem dojocasého lva, císařskou korunou, girlandou s třapcem, bližší a přesná specifikace viz  Y-Restaurátoři LM_štuky a malby_soupis prvků</t>
  </si>
  <si>
    <t>1597275115</t>
  </si>
  <si>
    <t>LM145 D+M Kartuše s erbem a volutami, reliéfem dojocasého lva, císařskou korunou, girlandou s třapcem, bližší a přesná specifikace viz Y-Restaurátoři LM_štuky a malby_soupis prvků</t>
  </si>
  <si>
    <t>336</t>
  </si>
  <si>
    <t>RES Z361R</t>
  </si>
  <si>
    <t>Z.061 D+M Madlo, bližší a přesná specifikace viz Y-Restaurátoři Z_zámečnické prvky_soupis prvků</t>
  </si>
  <si>
    <t>1627454805</t>
  </si>
  <si>
    <t>136</t>
  </si>
  <si>
    <t>RES G153R</t>
  </si>
  <si>
    <t>H.089 D+M Výplňové obložení balk. dveří, bližší a přesná specifikace viz H_truhlářské prvky_soupis</t>
  </si>
  <si>
    <t>114</t>
  </si>
  <si>
    <t>RES G131R</t>
  </si>
  <si>
    <t>H.043 D+M Výplňové obložení dveří , bližší a přesná specifikace viz H_truhlářské prvky_soupis</t>
  </si>
  <si>
    <t>107</t>
  </si>
  <si>
    <t>RES G124R</t>
  </si>
  <si>
    <t>H.012 D+M Prosklená stěna s výdej. pultem - zakrytá filmovou kulisou (recepce), bližší a přesná specifikace viz H_truhlářské prvky_soupis</t>
  </si>
  <si>
    <t>-1113685605</t>
  </si>
  <si>
    <t>108</t>
  </si>
  <si>
    <t>RES G125R</t>
  </si>
  <si>
    <t>H.013 D+M Prosklená stěna s výdej. pultem - zakrytá filmovou kulisou (pokladna), bližší a přesná specifikace viz H_truhlářské prvky_soupis</t>
  </si>
  <si>
    <t>228860969</t>
  </si>
  <si>
    <t>712829461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</si>
</sst>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sz val="8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/>
  </cellStyleXfs>
  <cellXfs count="151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4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 applyProtection="1">
      <alignment vertical="center"/>
      <protection locked="0"/>
    </xf>
    <xf numFmtId="4" fontId="9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  <protection locked="0"/>
    </xf>
    <xf numFmtId="4" fontId="12" fillId="0" borderId="8" xfId="0" applyNumberFormat="1" applyFont="1" applyBorder="1" applyAlignment="1" applyProtection="1">
      <alignment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  <protection locked="0"/>
    </xf>
    <xf numFmtId="4" fontId="13" fillId="0" borderId="8" xfId="0" applyNumberFormat="1" applyFont="1" applyBorder="1" applyAlignment="1" applyProtection="1">
      <alignment vertical="center"/>
    </xf>
    <xf numFmtId="0" fontId="13" fillId="0" borderId="2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6" fontId="15" fillId="0" borderId="3" xfId="0" applyNumberFormat="1" applyFont="1" applyBorder="1" applyAlignment="1" applyProtection="1"/>
    <xf numFmtId="166" fontId="15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17" fillId="0" borderId="0" xfId="0" applyFont="1" applyAlignment="1"/>
    <xf numFmtId="0" fontId="17" fillId="0" borderId="0" xfId="0" applyFont="1" applyAlignment="1" applyProtection="1"/>
    <xf numFmtId="0" fontId="1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7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7" fillId="0" borderId="2" xfId="0" applyFont="1" applyBorder="1" applyAlignment="1"/>
    <xf numFmtId="0" fontId="17" fillId="0" borderId="14" xfId="0" applyFont="1" applyBorder="1" applyAlignment="1" applyProtection="1"/>
    <xf numFmtId="0" fontId="17" fillId="0" borderId="0" xfId="0" applyFont="1" applyBorder="1" applyAlignment="1" applyProtection="1"/>
    <xf numFmtId="166" fontId="17" fillId="0" borderId="0" xfId="0" applyNumberFormat="1" applyFont="1" applyBorder="1" applyAlignment="1" applyProtection="1"/>
    <xf numFmtId="166" fontId="17" fillId="0" borderId="15" xfId="0" applyNumberFormat="1" applyFont="1" applyBorder="1" applyAlignment="1" applyProtection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Alignment="1" applyProtection="1"/>
    <xf numFmtId="0" fontId="10" fillId="0" borderId="16" xfId="0" applyFont="1" applyBorder="1" applyAlignment="1" applyProtection="1">
      <alignment horizontal="left" vertical="center" wrapText="1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166" fontId="14" fillId="0" borderId="15" xfId="0" applyNumberFormat="1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167" fontId="10" fillId="0" borderId="16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351"/>
  <sheetViews>
    <sheetView tabSelected="1" zoomScale="70" zoomScaleNormal="70" workbookViewId="0">
      <selection activeCell="BS318" sqref="BS318"/>
    </sheetView>
  </sheetViews>
  <sheetFormatPr defaultRowHeight="15" x14ac:dyDescent="0.25"/>
  <cols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1" customWidth="1"/>
    <col min="10" max="11" width="17.28515625" customWidth="1"/>
    <col min="12" max="12" width="8" customWidth="1"/>
    <col min="13" max="13" width="9.28515625" hidden="1" customWidth="1"/>
    <col min="14" max="14" width="8.85546875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56" width="8.85546875" hidden="1" customWidth="1"/>
    <col min="57" max="57" width="14.28515625" hidden="1" customWidth="1"/>
    <col min="58" max="62" width="8.85546875" hidden="1" customWidth="1"/>
    <col min="63" max="63" width="11.28515625" hidden="1" customWidth="1"/>
    <col min="64" max="66" width="8.85546875" hidden="1" customWidth="1"/>
    <col min="67" max="77" width="8.85546875" customWidth="1"/>
  </cols>
  <sheetData>
    <row r="1" spans="1:46" ht="24.95" customHeight="1" x14ac:dyDescent="0.25">
      <c r="B1" s="124"/>
      <c r="D1" s="4" t="s">
        <v>3</v>
      </c>
      <c r="L1" s="3"/>
      <c r="M1" s="5" t="s">
        <v>4</v>
      </c>
      <c r="AT1" s="2" t="s">
        <v>5</v>
      </c>
    </row>
    <row r="2" spans="1:46" ht="6.95" customHeight="1" x14ac:dyDescent="0.25">
      <c r="B2" s="124"/>
      <c r="L2" s="3"/>
    </row>
    <row r="3" spans="1:46" ht="12" customHeight="1" x14ac:dyDescent="0.25">
      <c r="B3" s="124"/>
      <c r="D3" s="106" t="s">
        <v>6</v>
      </c>
      <c r="L3" s="3"/>
    </row>
    <row r="4" spans="1:46" ht="16.5" customHeight="1" x14ac:dyDescent="0.25">
      <c r="B4" s="124"/>
      <c r="E4" s="144" t="s">
        <v>228</v>
      </c>
      <c r="F4" s="145"/>
      <c r="G4" s="145"/>
      <c r="H4" s="145"/>
      <c r="L4" s="3"/>
    </row>
    <row r="5" spans="1:46" s="107" customFormat="1" ht="12" customHeight="1" x14ac:dyDescent="0.25">
      <c r="A5" s="113"/>
      <c r="B5" s="124"/>
      <c r="D5" s="106" t="s">
        <v>7</v>
      </c>
      <c r="I5" s="7"/>
      <c r="L5" s="6"/>
    </row>
    <row r="6" spans="1:46" s="107" customFormat="1" ht="36.950000000000003" customHeight="1" x14ac:dyDescent="0.25">
      <c r="A6" s="113"/>
      <c r="B6" s="124"/>
      <c r="E6" s="146" t="s">
        <v>226</v>
      </c>
      <c r="F6" s="147"/>
      <c r="G6" s="147"/>
      <c r="H6" s="147"/>
      <c r="I6" s="7"/>
      <c r="L6" s="6"/>
    </row>
    <row r="7" spans="1:46" s="107" customFormat="1" x14ac:dyDescent="0.25">
      <c r="A7" s="113"/>
      <c r="B7" s="124"/>
      <c r="I7" s="7"/>
      <c r="L7" s="6"/>
    </row>
    <row r="8" spans="1:46" s="107" customFormat="1" ht="12" customHeight="1" x14ac:dyDescent="0.25">
      <c r="A8" s="113"/>
      <c r="B8" s="124"/>
      <c r="D8" s="106" t="s">
        <v>8</v>
      </c>
      <c r="F8" s="109" t="s">
        <v>9</v>
      </c>
      <c r="I8" s="8" t="s">
        <v>10</v>
      </c>
      <c r="J8" s="109" t="s">
        <v>9</v>
      </c>
      <c r="L8" s="6"/>
    </row>
    <row r="9" spans="1:46" s="107" customFormat="1" ht="12" customHeight="1" x14ac:dyDescent="0.25">
      <c r="A9" s="113"/>
      <c r="B9" s="124"/>
      <c r="D9" s="106" t="s">
        <v>11</v>
      </c>
      <c r="F9" s="109" t="s">
        <v>12</v>
      </c>
      <c r="I9" s="8" t="s">
        <v>13</v>
      </c>
      <c r="J9" s="9"/>
      <c r="L9" s="6"/>
    </row>
    <row r="10" spans="1:46" s="107" customFormat="1" ht="10.9" customHeight="1" x14ac:dyDescent="0.25">
      <c r="A10" s="113"/>
      <c r="B10" s="124"/>
      <c r="I10" s="7"/>
      <c r="L10" s="6"/>
    </row>
    <row r="11" spans="1:46" s="107" customFormat="1" ht="12" customHeight="1" x14ac:dyDescent="0.25">
      <c r="A11" s="113"/>
      <c r="B11" s="124"/>
      <c r="D11" s="106" t="s">
        <v>15</v>
      </c>
      <c r="I11" s="8" t="s">
        <v>16</v>
      </c>
      <c r="J11" s="109" t="s">
        <v>9</v>
      </c>
      <c r="L11" s="6"/>
    </row>
    <row r="12" spans="1:46" s="107" customFormat="1" ht="18" customHeight="1" x14ac:dyDescent="0.25">
      <c r="A12" s="113"/>
      <c r="B12" s="124"/>
      <c r="E12" s="109" t="s">
        <v>17</v>
      </c>
      <c r="I12" s="8" t="s">
        <v>18</v>
      </c>
      <c r="J12" s="109" t="s">
        <v>9</v>
      </c>
      <c r="L12" s="6"/>
    </row>
    <row r="13" spans="1:46" s="107" customFormat="1" ht="6.95" customHeight="1" x14ac:dyDescent="0.25">
      <c r="A13" s="113"/>
      <c r="B13" s="124"/>
      <c r="I13" s="7"/>
      <c r="L13" s="6"/>
    </row>
    <row r="14" spans="1:46" s="107" customFormat="1" ht="12" customHeight="1" x14ac:dyDescent="0.25">
      <c r="A14" s="113"/>
      <c r="B14" s="124"/>
      <c r="D14" s="106" t="s">
        <v>19</v>
      </c>
      <c r="I14" s="8" t="s">
        <v>16</v>
      </c>
      <c r="J14" s="108"/>
      <c r="L14" s="6"/>
    </row>
    <row r="15" spans="1:46" s="107" customFormat="1" ht="18" customHeight="1" x14ac:dyDescent="0.25">
      <c r="A15" s="113"/>
      <c r="B15" s="124"/>
      <c r="E15" s="148" t="s">
        <v>230</v>
      </c>
      <c r="F15" s="149"/>
      <c r="G15" s="149"/>
      <c r="H15" s="149"/>
      <c r="I15" s="8" t="s">
        <v>18</v>
      </c>
      <c r="J15" s="108"/>
      <c r="L15" s="6"/>
    </row>
    <row r="16" spans="1:46" s="107" customFormat="1" ht="6.95" customHeight="1" x14ac:dyDescent="0.25">
      <c r="A16" s="113"/>
      <c r="B16" s="124"/>
      <c r="I16" s="7"/>
      <c r="L16" s="6"/>
    </row>
    <row r="17" spans="1:57" s="107" customFormat="1" ht="12" customHeight="1" x14ac:dyDescent="0.25">
      <c r="A17" s="113"/>
      <c r="B17" s="124"/>
      <c r="D17" s="106" t="s">
        <v>20</v>
      </c>
      <c r="I17" s="8" t="s">
        <v>16</v>
      </c>
      <c r="J17" s="109" t="s">
        <v>9</v>
      </c>
      <c r="L17" s="6"/>
    </row>
    <row r="18" spans="1:57" s="107" customFormat="1" ht="18" customHeight="1" x14ac:dyDescent="0.25">
      <c r="A18" s="113"/>
      <c r="B18" s="124"/>
      <c r="E18" s="109" t="s">
        <v>21</v>
      </c>
      <c r="I18" s="8" t="s">
        <v>18</v>
      </c>
      <c r="J18" s="109" t="s">
        <v>9</v>
      </c>
      <c r="L18" s="6"/>
    </row>
    <row r="19" spans="1:57" s="107" customFormat="1" ht="6.95" customHeight="1" x14ac:dyDescent="0.25">
      <c r="A19" s="113"/>
      <c r="B19" s="124"/>
      <c r="I19" s="7"/>
      <c r="L19" s="6"/>
    </row>
    <row r="20" spans="1:57" s="107" customFormat="1" ht="12" customHeight="1" x14ac:dyDescent="0.25">
      <c r="A20" s="113"/>
      <c r="B20" s="124"/>
      <c r="D20" s="106" t="s">
        <v>22</v>
      </c>
      <c r="I20" s="8" t="s">
        <v>16</v>
      </c>
      <c r="J20" s="109" t="s">
        <v>9</v>
      </c>
      <c r="L20" s="6"/>
    </row>
    <row r="21" spans="1:57" s="107" customFormat="1" ht="18" customHeight="1" x14ac:dyDescent="0.25">
      <c r="A21" s="113"/>
      <c r="B21" s="124"/>
      <c r="E21" s="109" t="s">
        <v>227</v>
      </c>
      <c r="I21" s="8" t="s">
        <v>18</v>
      </c>
      <c r="J21" s="109" t="s">
        <v>9</v>
      </c>
      <c r="L21" s="6"/>
    </row>
    <row r="22" spans="1:57" s="107" customFormat="1" ht="6.95" customHeight="1" x14ac:dyDescent="0.25">
      <c r="A22" s="113"/>
      <c r="B22" s="124"/>
      <c r="I22" s="7"/>
      <c r="L22" s="6"/>
    </row>
    <row r="23" spans="1:57" s="107" customFormat="1" ht="12" customHeight="1" x14ac:dyDescent="0.25">
      <c r="A23" s="113"/>
      <c r="B23" s="124"/>
      <c r="D23" s="106" t="s">
        <v>23</v>
      </c>
      <c r="I23" s="7"/>
      <c r="L23" s="6"/>
    </row>
    <row r="24" spans="1:57" s="10" customFormat="1" ht="114.75" customHeight="1" x14ac:dyDescent="0.25">
      <c r="B24" s="124"/>
      <c r="E24" s="150" t="s">
        <v>114</v>
      </c>
      <c r="F24" s="150"/>
      <c r="G24" s="150"/>
      <c r="H24" s="150"/>
      <c r="I24" s="12"/>
      <c r="L24" s="11"/>
    </row>
    <row r="25" spans="1:57" s="107" customFormat="1" ht="6.95" customHeight="1" x14ac:dyDescent="0.25">
      <c r="A25" s="113"/>
      <c r="B25" s="124"/>
      <c r="I25" s="7"/>
      <c r="L25" s="6"/>
    </row>
    <row r="26" spans="1:57" s="107" customFormat="1" ht="6.95" customHeight="1" x14ac:dyDescent="0.25">
      <c r="A26" s="113"/>
      <c r="B26" s="124"/>
      <c r="D26" s="13"/>
      <c r="E26" s="13"/>
      <c r="F26" s="13"/>
      <c r="G26" s="13"/>
      <c r="H26" s="13"/>
      <c r="I26" s="14"/>
      <c r="J26" s="13"/>
      <c r="K26" s="13"/>
      <c r="L26" s="6"/>
    </row>
    <row r="27" spans="1:57" s="107" customFormat="1" ht="25.35" customHeight="1" x14ac:dyDescent="0.25">
      <c r="A27" s="113"/>
      <c r="B27" s="124"/>
      <c r="D27" s="15" t="s">
        <v>24</v>
      </c>
      <c r="I27" s="7"/>
      <c r="J27" s="16">
        <f>ROUND(J81, 2)</f>
        <v>0</v>
      </c>
      <c r="L27" s="6"/>
      <c r="BE27" s="98"/>
    </row>
    <row r="28" spans="1:57" s="107" customFormat="1" ht="6.95" customHeight="1" x14ac:dyDescent="0.25">
      <c r="A28" s="113"/>
      <c r="B28" s="124"/>
      <c r="D28" s="13"/>
      <c r="E28" s="13"/>
      <c r="F28" s="13"/>
      <c r="G28" s="13"/>
      <c r="H28" s="13"/>
      <c r="I28" s="14"/>
      <c r="J28" s="13"/>
      <c r="K28" s="13"/>
      <c r="L28" s="6"/>
    </row>
    <row r="29" spans="1:57" s="107" customFormat="1" ht="14.45" customHeight="1" x14ac:dyDescent="0.25">
      <c r="A29" s="113"/>
      <c r="B29" s="124"/>
      <c r="F29" s="17" t="s">
        <v>25</v>
      </c>
      <c r="I29" s="18" t="s">
        <v>26</v>
      </c>
      <c r="J29" s="17" t="s">
        <v>27</v>
      </c>
      <c r="L29" s="6"/>
    </row>
    <row r="30" spans="1:57" s="107" customFormat="1" ht="14.45" customHeight="1" x14ac:dyDescent="0.25">
      <c r="A30" s="113"/>
      <c r="B30" s="124"/>
      <c r="D30" s="19" t="s">
        <v>28</v>
      </c>
      <c r="E30" s="106" t="s">
        <v>29</v>
      </c>
      <c r="F30" s="20">
        <f>ROUND((SUM(BE81:BE353)),  2)</f>
        <v>0</v>
      </c>
      <c r="I30" s="21">
        <v>0.21</v>
      </c>
      <c r="J30" s="20">
        <f>ROUND(((SUM(BE81:BE353))*I30),  2)</f>
        <v>0</v>
      </c>
      <c r="L30" s="6"/>
    </row>
    <row r="31" spans="1:57" s="107" customFormat="1" ht="14.45" customHeight="1" x14ac:dyDescent="0.25">
      <c r="A31" s="113"/>
      <c r="B31" s="124"/>
      <c r="E31" s="106" t="s">
        <v>30</v>
      </c>
      <c r="F31" s="20">
        <f>ROUND((SUM(BF81:BF353)),  2)</f>
        <v>0</v>
      </c>
      <c r="I31" s="21">
        <v>0.15</v>
      </c>
      <c r="J31" s="20">
        <f>ROUND(((SUM(BF81:BF353))*I31),  2)</f>
        <v>0</v>
      </c>
      <c r="L31" s="6"/>
    </row>
    <row r="32" spans="1:57" s="107" customFormat="1" ht="14.45" hidden="1" customHeight="1" x14ac:dyDescent="0.25">
      <c r="A32" s="113"/>
      <c r="B32" s="124"/>
      <c r="E32" s="106" t="s">
        <v>31</v>
      </c>
      <c r="F32" s="20">
        <f>ROUND((SUM(BG81:BG353)),  2)</f>
        <v>0</v>
      </c>
      <c r="I32" s="21">
        <v>0.21</v>
      </c>
      <c r="J32" s="20">
        <f>0</f>
        <v>0</v>
      </c>
      <c r="L32" s="6"/>
    </row>
    <row r="33" spans="1:12" s="107" customFormat="1" ht="14.45" hidden="1" customHeight="1" x14ac:dyDescent="0.25">
      <c r="A33" s="113"/>
      <c r="B33" s="124"/>
      <c r="E33" s="106" t="s">
        <v>32</v>
      </c>
      <c r="F33" s="20">
        <f>ROUND((SUM(BH81:BH353)),  2)</f>
        <v>0</v>
      </c>
      <c r="I33" s="21">
        <v>0.15</v>
      </c>
      <c r="J33" s="20">
        <f>0</f>
        <v>0</v>
      </c>
      <c r="L33" s="6"/>
    </row>
    <row r="34" spans="1:12" s="107" customFormat="1" ht="14.45" hidden="1" customHeight="1" x14ac:dyDescent="0.25">
      <c r="A34" s="113"/>
      <c r="B34" s="124"/>
      <c r="E34" s="106" t="s">
        <v>33</v>
      </c>
      <c r="F34" s="20">
        <f>ROUND((SUM(BI81:BI353)),  2)</f>
        <v>0</v>
      </c>
      <c r="I34" s="21">
        <v>0</v>
      </c>
      <c r="J34" s="20">
        <f>0</f>
        <v>0</v>
      </c>
      <c r="L34" s="6"/>
    </row>
    <row r="35" spans="1:12" s="107" customFormat="1" ht="6.95" customHeight="1" x14ac:dyDescent="0.25">
      <c r="A35" s="113"/>
      <c r="B35" s="124"/>
      <c r="I35" s="7"/>
      <c r="L35" s="6"/>
    </row>
    <row r="36" spans="1:12" s="107" customFormat="1" ht="25.35" customHeight="1" x14ac:dyDescent="0.25">
      <c r="A36" s="113"/>
      <c r="B36" s="124"/>
      <c r="C36" s="22"/>
      <c r="D36" s="23" t="s">
        <v>34</v>
      </c>
      <c r="E36" s="24"/>
      <c r="F36" s="24"/>
      <c r="G36" s="25" t="s">
        <v>35</v>
      </c>
      <c r="H36" s="26" t="s">
        <v>36</v>
      </c>
      <c r="I36" s="27"/>
      <c r="J36" s="28">
        <f>SUM(J27:J34)</f>
        <v>0</v>
      </c>
      <c r="K36" s="29"/>
      <c r="L36" s="6"/>
    </row>
    <row r="37" spans="1:12" s="107" customFormat="1" ht="14.45" customHeight="1" x14ac:dyDescent="0.25">
      <c r="A37" s="113"/>
      <c r="B37" s="136"/>
      <c r="C37" s="30"/>
      <c r="D37" s="30"/>
      <c r="E37" s="30"/>
      <c r="F37" s="30"/>
      <c r="G37" s="30"/>
      <c r="H37" s="30"/>
      <c r="I37" s="31"/>
      <c r="J37" s="30"/>
      <c r="K37" s="30"/>
      <c r="L37" s="6"/>
    </row>
    <row r="38" spans="1:12" x14ac:dyDescent="0.25">
      <c r="B38" s="135"/>
    </row>
    <row r="39" spans="1:12" s="107" customFormat="1" ht="6.95" customHeight="1" x14ac:dyDescent="0.25">
      <c r="A39" s="113"/>
      <c r="B39" s="124"/>
      <c r="C39" s="32"/>
      <c r="D39" s="32"/>
      <c r="E39" s="32"/>
      <c r="F39" s="32"/>
      <c r="G39" s="32"/>
      <c r="H39" s="32"/>
      <c r="I39" s="33"/>
      <c r="J39" s="32"/>
      <c r="K39" s="32"/>
      <c r="L39" s="6"/>
    </row>
    <row r="40" spans="1:12" s="107" customFormat="1" ht="24.95" customHeight="1" x14ac:dyDescent="0.25">
      <c r="A40" s="113"/>
      <c r="B40" s="124"/>
      <c r="C40" s="34" t="s">
        <v>37</v>
      </c>
      <c r="D40" s="104"/>
      <c r="E40" s="104"/>
      <c r="F40" s="104"/>
      <c r="G40" s="104"/>
      <c r="H40" s="104"/>
      <c r="I40" s="7"/>
      <c r="J40" s="104"/>
      <c r="K40" s="104"/>
      <c r="L40" s="6"/>
    </row>
    <row r="41" spans="1:12" s="107" customFormat="1" ht="6.95" customHeight="1" x14ac:dyDescent="0.25">
      <c r="A41" s="113"/>
      <c r="B41" s="124"/>
      <c r="C41" s="104"/>
      <c r="D41" s="104"/>
      <c r="E41" s="104"/>
      <c r="F41" s="104"/>
      <c r="G41" s="104"/>
      <c r="H41" s="104"/>
      <c r="I41" s="7"/>
      <c r="J41" s="104"/>
      <c r="K41" s="104"/>
      <c r="L41" s="6"/>
    </row>
    <row r="42" spans="1:12" s="107" customFormat="1" ht="12" customHeight="1" x14ac:dyDescent="0.25">
      <c r="A42" s="113"/>
      <c r="B42" s="124"/>
      <c r="C42" s="105" t="s">
        <v>6</v>
      </c>
      <c r="D42" s="104"/>
      <c r="E42" s="104"/>
      <c r="F42" s="104"/>
      <c r="G42" s="104"/>
      <c r="H42" s="104"/>
      <c r="I42" s="7"/>
      <c r="J42" s="104"/>
      <c r="K42" s="104"/>
      <c r="L42" s="6"/>
    </row>
    <row r="43" spans="1:12" s="107" customFormat="1" ht="16.5" customHeight="1" x14ac:dyDescent="0.25">
      <c r="A43" s="113"/>
      <c r="B43" s="124"/>
      <c r="C43" s="104"/>
      <c r="D43" s="104"/>
      <c r="E43" s="140" t="str">
        <f>E4</f>
        <v>Karlovy Vary - Revitalizace objektu Císařských lázní</v>
      </c>
      <c r="F43" s="141"/>
      <c r="G43" s="141"/>
      <c r="H43" s="141"/>
      <c r="I43" s="7"/>
      <c r="J43" s="104"/>
      <c r="K43" s="104"/>
      <c r="L43" s="6"/>
    </row>
    <row r="44" spans="1:12" s="107" customFormat="1" ht="12" customHeight="1" x14ac:dyDescent="0.25">
      <c r="A44" s="113"/>
      <c r="B44" s="124"/>
      <c r="C44" s="105" t="s">
        <v>7</v>
      </c>
      <c r="D44" s="104"/>
      <c r="E44" s="104"/>
      <c r="F44" s="104"/>
      <c r="G44" s="104"/>
      <c r="H44" s="104"/>
      <c r="I44" s="7"/>
      <c r="J44" s="104"/>
      <c r="K44" s="104"/>
      <c r="L44" s="6"/>
    </row>
    <row r="45" spans="1:12" s="107" customFormat="1" ht="16.5" customHeight="1" x14ac:dyDescent="0.25">
      <c r="A45" s="113"/>
      <c r="B45" s="124"/>
      <c r="C45" s="104"/>
      <c r="D45" s="104"/>
      <c r="E45" s="142" t="str">
        <f>E6</f>
        <v>Y - Restaurátoři - OPCE</v>
      </c>
      <c r="F45" s="143"/>
      <c r="G45" s="143"/>
      <c r="H45" s="143"/>
      <c r="I45" s="7"/>
      <c r="J45" s="104"/>
      <c r="K45" s="104"/>
      <c r="L45" s="6"/>
    </row>
    <row r="46" spans="1:12" s="107" customFormat="1" ht="6.95" customHeight="1" x14ac:dyDescent="0.25">
      <c r="A46" s="113"/>
      <c r="B46" s="124"/>
      <c r="C46" s="104"/>
      <c r="D46" s="104"/>
      <c r="E46" s="104"/>
      <c r="F46" s="104"/>
      <c r="G46" s="104"/>
      <c r="H46" s="104"/>
      <c r="I46" s="7"/>
      <c r="J46" s="104"/>
      <c r="K46" s="104"/>
      <c r="L46" s="6"/>
    </row>
    <row r="47" spans="1:12" s="107" customFormat="1" ht="12" customHeight="1" x14ac:dyDescent="0.25">
      <c r="A47" s="113"/>
      <c r="B47" s="124"/>
      <c r="C47" s="105" t="s">
        <v>11</v>
      </c>
      <c r="D47" s="104"/>
      <c r="E47" s="104"/>
      <c r="F47" s="35" t="str">
        <f>F9</f>
        <v>Mariánskolázeňská 306/2</v>
      </c>
      <c r="G47" s="104"/>
      <c r="H47" s="104"/>
      <c r="I47" s="8" t="s">
        <v>13</v>
      </c>
      <c r="J47" s="36" t="str">
        <f>IF(J9="","",J9)</f>
        <v/>
      </c>
      <c r="K47" s="104"/>
      <c r="L47" s="6"/>
    </row>
    <row r="48" spans="1:12" s="107" customFormat="1" ht="6.95" customHeight="1" x14ac:dyDescent="0.25">
      <c r="A48" s="113"/>
      <c r="B48" s="124"/>
      <c r="C48" s="104"/>
      <c r="D48" s="104"/>
      <c r="E48" s="104"/>
      <c r="F48" s="104"/>
      <c r="G48" s="104"/>
      <c r="H48" s="104"/>
      <c r="I48" s="7"/>
      <c r="J48" s="104"/>
      <c r="K48" s="104"/>
      <c r="L48" s="6"/>
    </row>
    <row r="49" spans="1:47" s="107" customFormat="1" ht="15.2" customHeight="1" x14ac:dyDescent="0.25">
      <c r="A49" s="113"/>
      <c r="B49" s="124"/>
      <c r="C49" s="105" t="s">
        <v>15</v>
      </c>
      <c r="D49" s="104"/>
      <c r="E49" s="104"/>
      <c r="F49" s="35" t="str">
        <f>E12</f>
        <v>Karlovarský kraj</v>
      </c>
      <c r="G49" s="104"/>
      <c r="H49" s="104"/>
      <c r="I49" s="8" t="s">
        <v>20</v>
      </c>
      <c r="J49" s="37" t="str">
        <f>E18</f>
        <v>INTAR a.s.</v>
      </c>
      <c r="K49" s="104"/>
      <c r="L49" s="6"/>
    </row>
    <row r="50" spans="1:47" s="107" customFormat="1" ht="15.2" customHeight="1" x14ac:dyDescent="0.25">
      <c r="A50" s="113"/>
      <c r="B50" s="124"/>
      <c r="C50" s="105" t="s">
        <v>19</v>
      </c>
      <c r="D50" s="104"/>
      <c r="E50" s="104"/>
      <c r="F50" s="35" t="str">
        <f>IF(E15="","",E15)</f>
        <v>Společnost Císařské lázně - GEOSAN GROUP - Metrostav</v>
      </c>
      <c r="G50" s="104"/>
      <c r="H50" s="104"/>
      <c r="I50" s="8" t="s">
        <v>22</v>
      </c>
      <c r="J50" s="37" t="str">
        <f>E21</f>
        <v xml:space="preserve"> </v>
      </c>
      <c r="K50" s="104"/>
      <c r="L50" s="6"/>
    </row>
    <row r="51" spans="1:47" s="107" customFormat="1" ht="10.35" customHeight="1" x14ac:dyDescent="0.25">
      <c r="A51" s="113"/>
      <c r="B51" s="124"/>
      <c r="C51" s="104"/>
      <c r="D51" s="104"/>
      <c r="E51" s="104"/>
      <c r="F51" s="104"/>
      <c r="G51" s="104"/>
      <c r="H51" s="104"/>
      <c r="I51" s="7"/>
      <c r="J51" s="104"/>
      <c r="K51" s="104"/>
      <c r="L51" s="6"/>
    </row>
    <row r="52" spans="1:47" s="107" customFormat="1" ht="29.25" customHeight="1" x14ac:dyDescent="0.25">
      <c r="A52" s="113"/>
      <c r="B52" s="124"/>
      <c r="C52" s="38" t="s">
        <v>38</v>
      </c>
      <c r="D52" s="39"/>
      <c r="E52" s="39"/>
      <c r="F52" s="39"/>
      <c r="G52" s="39"/>
      <c r="H52" s="39"/>
      <c r="I52" s="40"/>
      <c r="J52" s="41" t="s">
        <v>39</v>
      </c>
      <c r="K52" s="39"/>
      <c r="L52" s="6"/>
    </row>
    <row r="53" spans="1:47" s="107" customFormat="1" ht="10.35" customHeight="1" x14ac:dyDescent="0.25">
      <c r="A53" s="113"/>
      <c r="B53" s="124"/>
      <c r="C53" s="104"/>
      <c r="D53" s="104"/>
      <c r="E53" s="104"/>
      <c r="F53" s="104"/>
      <c r="G53" s="104"/>
      <c r="H53" s="104"/>
      <c r="I53" s="7"/>
      <c r="J53" s="104"/>
      <c r="K53" s="104"/>
      <c r="L53" s="6"/>
    </row>
    <row r="54" spans="1:47" s="107" customFormat="1" ht="22.9" customHeight="1" x14ac:dyDescent="0.25">
      <c r="A54" s="113"/>
      <c r="B54" s="124"/>
      <c r="C54" s="42" t="s">
        <v>40</v>
      </c>
      <c r="D54" s="104"/>
      <c r="E54" s="104"/>
      <c r="F54" s="104"/>
      <c r="G54" s="104"/>
      <c r="H54" s="104"/>
      <c r="I54" s="7"/>
      <c r="J54" s="43">
        <f>J81</f>
        <v>0</v>
      </c>
      <c r="K54" s="104"/>
      <c r="L54" s="6"/>
      <c r="AU54" s="2" t="s">
        <v>41</v>
      </c>
    </row>
    <row r="55" spans="1:47" s="44" customFormat="1" ht="24.95" customHeight="1" x14ac:dyDescent="0.25">
      <c r="B55" s="124"/>
      <c r="C55" s="45"/>
      <c r="D55" s="46" t="s">
        <v>42</v>
      </c>
      <c r="E55" s="47"/>
      <c r="F55" s="47"/>
      <c r="G55" s="47"/>
      <c r="H55" s="47"/>
      <c r="I55" s="48"/>
      <c r="J55" s="49">
        <f>J82</f>
        <v>0</v>
      </c>
      <c r="K55" s="45"/>
      <c r="L55" s="50"/>
    </row>
    <row r="56" spans="1:47" s="51" customFormat="1" ht="19.899999999999999" customHeight="1" x14ac:dyDescent="0.25">
      <c r="B56" s="124"/>
      <c r="C56" s="52"/>
      <c r="D56" s="53" t="s">
        <v>115</v>
      </c>
      <c r="E56" s="54"/>
      <c r="F56" s="54"/>
      <c r="G56" s="54"/>
      <c r="H56" s="54"/>
      <c r="I56" s="55"/>
      <c r="J56" s="56">
        <f>J83</f>
        <v>0</v>
      </c>
      <c r="K56" s="52"/>
      <c r="L56" s="57"/>
    </row>
    <row r="57" spans="1:47" s="51" customFormat="1" ht="14.85" customHeight="1" x14ac:dyDescent="0.25">
      <c r="B57" s="124"/>
      <c r="C57" s="52"/>
      <c r="D57" s="53" t="s">
        <v>96</v>
      </c>
      <c r="E57" s="54"/>
      <c r="F57" s="54"/>
      <c r="G57" s="54"/>
      <c r="H57" s="54"/>
      <c r="I57" s="55"/>
      <c r="J57" s="56">
        <f>J84</f>
        <v>0</v>
      </c>
      <c r="K57" s="52"/>
      <c r="L57" s="57"/>
    </row>
    <row r="58" spans="1:47" s="51" customFormat="1" ht="14.85" customHeight="1" x14ac:dyDescent="0.25">
      <c r="B58" s="124"/>
      <c r="C58" s="52"/>
      <c r="D58" s="53" t="s">
        <v>97</v>
      </c>
      <c r="E58" s="54" t="s">
        <v>229</v>
      </c>
      <c r="F58" s="54"/>
      <c r="G58" s="54"/>
      <c r="H58" s="54"/>
      <c r="I58" s="55"/>
      <c r="J58" s="56">
        <f>J117</f>
        <v>0</v>
      </c>
      <c r="K58" s="52"/>
      <c r="L58" s="57"/>
    </row>
    <row r="59" spans="1:47" s="51" customFormat="1" ht="14.85" customHeight="1" x14ac:dyDescent="0.25">
      <c r="B59" s="124"/>
      <c r="C59" s="52"/>
      <c r="D59" s="53" t="s">
        <v>98</v>
      </c>
      <c r="E59" s="54"/>
      <c r="F59" s="54"/>
      <c r="G59" s="54"/>
      <c r="H59" s="54"/>
      <c r="I59" s="55"/>
      <c r="J59" s="56">
        <f>J140</f>
        <v>0</v>
      </c>
      <c r="K59" s="52"/>
      <c r="L59" s="57"/>
    </row>
    <row r="60" spans="1:47" s="51" customFormat="1" ht="14.85" customHeight="1" x14ac:dyDescent="0.25">
      <c r="B60" s="124"/>
      <c r="C60" s="52"/>
      <c r="D60" s="53" t="s">
        <v>99</v>
      </c>
      <c r="E60" s="54"/>
      <c r="F60" s="54"/>
      <c r="G60" s="54"/>
      <c r="H60" s="54"/>
      <c r="I60" s="55"/>
      <c r="J60" s="56">
        <f>J159</f>
        <v>0</v>
      </c>
      <c r="K60" s="52"/>
      <c r="L60" s="57"/>
    </row>
    <row r="61" spans="1:47" s="51" customFormat="1" ht="14.85" customHeight="1" x14ac:dyDescent="0.25">
      <c r="B61" s="124"/>
      <c r="C61" s="52"/>
      <c r="D61" s="53" t="s">
        <v>116</v>
      </c>
      <c r="E61" s="54"/>
      <c r="F61" s="54"/>
      <c r="G61" s="54"/>
      <c r="H61" s="54"/>
      <c r="I61" s="55"/>
      <c r="J61" s="56">
        <f>J222</f>
        <v>0</v>
      </c>
      <c r="K61" s="52"/>
      <c r="L61" s="57"/>
    </row>
    <row r="62" spans="1:47" s="51" customFormat="1" ht="14.85" customHeight="1" x14ac:dyDescent="0.25">
      <c r="B62" s="124"/>
      <c r="C62" s="52"/>
      <c r="D62" s="53" t="s">
        <v>117</v>
      </c>
      <c r="E62" s="54"/>
      <c r="F62" s="54"/>
      <c r="G62" s="54"/>
      <c r="H62" s="54"/>
      <c r="I62" s="55"/>
      <c r="J62" s="56">
        <f>J257</f>
        <v>0</v>
      </c>
      <c r="K62" s="52"/>
      <c r="L62" s="57"/>
    </row>
    <row r="63" spans="1:47" s="51" customFormat="1" ht="14.85" customHeight="1" x14ac:dyDescent="0.25">
      <c r="B63" s="124"/>
      <c r="C63" s="52"/>
      <c r="D63" s="53" t="s">
        <v>100</v>
      </c>
      <c r="E63" s="54"/>
      <c r="F63" s="54"/>
      <c r="G63" s="54"/>
      <c r="H63" s="54"/>
      <c r="I63" s="55"/>
      <c r="J63" s="56">
        <f>J348</f>
        <v>0</v>
      </c>
      <c r="K63" s="52"/>
      <c r="L63" s="57"/>
    </row>
    <row r="64" spans="1:47" s="107" customFormat="1" ht="21.75" customHeight="1" x14ac:dyDescent="0.25">
      <c r="A64" s="113"/>
      <c r="B64" s="124"/>
      <c r="C64" s="104"/>
      <c r="D64" s="104"/>
      <c r="E64" s="104"/>
      <c r="F64" s="104"/>
      <c r="G64" s="104"/>
      <c r="H64" s="104"/>
      <c r="I64" s="7"/>
      <c r="J64" s="104"/>
      <c r="K64" s="104"/>
      <c r="L64" s="6"/>
    </row>
    <row r="65" spans="1:20" s="107" customFormat="1" ht="6.95" customHeight="1" x14ac:dyDescent="0.25">
      <c r="A65" s="113"/>
      <c r="B65" s="124"/>
      <c r="C65" s="58"/>
      <c r="D65" s="58"/>
      <c r="E65" s="58"/>
      <c r="F65" s="58"/>
      <c r="G65" s="58"/>
      <c r="H65" s="58"/>
      <c r="I65" s="31"/>
      <c r="J65" s="58"/>
      <c r="K65" s="58"/>
      <c r="L65" s="6"/>
    </row>
    <row r="66" spans="1:20" s="51" customFormat="1" ht="14.85" customHeight="1" x14ac:dyDescent="0.25">
      <c r="B66" s="137"/>
      <c r="C66" s="52"/>
      <c r="D66" s="53"/>
      <c r="E66" s="54"/>
      <c r="F66" s="54"/>
      <c r="G66" s="54"/>
      <c r="H66" s="54"/>
      <c r="I66" s="55"/>
      <c r="J66" s="56"/>
      <c r="K66" s="52"/>
      <c r="L66" s="57"/>
    </row>
    <row r="67" spans="1:20" s="107" customFormat="1" ht="6.95" customHeight="1" x14ac:dyDescent="0.25">
      <c r="A67" s="113"/>
      <c r="B67" s="124"/>
      <c r="C67" s="59"/>
      <c r="D67" s="59"/>
      <c r="E67" s="59"/>
      <c r="F67" s="59"/>
      <c r="G67" s="59"/>
      <c r="H67" s="59"/>
      <c r="I67" s="33"/>
      <c r="J67" s="59"/>
      <c r="K67" s="59"/>
      <c r="L67" s="6"/>
    </row>
    <row r="68" spans="1:20" s="107" customFormat="1" ht="24.95" customHeight="1" x14ac:dyDescent="0.25">
      <c r="A68" s="113"/>
      <c r="B68" s="124"/>
      <c r="C68" s="34" t="s">
        <v>43</v>
      </c>
      <c r="D68" s="104"/>
      <c r="E68" s="104"/>
      <c r="F68" s="104"/>
      <c r="G68" s="104"/>
      <c r="H68" s="104"/>
      <c r="I68" s="7"/>
      <c r="J68" s="104"/>
      <c r="K68" s="104"/>
      <c r="L68" s="6"/>
    </row>
    <row r="69" spans="1:20" s="107" customFormat="1" ht="6.95" customHeight="1" x14ac:dyDescent="0.25">
      <c r="A69" s="113"/>
      <c r="B69" s="124"/>
      <c r="C69" s="104"/>
      <c r="D69" s="104"/>
      <c r="E69" s="104"/>
      <c r="F69" s="104"/>
      <c r="G69" s="104"/>
      <c r="H69" s="104"/>
      <c r="I69" s="7"/>
      <c r="J69" s="104"/>
      <c r="K69" s="104"/>
      <c r="L69" s="6"/>
    </row>
    <row r="70" spans="1:20" s="107" customFormat="1" ht="12" customHeight="1" x14ac:dyDescent="0.25">
      <c r="A70" s="113"/>
      <c r="B70" s="124"/>
      <c r="C70" s="105" t="s">
        <v>6</v>
      </c>
      <c r="D70" s="104"/>
      <c r="E70" s="104"/>
      <c r="F70" s="104"/>
      <c r="G70" s="104"/>
      <c r="H70" s="104"/>
      <c r="I70" s="7"/>
      <c r="J70" s="104"/>
      <c r="K70" s="104"/>
      <c r="L70" s="6"/>
    </row>
    <row r="71" spans="1:20" s="107" customFormat="1" ht="16.5" customHeight="1" x14ac:dyDescent="0.25">
      <c r="A71" s="113"/>
      <c r="B71" s="124"/>
      <c r="C71" s="104"/>
      <c r="D71" s="104"/>
      <c r="E71" s="140" t="str">
        <f>E4</f>
        <v>Karlovy Vary - Revitalizace objektu Císařských lázní</v>
      </c>
      <c r="F71" s="141"/>
      <c r="G71" s="141"/>
      <c r="H71" s="141"/>
      <c r="I71" s="7"/>
      <c r="J71" s="104"/>
      <c r="K71" s="104"/>
      <c r="L71" s="6"/>
    </row>
    <row r="72" spans="1:20" s="107" customFormat="1" ht="12" customHeight="1" x14ac:dyDescent="0.25">
      <c r="A72" s="113"/>
      <c r="B72" s="124"/>
      <c r="C72" s="105" t="s">
        <v>7</v>
      </c>
      <c r="D72" s="104"/>
      <c r="E72" s="104"/>
      <c r="F72" s="104"/>
      <c r="G72" s="104"/>
      <c r="H72" s="104"/>
      <c r="I72" s="7"/>
      <c r="J72" s="104"/>
      <c r="K72" s="104"/>
      <c r="L72" s="6"/>
    </row>
    <row r="73" spans="1:20" s="107" customFormat="1" ht="16.5" customHeight="1" x14ac:dyDescent="0.25">
      <c r="A73" s="113"/>
      <c r="B73" s="124"/>
      <c r="C73" s="104"/>
      <c r="D73" s="104"/>
      <c r="E73" s="142" t="str">
        <f>E6</f>
        <v>Y - Restaurátoři - OPCE</v>
      </c>
      <c r="F73" s="143"/>
      <c r="G73" s="143"/>
      <c r="H73" s="143"/>
      <c r="I73" s="7"/>
      <c r="J73" s="104"/>
      <c r="K73" s="104"/>
      <c r="L73" s="6"/>
    </row>
    <row r="74" spans="1:20" s="107" customFormat="1" ht="6.95" customHeight="1" x14ac:dyDescent="0.25">
      <c r="A74" s="113"/>
      <c r="B74" s="124"/>
      <c r="C74" s="104"/>
      <c r="D74" s="104"/>
      <c r="E74" s="104"/>
      <c r="F74" s="104"/>
      <c r="G74" s="104"/>
      <c r="H74" s="104"/>
      <c r="I74" s="7"/>
      <c r="J74" s="104"/>
      <c r="K74" s="104"/>
      <c r="L74" s="6"/>
    </row>
    <row r="75" spans="1:20" s="107" customFormat="1" ht="12" customHeight="1" x14ac:dyDescent="0.25">
      <c r="A75" s="113"/>
      <c r="B75" s="124"/>
      <c r="C75" s="105" t="s">
        <v>11</v>
      </c>
      <c r="D75" s="104"/>
      <c r="E75" s="104"/>
      <c r="F75" s="35" t="str">
        <f>F9</f>
        <v>Mariánskolázeňská 306/2</v>
      </c>
      <c r="G75" s="104"/>
      <c r="H75" s="104"/>
      <c r="I75" s="8" t="s">
        <v>13</v>
      </c>
      <c r="J75" s="36" t="str">
        <f>IF(J9="","",J9)</f>
        <v/>
      </c>
      <c r="K75" s="104"/>
      <c r="L75" s="6"/>
    </row>
    <row r="76" spans="1:20" s="107" customFormat="1" ht="6.95" customHeight="1" x14ac:dyDescent="0.25">
      <c r="A76" s="113"/>
      <c r="B76" s="124"/>
      <c r="C76" s="104"/>
      <c r="D76" s="104"/>
      <c r="E76" s="104"/>
      <c r="F76" s="104"/>
      <c r="G76" s="104"/>
      <c r="H76" s="104"/>
      <c r="I76" s="7"/>
      <c r="J76" s="104"/>
      <c r="K76" s="104"/>
      <c r="L76" s="6"/>
    </row>
    <row r="77" spans="1:20" s="107" customFormat="1" ht="15.2" customHeight="1" x14ac:dyDescent="0.25">
      <c r="A77" s="113"/>
      <c r="B77" s="124"/>
      <c r="C77" s="105" t="s">
        <v>15</v>
      </c>
      <c r="D77" s="104"/>
      <c r="E77" s="104"/>
      <c r="F77" s="35" t="str">
        <f>E12</f>
        <v>Karlovarský kraj</v>
      </c>
      <c r="G77" s="104"/>
      <c r="H77" s="104"/>
      <c r="I77" s="8" t="s">
        <v>20</v>
      </c>
      <c r="J77" s="37" t="str">
        <f>E18</f>
        <v>INTAR a.s.</v>
      </c>
      <c r="K77" s="104"/>
      <c r="L77" s="6"/>
    </row>
    <row r="78" spans="1:20" s="107" customFormat="1" ht="15.2" customHeight="1" x14ac:dyDescent="0.25">
      <c r="A78" s="113"/>
      <c r="B78" s="124"/>
      <c r="C78" s="105" t="s">
        <v>19</v>
      </c>
      <c r="D78" s="104"/>
      <c r="E78" s="104"/>
      <c r="F78" s="35" t="str">
        <f>IF(E15="","",E15)</f>
        <v>Společnost Císařské lázně - GEOSAN GROUP - Metrostav</v>
      </c>
      <c r="G78" s="104"/>
      <c r="H78" s="104"/>
      <c r="I78" s="8" t="s">
        <v>22</v>
      </c>
      <c r="J78" s="37" t="str">
        <f>E21</f>
        <v xml:space="preserve"> </v>
      </c>
      <c r="K78" s="104"/>
      <c r="L78" s="6"/>
    </row>
    <row r="79" spans="1:20" s="107" customFormat="1" ht="10.35" customHeight="1" x14ac:dyDescent="0.25">
      <c r="A79" s="113"/>
      <c r="B79" s="124"/>
      <c r="C79" s="104"/>
      <c r="D79" s="104"/>
      <c r="E79" s="104"/>
      <c r="F79" s="104"/>
      <c r="G79" s="104"/>
      <c r="H79" s="104"/>
      <c r="I79" s="7"/>
      <c r="J79" s="104"/>
      <c r="K79" s="104"/>
      <c r="L79" s="6"/>
    </row>
    <row r="80" spans="1:20" s="60" customFormat="1" ht="29.25" customHeight="1" x14ac:dyDescent="0.25">
      <c r="B80" s="124"/>
      <c r="C80" s="61" t="s">
        <v>44</v>
      </c>
      <c r="D80" s="62" t="s">
        <v>45</v>
      </c>
      <c r="E80" s="62" t="s">
        <v>46</v>
      </c>
      <c r="F80" s="62" t="s">
        <v>47</v>
      </c>
      <c r="G80" s="62" t="s">
        <v>48</v>
      </c>
      <c r="H80" s="62" t="s">
        <v>49</v>
      </c>
      <c r="I80" s="63" t="s">
        <v>50</v>
      </c>
      <c r="J80" s="62" t="s">
        <v>39</v>
      </c>
      <c r="K80" s="64" t="s">
        <v>51</v>
      </c>
      <c r="L80" s="103"/>
      <c r="M80" s="65" t="s">
        <v>9</v>
      </c>
      <c r="N80" s="66" t="s">
        <v>28</v>
      </c>
      <c r="O80" s="66" t="s">
        <v>52</v>
      </c>
      <c r="P80" s="66" t="s">
        <v>53</v>
      </c>
      <c r="Q80" s="66" t="s">
        <v>54</v>
      </c>
      <c r="R80" s="66" t="s">
        <v>55</v>
      </c>
      <c r="S80" s="66" t="s">
        <v>56</v>
      </c>
      <c r="T80" s="67" t="s">
        <v>57</v>
      </c>
    </row>
    <row r="81" spans="1:65" s="107" customFormat="1" ht="22.9" customHeight="1" x14ac:dyDescent="0.25">
      <c r="A81" s="113"/>
      <c r="B81" s="124"/>
      <c r="C81" s="68" t="s">
        <v>58</v>
      </c>
      <c r="D81" s="104"/>
      <c r="E81" s="104"/>
      <c r="F81" s="104"/>
      <c r="G81" s="104"/>
      <c r="H81" s="104"/>
      <c r="I81" s="7"/>
      <c r="J81" s="69">
        <f>BK81</f>
        <v>0</v>
      </c>
      <c r="K81" s="104"/>
      <c r="L81" s="6"/>
      <c r="M81" s="70"/>
      <c r="N81" s="71"/>
      <c r="O81" s="71"/>
      <c r="P81" s="72" t="e">
        <f>P82</f>
        <v>#REF!</v>
      </c>
      <c r="Q81" s="71"/>
      <c r="R81" s="72" t="e">
        <f>R82</f>
        <v>#REF!</v>
      </c>
      <c r="S81" s="71"/>
      <c r="T81" s="73" t="e">
        <f>T82</f>
        <v>#REF!</v>
      </c>
      <c r="AT81" s="2" t="s">
        <v>59</v>
      </c>
      <c r="AU81" s="2" t="s">
        <v>41</v>
      </c>
      <c r="BK81" s="74">
        <f>BK82</f>
        <v>0</v>
      </c>
    </row>
    <row r="82" spans="1:65" s="75" customFormat="1" ht="25.9" customHeight="1" x14ac:dyDescent="0.2">
      <c r="B82" s="124"/>
      <c r="C82" s="76"/>
      <c r="D82" s="77" t="s">
        <v>59</v>
      </c>
      <c r="E82" s="78" t="s">
        <v>67</v>
      </c>
      <c r="F82" s="78" t="s">
        <v>68</v>
      </c>
      <c r="G82" s="76"/>
      <c r="H82" s="76"/>
      <c r="I82" s="79"/>
      <c r="J82" s="80">
        <f>BK82</f>
        <v>0</v>
      </c>
      <c r="K82" s="76"/>
      <c r="L82" s="81"/>
      <c r="M82" s="82"/>
      <c r="N82" s="83"/>
      <c r="O82" s="83"/>
      <c r="P82" s="84" t="e">
        <f>P83</f>
        <v>#REF!</v>
      </c>
      <c r="Q82" s="83"/>
      <c r="R82" s="84" t="e">
        <f>R83</f>
        <v>#REF!</v>
      </c>
      <c r="S82" s="83"/>
      <c r="T82" s="85" t="e">
        <f>T83</f>
        <v>#REF!</v>
      </c>
      <c r="AR82" s="86" t="s">
        <v>1</v>
      </c>
      <c r="AT82" s="87" t="s">
        <v>59</v>
      </c>
      <c r="AU82" s="87" t="s">
        <v>14</v>
      </c>
      <c r="AY82" s="86" t="s">
        <v>61</v>
      </c>
      <c r="BK82" s="88">
        <f>BK83</f>
        <v>0</v>
      </c>
    </row>
    <row r="83" spans="1:65" s="75" customFormat="1" ht="22.9" customHeight="1" x14ac:dyDescent="0.2">
      <c r="B83" s="124"/>
      <c r="C83" s="76"/>
      <c r="D83" s="77" t="s">
        <v>59</v>
      </c>
      <c r="E83" s="89" t="s">
        <v>101</v>
      </c>
      <c r="F83" s="89" t="s">
        <v>118</v>
      </c>
      <c r="G83" s="76"/>
      <c r="H83" s="76"/>
      <c r="I83" s="79"/>
      <c r="J83" s="90">
        <f>BK83</f>
        <v>0</v>
      </c>
      <c r="K83" s="76"/>
      <c r="L83" s="81"/>
      <c r="M83" s="82"/>
      <c r="N83" s="83"/>
      <c r="O83" s="83"/>
      <c r="P83" s="84" t="e">
        <f>P84+P117+P140+P159+P222+P257+P348</f>
        <v>#REF!</v>
      </c>
      <c r="Q83" s="83"/>
      <c r="R83" s="84" t="e">
        <f>R84+R117+R140+R159+R222+R257+R348</f>
        <v>#REF!</v>
      </c>
      <c r="S83" s="83"/>
      <c r="T83" s="85" t="e">
        <f>T84+T117+T140+T159+T222+T257+T348</f>
        <v>#REF!</v>
      </c>
      <c r="AR83" s="86" t="s">
        <v>1</v>
      </c>
      <c r="AT83" s="87" t="s">
        <v>59</v>
      </c>
      <c r="AU83" s="87" t="s">
        <v>60</v>
      </c>
      <c r="AY83" s="86" t="s">
        <v>61</v>
      </c>
      <c r="BK83" s="88">
        <f>BK84+BK117+BK140+BK159+BK222+BK257+BK348</f>
        <v>0</v>
      </c>
    </row>
    <row r="84" spans="1:65" s="75" customFormat="1" ht="20.85" customHeight="1" x14ac:dyDescent="0.2">
      <c r="B84" s="124"/>
      <c r="C84" s="76"/>
      <c r="D84" s="77" t="s">
        <v>59</v>
      </c>
      <c r="E84" s="89" t="s">
        <v>59</v>
      </c>
      <c r="F84" s="89" t="s">
        <v>102</v>
      </c>
      <c r="G84" s="76"/>
      <c r="H84" s="76"/>
      <c r="I84" s="79"/>
      <c r="J84" s="90">
        <f>BK84</f>
        <v>0</v>
      </c>
      <c r="K84" s="76"/>
      <c r="L84" s="81"/>
      <c r="M84" s="82"/>
      <c r="N84" s="83"/>
      <c r="O84" s="83"/>
      <c r="P84" s="84">
        <f>SUM(P109:P110)</f>
        <v>0</v>
      </c>
      <c r="Q84" s="83"/>
      <c r="R84" s="84">
        <f>SUM(R109:R110)</f>
        <v>0</v>
      </c>
      <c r="S84" s="83"/>
      <c r="T84" s="85">
        <f>SUM(T109:T110)</f>
        <v>0</v>
      </c>
      <c r="AR84" s="86" t="s">
        <v>1</v>
      </c>
      <c r="AT84" s="87" t="s">
        <v>59</v>
      </c>
      <c r="AU84" s="87" t="s">
        <v>1</v>
      </c>
      <c r="AY84" s="86" t="s">
        <v>61</v>
      </c>
      <c r="BK84" s="88">
        <f>SUM(BK85:BK116)</f>
        <v>0</v>
      </c>
    </row>
    <row r="85" spans="1:65" s="121" customFormat="1" ht="36" customHeight="1" x14ac:dyDescent="0.25">
      <c r="B85" s="124"/>
      <c r="C85" s="114" t="s">
        <v>285</v>
      </c>
      <c r="D85" s="114" t="s">
        <v>62</v>
      </c>
      <c r="E85" s="115" t="s">
        <v>286</v>
      </c>
      <c r="F85" s="116" t="s">
        <v>287</v>
      </c>
      <c r="G85" s="117" t="s">
        <v>65</v>
      </c>
      <c r="H85" s="118">
        <v>1</v>
      </c>
      <c r="I85" s="119"/>
      <c r="J85" s="120">
        <f>ROUND(I85*H85,2)</f>
        <v>0</v>
      </c>
      <c r="K85" s="116" t="s">
        <v>9</v>
      </c>
      <c r="L85" s="124"/>
      <c r="M85" s="92" t="s">
        <v>9</v>
      </c>
      <c r="N85" s="125" t="s">
        <v>29</v>
      </c>
      <c r="P85" s="126">
        <f>O85*H85</f>
        <v>0</v>
      </c>
      <c r="Q85" s="126">
        <v>0</v>
      </c>
      <c r="R85" s="126">
        <f>Q85*H85</f>
        <v>0</v>
      </c>
      <c r="S85" s="126">
        <v>0</v>
      </c>
      <c r="T85" s="127">
        <f>S85*H85</f>
        <v>0</v>
      </c>
      <c r="AR85" s="97" t="s">
        <v>64</v>
      </c>
      <c r="AT85" s="97" t="s">
        <v>62</v>
      </c>
      <c r="AU85" s="97" t="s">
        <v>0</v>
      </c>
      <c r="AY85" s="128" t="s">
        <v>61</v>
      </c>
      <c r="BE85" s="129">
        <f>IF(N85="základní",J85,0)</f>
        <v>0</v>
      </c>
      <c r="BF85" s="129">
        <f>IF(N85="snížená",J85,0)</f>
        <v>0</v>
      </c>
      <c r="BG85" s="129">
        <f>IF(N85="zákl. přenesená",J85,0)</f>
        <v>0</v>
      </c>
      <c r="BH85" s="129">
        <f>IF(N85="sníž. přenesená",J85,0)</f>
        <v>0</v>
      </c>
      <c r="BI85" s="129">
        <f>IF(N85="nulová",J85,0)</f>
        <v>0</v>
      </c>
      <c r="BJ85" s="128" t="s">
        <v>60</v>
      </c>
      <c r="BK85" s="129">
        <f>ROUND(I85*H85,2)</f>
        <v>0</v>
      </c>
      <c r="BL85" s="128" t="s">
        <v>64</v>
      </c>
      <c r="BM85" s="97" t="s">
        <v>320</v>
      </c>
    </row>
    <row r="86" spans="1:65" s="121" customFormat="1" ht="19.5" x14ac:dyDescent="0.25">
      <c r="B86" s="124"/>
      <c r="D86" s="122" t="s">
        <v>63</v>
      </c>
      <c r="F86" s="123" t="s">
        <v>287</v>
      </c>
      <c r="I86" s="110"/>
      <c r="L86" s="124"/>
      <c r="M86" s="130"/>
      <c r="T86" s="131"/>
      <c r="AT86" s="128" t="s">
        <v>63</v>
      </c>
      <c r="AU86" s="128" t="s">
        <v>0</v>
      </c>
    </row>
    <row r="87" spans="1:65" s="121" customFormat="1" ht="24" customHeight="1" x14ac:dyDescent="0.25">
      <c r="B87" s="124"/>
      <c r="C87" s="114" t="s">
        <v>64</v>
      </c>
      <c r="D87" s="114" t="s">
        <v>62</v>
      </c>
      <c r="E87" s="115" t="s">
        <v>288</v>
      </c>
      <c r="F87" s="116" t="s">
        <v>289</v>
      </c>
      <c r="G87" s="117" t="s">
        <v>65</v>
      </c>
      <c r="H87" s="118">
        <v>1</v>
      </c>
      <c r="I87" s="119"/>
      <c r="J87" s="120">
        <f>ROUND(I87*H87,2)</f>
        <v>0</v>
      </c>
      <c r="K87" s="116" t="s">
        <v>9</v>
      </c>
      <c r="L87" s="124"/>
      <c r="M87" s="92" t="s">
        <v>9</v>
      </c>
      <c r="N87" s="125" t="s">
        <v>29</v>
      </c>
      <c r="P87" s="126">
        <f>O87*H87</f>
        <v>0</v>
      </c>
      <c r="Q87" s="126">
        <v>0</v>
      </c>
      <c r="R87" s="126">
        <f>Q87*H87</f>
        <v>0</v>
      </c>
      <c r="S87" s="126">
        <v>0</v>
      </c>
      <c r="T87" s="127">
        <f>S87*H87</f>
        <v>0</v>
      </c>
      <c r="AR87" s="97" t="s">
        <v>64</v>
      </c>
      <c r="AT87" s="97" t="s">
        <v>62</v>
      </c>
      <c r="AU87" s="97" t="s">
        <v>0</v>
      </c>
      <c r="AY87" s="128" t="s">
        <v>61</v>
      </c>
      <c r="BE87" s="129">
        <f>IF(N87="základní",J87,0)</f>
        <v>0</v>
      </c>
      <c r="BF87" s="129">
        <f>IF(N87="snížená",J87,0)</f>
        <v>0</v>
      </c>
      <c r="BG87" s="129">
        <f>IF(N87="zákl. přenesená",J87,0)</f>
        <v>0</v>
      </c>
      <c r="BH87" s="129">
        <f>IF(N87="sníž. přenesená",J87,0)</f>
        <v>0</v>
      </c>
      <c r="BI87" s="129">
        <f>IF(N87="nulová",J87,0)</f>
        <v>0</v>
      </c>
      <c r="BJ87" s="128" t="s">
        <v>60</v>
      </c>
      <c r="BK87" s="129">
        <f>ROUND(I87*H87,2)</f>
        <v>0</v>
      </c>
      <c r="BL87" s="128" t="s">
        <v>64</v>
      </c>
      <c r="BM87" s="97" t="s">
        <v>321</v>
      </c>
    </row>
    <row r="88" spans="1:65" s="121" customFormat="1" ht="19.5" x14ac:dyDescent="0.25">
      <c r="B88" s="124"/>
      <c r="D88" s="122" t="s">
        <v>63</v>
      </c>
      <c r="F88" s="123" t="s">
        <v>289</v>
      </c>
      <c r="I88" s="110"/>
      <c r="L88" s="124"/>
      <c r="M88" s="130"/>
      <c r="T88" s="131"/>
      <c r="AT88" s="128" t="s">
        <v>63</v>
      </c>
      <c r="AU88" s="128" t="s">
        <v>0</v>
      </c>
    </row>
    <row r="89" spans="1:65" s="121" customFormat="1" ht="24" customHeight="1" x14ac:dyDescent="0.25">
      <c r="B89" s="124"/>
      <c r="C89" s="114" t="s">
        <v>290</v>
      </c>
      <c r="D89" s="114" t="s">
        <v>62</v>
      </c>
      <c r="E89" s="115" t="s">
        <v>291</v>
      </c>
      <c r="F89" s="116" t="s">
        <v>292</v>
      </c>
      <c r="G89" s="117" t="s">
        <v>65</v>
      </c>
      <c r="H89" s="118">
        <v>1</v>
      </c>
      <c r="I89" s="119"/>
      <c r="J89" s="120">
        <f>ROUND(I89*H89,2)</f>
        <v>0</v>
      </c>
      <c r="K89" s="116" t="s">
        <v>9</v>
      </c>
      <c r="L89" s="124"/>
      <c r="M89" s="92" t="s">
        <v>9</v>
      </c>
      <c r="N89" s="125" t="s">
        <v>29</v>
      </c>
      <c r="P89" s="126">
        <f>O89*H89</f>
        <v>0</v>
      </c>
      <c r="Q89" s="126">
        <v>0</v>
      </c>
      <c r="R89" s="126">
        <f>Q89*H89</f>
        <v>0</v>
      </c>
      <c r="S89" s="126">
        <v>0</v>
      </c>
      <c r="T89" s="127">
        <f>S89*H89</f>
        <v>0</v>
      </c>
      <c r="AR89" s="97" t="s">
        <v>64</v>
      </c>
      <c r="AT89" s="97" t="s">
        <v>62</v>
      </c>
      <c r="AU89" s="97" t="s">
        <v>0</v>
      </c>
      <c r="AY89" s="128" t="s">
        <v>61</v>
      </c>
      <c r="BE89" s="129">
        <f>IF(N89="základní",J89,0)</f>
        <v>0</v>
      </c>
      <c r="BF89" s="129">
        <f>IF(N89="snížená",J89,0)</f>
        <v>0</v>
      </c>
      <c r="BG89" s="129">
        <f>IF(N89="zákl. přenesená",J89,0)</f>
        <v>0</v>
      </c>
      <c r="BH89" s="129">
        <f>IF(N89="sníž. přenesená",J89,0)</f>
        <v>0</v>
      </c>
      <c r="BI89" s="129">
        <f>IF(N89="nulová",J89,0)</f>
        <v>0</v>
      </c>
      <c r="BJ89" s="128" t="s">
        <v>60</v>
      </c>
      <c r="BK89" s="129">
        <f>ROUND(I89*H89,2)</f>
        <v>0</v>
      </c>
      <c r="BL89" s="128" t="s">
        <v>64</v>
      </c>
      <c r="BM89" s="97" t="s">
        <v>322</v>
      </c>
    </row>
    <row r="90" spans="1:65" s="121" customFormat="1" ht="19.5" x14ac:dyDescent="0.25">
      <c r="B90" s="124"/>
      <c r="D90" s="122" t="s">
        <v>63</v>
      </c>
      <c r="F90" s="123" t="s">
        <v>292</v>
      </c>
      <c r="I90" s="110"/>
      <c r="L90" s="124"/>
      <c r="M90" s="130"/>
      <c r="T90" s="131"/>
      <c r="AT90" s="128" t="s">
        <v>63</v>
      </c>
      <c r="AU90" s="128" t="s">
        <v>0</v>
      </c>
    </row>
    <row r="91" spans="1:65" s="121" customFormat="1" ht="36" customHeight="1" x14ac:dyDescent="0.25">
      <c r="B91" s="124"/>
      <c r="C91" s="114" t="s">
        <v>293</v>
      </c>
      <c r="D91" s="114" t="s">
        <v>62</v>
      </c>
      <c r="E91" s="115" t="s">
        <v>294</v>
      </c>
      <c r="F91" s="116" t="s">
        <v>295</v>
      </c>
      <c r="G91" s="117" t="s">
        <v>65</v>
      </c>
      <c r="H91" s="118">
        <v>1</v>
      </c>
      <c r="I91" s="119"/>
      <c r="J91" s="120">
        <f>ROUND(I91*H91,2)</f>
        <v>0</v>
      </c>
      <c r="K91" s="116" t="s">
        <v>9</v>
      </c>
      <c r="L91" s="124"/>
      <c r="M91" s="92" t="s">
        <v>9</v>
      </c>
      <c r="N91" s="125" t="s">
        <v>29</v>
      </c>
      <c r="P91" s="126">
        <f>O91*H91</f>
        <v>0</v>
      </c>
      <c r="Q91" s="126">
        <v>0</v>
      </c>
      <c r="R91" s="126">
        <f>Q91*H91</f>
        <v>0</v>
      </c>
      <c r="S91" s="126">
        <v>0</v>
      </c>
      <c r="T91" s="127">
        <f>S91*H91</f>
        <v>0</v>
      </c>
      <c r="AR91" s="97" t="s">
        <v>64</v>
      </c>
      <c r="AT91" s="97" t="s">
        <v>62</v>
      </c>
      <c r="AU91" s="97" t="s">
        <v>0</v>
      </c>
      <c r="AY91" s="128" t="s">
        <v>61</v>
      </c>
      <c r="BE91" s="129">
        <f>IF(N91="základní",J91,0)</f>
        <v>0</v>
      </c>
      <c r="BF91" s="129">
        <f>IF(N91="snížená",J91,0)</f>
        <v>0</v>
      </c>
      <c r="BG91" s="129">
        <f>IF(N91="zákl. přenesená",J91,0)</f>
        <v>0</v>
      </c>
      <c r="BH91" s="129">
        <f>IF(N91="sníž. přenesená",J91,0)</f>
        <v>0</v>
      </c>
      <c r="BI91" s="129">
        <f>IF(N91="nulová",J91,0)</f>
        <v>0</v>
      </c>
      <c r="BJ91" s="128" t="s">
        <v>60</v>
      </c>
      <c r="BK91" s="129">
        <f>ROUND(I91*H91,2)</f>
        <v>0</v>
      </c>
      <c r="BL91" s="128" t="s">
        <v>64</v>
      </c>
      <c r="BM91" s="97" t="s">
        <v>323</v>
      </c>
    </row>
    <row r="92" spans="1:65" s="121" customFormat="1" ht="19.5" x14ac:dyDescent="0.25">
      <c r="B92" s="124"/>
      <c r="D92" s="122" t="s">
        <v>63</v>
      </c>
      <c r="F92" s="123" t="s">
        <v>295</v>
      </c>
      <c r="I92" s="110"/>
      <c r="L92" s="124"/>
      <c r="M92" s="130"/>
      <c r="T92" s="131"/>
      <c r="AT92" s="128" t="s">
        <v>63</v>
      </c>
      <c r="AU92" s="128" t="s">
        <v>0</v>
      </c>
    </row>
    <row r="93" spans="1:65" s="121" customFormat="1" ht="24" customHeight="1" x14ac:dyDescent="0.25">
      <c r="B93" s="124"/>
      <c r="C93" s="114" t="s">
        <v>296</v>
      </c>
      <c r="D93" s="114" t="s">
        <v>62</v>
      </c>
      <c r="E93" s="115" t="s">
        <v>297</v>
      </c>
      <c r="F93" s="116" t="s">
        <v>298</v>
      </c>
      <c r="G93" s="117" t="s">
        <v>65</v>
      </c>
      <c r="H93" s="118">
        <v>1</v>
      </c>
      <c r="I93" s="119"/>
      <c r="J93" s="120">
        <f>ROUND(I93*H93,2)</f>
        <v>0</v>
      </c>
      <c r="K93" s="116" t="s">
        <v>9</v>
      </c>
      <c r="L93" s="124"/>
      <c r="M93" s="92" t="s">
        <v>9</v>
      </c>
      <c r="N93" s="125" t="s">
        <v>29</v>
      </c>
      <c r="P93" s="126">
        <f>O93*H93</f>
        <v>0</v>
      </c>
      <c r="Q93" s="126">
        <v>0</v>
      </c>
      <c r="R93" s="126">
        <f>Q93*H93</f>
        <v>0</v>
      </c>
      <c r="S93" s="126">
        <v>0</v>
      </c>
      <c r="T93" s="127">
        <f>S93*H93</f>
        <v>0</v>
      </c>
      <c r="AR93" s="97" t="s">
        <v>64</v>
      </c>
      <c r="AT93" s="97" t="s">
        <v>62</v>
      </c>
      <c r="AU93" s="97" t="s">
        <v>0</v>
      </c>
      <c r="AY93" s="128" t="s">
        <v>61</v>
      </c>
      <c r="BE93" s="129">
        <f>IF(N93="základní",J93,0)</f>
        <v>0</v>
      </c>
      <c r="BF93" s="129">
        <f>IF(N93="snížená",J93,0)</f>
        <v>0</v>
      </c>
      <c r="BG93" s="129">
        <f>IF(N93="zákl. přenesená",J93,0)</f>
        <v>0</v>
      </c>
      <c r="BH93" s="129">
        <f>IF(N93="sníž. přenesená",J93,0)</f>
        <v>0</v>
      </c>
      <c r="BI93" s="129">
        <f>IF(N93="nulová",J93,0)</f>
        <v>0</v>
      </c>
      <c r="BJ93" s="128" t="s">
        <v>60</v>
      </c>
      <c r="BK93" s="129">
        <f>ROUND(I93*H93,2)</f>
        <v>0</v>
      </c>
      <c r="BL93" s="128" t="s">
        <v>64</v>
      </c>
      <c r="BM93" s="97" t="s">
        <v>324</v>
      </c>
    </row>
    <row r="94" spans="1:65" s="121" customFormat="1" ht="19.5" x14ac:dyDescent="0.25">
      <c r="B94" s="124"/>
      <c r="D94" s="122" t="s">
        <v>63</v>
      </c>
      <c r="F94" s="123" t="s">
        <v>298</v>
      </c>
      <c r="I94" s="110"/>
      <c r="L94" s="124"/>
      <c r="M94" s="130"/>
      <c r="T94" s="131"/>
      <c r="AT94" s="128" t="s">
        <v>63</v>
      </c>
      <c r="AU94" s="128" t="s">
        <v>0</v>
      </c>
    </row>
    <row r="95" spans="1:65" s="121" customFormat="1" ht="36" customHeight="1" x14ac:dyDescent="0.25">
      <c r="B95" s="124"/>
      <c r="C95" s="114" t="s">
        <v>299</v>
      </c>
      <c r="D95" s="114" t="s">
        <v>62</v>
      </c>
      <c r="E95" s="115" t="s">
        <v>300</v>
      </c>
      <c r="F95" s="116" t="s">
        <v>301</v>
      </c>
      <c r="G95" s="117" t="s">
        <v>65</v>
      </c>
      <c r="H95" s="118">
        <v>2</v>
      </c>
      <c r="I95" s="119"/>
      <c r="J95" s="120">
        <f>ROUND(I95*H95,2)</f>
        <v>0</v>
      </c>
      <c r="K95" s="116" t="s">
        <v>9</v>
      </c>
      <c r="L95" s="124"/>
      <c r="M95" s="92" t="s">
        <v>9</v>
      </c>
      <c r="N95" s="125" t="s">
        <v>29</v>
      </c>
      <c r="P95" s="126">
        <f>O95*H95</f>
        <v>0</v>
      </c>
      <c r="Q95" s="126">
        <v>0</v>
      </c>
      <c r="R95" s="126">
        <f>Q95*H95</f>
        <v>0</v>
      </c>
      <c r="S95" s="126">
        <v>0</v>
      </c>
      <c r="T95" s="127">
        <f>S95*H95</f>
        <v>0</v>
      </c>
      <c r="AR95" s="97" t="s">
        <v>64</v>
      </c>
      <c r="AT95" s="97" t="s">
        <v>62</v>
      </c>
      <c r="AU95" s="97" t="s">
        <v>0</v>
      </c>
      <c r="AY95" s="128" t="s">
        <v>61</v>
      </c>
      <c r="BE95" s="129">
        <f>IF(N95="základní",J95,0)</f>
        <v>0</v>
      </c>
      <c r="BF95" s="129">
        <f>IF(N95="snížená",J95,0)</f>
        <v>0</v>
      </c>
      <c r="BG95" s="129">
        <f>IF(N95="zákl. přenesená",J95,0)</f>
        <v>0</v>
      </c>
      <c r="BH95" s="129">
        <f>IF(N95="sníž. přenesená",J95,0)</f>
        <v>0</v>
      </c>
      <c r="BI95" s="129">
        <f>IF(N95="nulová",J95,0)</f>
        <v>0</v>
      </c>
      <c r="BJ95" s="128" t="s">
        <v>60</v>
      </c>
      <c r="BK95" s="129">
        <f>ROUND(I95*H95,2)</f>
        <v>0</v>
      </c>
      <c r="BL95" s="128" t="s">
        <v>64</v>
      </c>
      <c r="BM95" s="97" t="s">
        <v>325</v>
      </c>
    </row>
    <row r="96" spans="1:65" s="121" customFormat="1" ht="19.5" x14ac:dyDescent="0.25">
      <c r="B96" s="124"/>
      <c r="D96" s="122" t="s">
        <v>63</v>
      </c>
      <c r="F96" s="123" t="s">
        <v>301</v>
      </c>
      <c r="I96" s="110"/>
      <c r="L96" s="124"/>
      <c r="M96" s="130"/>
      <c r="T96" s="131"/>
      <c r="AT96" s="128" t="s">
        <v>63</v>
      </c>
      <c r="AU96" s="128" t="s">
        <v>0</v>
      </c>
    </row>
    <row r="97" spans="1:65" s="121" customFormat="1" ht="36" customHeight="1" x14ac:dyDescent="0.25">
      <c r="B97" s="124"/>
      <c r="C97" s="114" t="s">
        <v>302</v>
      </c>
      <c r="D97" s="114" t="s">
        <v>62</v>
      </c>
      <c r="E97" s="115" t="s">
        <v>303</v>
      </c>
      <c r="F97" s="116" t="s">
        <v>304</v>
      </c>
      <c r="G97" s="117" t="s">
        <v>65</v>
      </c>
      <c r="H97" s="118">
        <v>2</v>
      </c>
      <c r="I97" s="119"/>
      <c r="J97" s="120">
        <f>ROUND(I97*H97,2)</f>
        <v>0</v>
      </c>
      <c r="K97" s="116" t="s">
        <v>9</v>
      </c>
      <c r="L97" s="124"/>
      <c r="M97" s="92" t="s">
        <v>9</v>
      </c>
      <c r="N97" s="125" t="s">
        <v>29</v>
      </c>
      <c r="P97" s="126">
        <f>O97*H97</f>
        <v>0</v>
      </c>
      <c r="Q97" s="126">
        <v>0</v>
      </c>
      <c r="R97" s="126">
        <f>Q97*H97</f>
        <v>0</v>
      </c>
      <c r="S97" s="126">
        <v>0</v>
      </c>
      <c r="T97" s="127">
        <f>S97*H97</f>
        <v>0</v>
      </c>
      <c r="AR97" s="97" t="s">
        <v>64</v>
      </c>
      <c r="AT97" s="97" t="s">
        <v>62</v>
      </c>
      <c r="AU97" s="97" t="s">
        <v>0</v>
      </c>
      <c r="AY97" s="128" t="s">
        <v>61</v>
      </c>
      <c r="BE97" s="129">
        <f>IF(N97="základní",J97,0)</f>
        <v>0</v>
      </c>
      <c r="BF97" s="129">
        <f>IF(N97="snížená",J97,0)</f>
        <v>0</v>
      </c>
      <c r="BG97" s="129">
        <f>IF(N97="zákl. přenesená",J97,0)</f>
        <v>0</v>
      </c>
      <c r="BH97" s="129">
        <f>IF(N97="sníž. přenesená",J97,0)</f>
        <v>0</v>
      </c>
      <c r="BI97" s="129">
        <f>IF(N97="nulová",J97,0)</f>
        <v>0</v>
      </c>
      <c r="BJ97" s="128" t="s">
        <v>60</v>
      </c>
      <c r="BK97" s="129">
        <f>ROUND(I97*H97,2)</f>
        <v>0</v>
      </c>
      <c r="BL97" s="128" t="s">
        <v>64</v>
      </c>
      <c r="BM97" s="97" t="s">
        <v>326</v>
      </c>
    </row>
    <row r="98" spans="1:65" s="121" customFormat="1" ht="19.5" x14ac:dyDescent="0.25">
      <c r="B98" s="124"/>
      <c r="D98" s="122" t="s">
        <v>63</v>
      </c>
      <c r="F98" s="123" t="s">
        <v>304</v>
      </c>
      <c r="I98" s="110"/>
      <c r="L98" s="124"/>
      <c r="M98" s="130"/>
      <c r="T98" s="131"/>
      <c r="AT98" s="128" t="s">
        <v>63</v>
      </c>
      <c r="AU98" s="128" t="s">
        <v>0</v>
      </c>
    </row>
    <row r="99" spans="1:65" s="121" customFormat="1" ht="36" customHeight="1" x14ac:dyDescent="0.25">
      <c r="B99" s="124"/>
      <c r="C99" s="114" t="s">
        <v>305</v>
      </c>
      <c r="D99" s="114" t="s">
        <v>62</v>
      </c>
      <c r="E99" s="115" t="s">
        <v>306</v>
      </c>
      <c r="F99" s="116" t="s">
        <v>307</v>
      </c>
      <c r="G99" s="117" t="s">
        <v>65</v>
      </c>
      <c r="H99" s="118">
        <v>1</v>
      </c>
      <c r="I99" s="119"/>
      <c r="J99" s="120">
        <f>ROUND(I99*H99,2)</f>
        <v>0</v>
      </c>
      <c r="K99" s="116" t="s">
        <v>9</v>
      </c>
      <c r="L99" s="124"/>
      <c r="M99" s="92" t="s">
        <v>9</v>
      </c>
      <c r="N99" s="125" t="s">
        <v>29</v>
      </c>
      <c r="P99" s="126">
        <f>O99*H99</f>
        <v>0</v>
      </c>
      <c r="Q99" s="126">
        <v>0</v>
      </c>
      <c r="R99" s="126">
        <f>Q99*H99</f>
        <v>0</v>
      </c>
      <c r="S99" s="126">
        <v>0</v>
      </c>
      <c r="T99" s="127">
        <f>S99*H99</f>
        <v>0</v>
      </c>
      <c r="AR99" s="97" t="s">
        <v>64</v>
      </c>
      <c r="AT99" s="97" t="s">
        <v>62</v>
      </c>
      <c r="AU99" s="97" t="s">
        <v>0</v>
      </c>
      <c r="AY99" s="128" t="s">
        <v>61</v>
      </c>
      <c r="BE99" s="129">
        <f>IF(N99="základní",J99,0)</f>
        <v>0</v>
      </c>
      <c r="BF99" s="129">
        <f>IF(N99="snížená",J99,0)</f>
        <v>0</v>
      </c>
      <c r="BG99" s="129">
        <f>IF(N99="zákl. přenesená",J99,0)</f>
        <v>0</v>
      </c>
      <c r="BH99" s="129">
        <f>IF(N99="sníž. přenesená",J99,0)</f>
        <v>0</v>
      </c>
      <c r="BI99" s="129">
        <f>IF(N99="nulová",J99,0)</f>
        <v>0</v>
      </c>
      <c r="BJ99" s="128" t="s">
        <v>60</v>
      </c>
      <c r="BK99" s="129">
        <f>ROUND(I99*H99,2)</f>
        <v>0</v>
      </c>
      <c r="BL99" s="128" t="s">
        <v>64</v>
      </c>
      <c r="BM99" s="97" t="s">
        <v>327</v>
      </c>
    </row>
    <row r="100" spans="1:65" s="121" customFormat="1" ht="19.5" x14ac:dyDescent="0.25">
      <c r="B100" s="124"/>
      <c r="D100" s="122" t="s">
        <v>63</v>
      </c>
      <c r="F100" s="123" t="s">
        <v>307</v>
      </c>
      <c r="I100" s="110"/>
      <c r="L100" s="124"/>
      <c r="M100" s="130"/>
      <c r="T100" s="131"/>
      <c r="AT100" s="128" t="s">
        <v>63</v>
      </c>
      <c r="AU100" s="128" t="s">
        <v>0</v>
      </c>
    </row>
    <row r="101" spans="1:65" s="121" customFormat="1" ht="24" customHeight="1" x14ac:dyDescent="0.25">
      <c r="B101" s="124"/>
      <c r="C101" s="114" t="s">
        <v>308</v>
      </c>
      <c r="D101" s="114" t="s">
        <v>62</v>
      </c>
      <c r="E101" s="115" t="s">
        <v>309</v>
      </c>
      <c r="F101" s="116" t="s">
        <v>310</v>
      </c>
      <c r="G101" s="117" t="s">
        <v>65</v>
      </c>
      <c r="H101" s="118">
        <v>2</v>
      </c>
      <c r="I101" s="119"/>
      <c r="J101" s="120">
        <f>ROUND(I101*H101,2)</f>
        <v>0</v>
      </c>
      <c r="K101" s="116" t="s">
        <v>9</v>
      </c>
      <c r="L101" s="124"/>
      <c r="M101" s="92" t="s">
        <v>9</v>
      </c>
      <c r="N101" s="125" t="s">
        <v>29</v>
      </c>
      <c r="P101" s="126">
        <f>O101*H101</f>
        <v>0</v>
      </c>
      <c r="Q101" s="126">
        <v>0</v>
      </c>
      <c r="R101" s="126">
        <f>Q101*H101</f>
        <v>0</v>
      </c>
      <c r="S101" s="126">
        <v>0</v>
      </c>
      <c r="T101" s="127">
        <f>S101*H101</f>
        <v>0</v>
      </c>
      <c r="AR101" s="97" t="s">
        <v>64</v>
      </c>
      <c r="AT101" s="97" t="s">
        <v>62</v>
      </c>
      <c r="AU101" s="97" t="s">
        <v>0</v>
      </c>
      <c r="AY101" s="128" t="s">
        <v>61</v>
      </c>
      <c r="BE101" s="129">
        <f>IF(N101="základní",J101,0)</f>
        <v>0</v>
      </c>
      <c r="BF101" s="129">
        <f>IF(N101="snížená",J101,0)</f>
        <v>0</v>
      </c>
      <c r="BG101" s="129">
        <f>IF(N101="zákl. přenesená",J101,0)</f>
        <v>0</v>
      </c>
      <c r="BH101" s="129">
        <f>IF(N101="sníž. přenesená",J101,0)</f>
        <v>0</v>
      </c>
      <c r="BI101" s="129">
        <f>IF(N101="nulová",J101,0)</f>
        <v>0</v>
      </c>
      <c r="BJ101" s="128" t="s">
        <v>60</v>
      </c>
      <c r="BK101" s="129">
        <f>ROUND(I101*H101,2)</f>
        <v>0</v>
      </c>
      <c r="BL101" s="128" t="s">
        <v>64</v>
      </c>
      <c r="BM101" s="97" t="s">
        <v>328</v>
      </c>
    </row>
    <row r="102" spans="1:65" s="121" customFormat="1" ht="19.5" x14ac:dyDescent="0.25">
      <c r="B102" s="124"/>
      <c r="D102" s="122" t="s">
        <v>63</v>
      </c>
      <c r="F102" s="123" t="s">
        <v>310</v>
      </c>
      <c r="I102" s="110"/>
      <c r="L102" s="124"/>
      <c r="M102" s="130"/>
      <c r="T102" s="131"/>
      <c r="AT102" s="128" t="s">
        <v>63</v>
      </c>
      <c r="AU102" s="128" t="s">
        <v>0</v>
      </c>
    </row>
    <row r="103" spans="1:65" s="121" customFormat="1" ht="36" customHeight="1" x14ac:dyDescent="0.25">
      <c r="B103" s="124"/>
      <c r="C103" s="114" t="s">
        <v>311</v>
      </c>
      <c r="D103" s="114" t="s">
        <v>62</v>
      </c>
      <c r="E103" s="115" t="s">
        <v>312</v>
      </c>
      <c r="F103" s="116" t="s">
        <v>313</v>
      </c>
      <c r="G103" s="117" t="s">
        <v>65</v>
      </c>
      <c r="H103" s="118">
        <v>2</v>
      </c>
      <c r="I103" s="119"/>
      <c r="J103" s="120">
        <f>ROUND(I103*H103,2)</f>
        <v>0</v>
      </c>
      <c r="K103" s="116" t="s">
        <v>9</v>
      </c>
      <c r="L103" s="124"/>
      <c r="M103" s="92" t="s">
        <v>9</v>
      </c>
      <c r="N103" s="125" t="s">
        <v>29</v>
      </c>
      <c r="P103" s="126">
        <f>O103*H103</f>
        <v>0</v>
      </c>
      <c r="Q103" s="126">
        <v>0</v>
      </c>
      <c r="R103" s="126">
        <f>Q103*H103</f>
        <v>0</v>
      </c>
      <c r="S103" s="126">
        <v>0</v>
      </c>
      <c r="T103" s="127">
        <f>S103*H103</f>
        <v>0</v>
      </c>
      <c r="AR103" s="97" t="s">
        <v>64</v>
      </c>
      <c r="AT103" s="97" t="s">
        <v>62</v>
      </c>
      <c r="AU103" s="97" t="s">
        <v>0</v>
      </c>
      <c r="AY103" s="128" t="s">
        <v>61</v>
      </c>
      <c r="BE103" s="129">
        <f>IF(N103="základní",J103,0)</f>
        <v>0</v>
      </c>
      <c r="BF103" s="129">
        <f>IF(N103="snížená",J103,0)</f>
        <v>0</v>
      </c>
      <c r="BG103" s="129">
        <f>IF(N103="zákl. přenesená",J103,0)</f>
        <v>0</v>
      </c>
      <c r="BH103" s="129">
        <f>IF(N103="sníž. přenesená",J103,0)</f>
        <v>0</v>
      </c>
      <c r="BI103" s="129">
        <f>IF(N103="nulová",J103,0)</f>
        <v>0</v>
      </c>
      <c r="BJ103" s="128" t="s">
        <v>60</v>
      </c>
      <c r="BK103" s="129">
        <f>ROUND(I103*H103,2)</f>
        <v>0</v>
      </c>
      <c r="BL103" s="128" t="s">
        <v>64</v>
      </c>
      <c r="BM103" s="97" t="s">
        <v>329</v>
      </c>
    </row>
    <row r="104" spans="1:65" s="121" customFormat="1" ht="19.5" x14ac:dyDescent="0.25">
      <c r="B104" s="124"/>
      <c r="D104" s="122" t="s">
        <v>63</v>
      </c>
      <c r="F104" s="123" t="s">
        <v>313</v>
      </c>
      <c r="I104" s="110"/>
      <c r="L104" s="124"/>
      <c r="M104" s="130"/>
      <c r="T104" s="131"/>
      <c r="AT104" s="128" t="s">
        <v>63</v>
      </c>
      <c r="AU104" s="128" t="s">
        <v>0</v>
      </c>
    </row>
    <row r="105" spans="1:65" s="121" customFormat="1" ht="36" customHeight="1" x14ac:dyDescent="0.25">
      <c r="B105" s="124"/>
      <c r="C105" s="114" t="s">
        <v>314</v>
      </c>
      <c r="D105" s="114" t="s">
        <v>62</v>
      </c>
      <c r="E105" s="115" t="s">
        <v>315</v>
      </c>
      <c r="F105" s="116" t="s">
        <v>316</v>
      </c>
      <c r="G105" s="117" t="s">
        <v>65</v>
      </c>
      <c r="H105" s="118">
        <v>2</v>
      </c>
      <c r="I105" s="119"/>
      <c r="J105" s="120">
        <f>ROUND(I105*H105,2)</f>
        <v>0</v>
      </c>
      <c r="K105" s="116" t="s">
        <v>9</v>
      </c>
      <c r="L105" s="124"/>
      <c r="M105" s="92" t="s">
        <v>9</v>
      </c>
      <c r="N105" s="125" t="s">
        <v>29</v>
      </c>
      <c r="P105" s="126">
        <f>O105*H105</f>
        <v>0</v>
      </c>
      <c r="Q105" s="126">
        <v>0</v>
      </c>
      <c r="R105" s="126">
        <f>Q105*H105</f>
        <v>0</v>
      </c>
      <c r="S105" s="126">
        <v>0</v>
      </c>
      <c r="T105" s="127">
        <f>S105*H105</f>
        <v>0</v>
      </c>
      <c r="AR105" s="97" t="s">
        <v>64</v>
      </c>
      <c r="AT105" s="97" t="s">
        <v>62</v>
      </c>
      <c r="AU105" s="97" t="s">
        <v>0</v>
      </c>
      <c r="AY105" s="128" t="s">
        <v>61</v>
      </c>
      <c r="BE105" s="129">
        <f>IF(N105="základní",J105,0)</f>
        <v>0</v>
      </c>
      <c r="BF105" s="129">
        <f>IF(N105="snížená",J105,0)</f>
        <v>0</v>
      </c>
      <c r="BG105" s="129">
        <f>IF(N105="zákl. přenesená",J105,0)</f>
        <v>0</v>
      </c>
      <c r="BH105" s="129">
        <f>IF(N105="sníž. přenesená",J105,0)</f>
        <v>0</v>
      </c>
      <c r="BI105" s="129">
        <f>IF(N105="nulová",J105,0)</f>
        <v>0</v>
      </c>
      <c r="BJ105" s="128" t="s">
        <v>60</v>
      </c>
      <c r="BK105" s="129">
        <f>ROUND(I105*H105,2)</f>
        <v>0</v>
      </c>
      <c r="BL105" s="128" t="s">
        <v>64</v>
      </c>
      <c r="BM105" s="97" t="s">
        <v>330</v>
      </c>
    </row>
    <row r="106" spans="1:65" s="121" customFormat="1" ht="19.5" x14ac:dyDescent="0.25">
      <c r="B106" s="124"/>
      <c r="D106" s="122" t="s">
        <v>63</v>
      </c>
      <c r="F106" s="123" t="s">
        <v>316</v>
      </c>
      <c r="I106" s="110"/>
      <c r="L106" s="124"/>
      <c r="M106" s="130"/>
      <c r="T106" s="131"/>
      <c r="AT106" s="128" t="s">
        <v>63</v>
      </c>
      <c r="AU106" s="128" t="s">
        <v>0</v>
      </c>
    </row>
    <row r="107" spans="1:65" s="121" customFormat="1" ht="24" customHeight="1" x14ac:dyDescent="0.25">
      <c r="B107" s="124"/>
      <c r="C107" s="114" t="s">
        <v>317</v>
      </c>
      <c r="D107" s="114" t="s">
        <v>62</v>
      </c>
      <c r="E107" s="115" t="s">
        <v>318</v>
      </c>
      <c r="F107" s="116" t="s">
        <v>319</v>
      </c>
      <c r="G107" s="117" t="s">
        <v>65</v>
      </c>
      <c r="H107" s="118">
        <v>1</v>
      </c>
      <c r="I107" s="119"/>
      <c r="J107" s="120">
        <f>ROUND(I107*H107,2)</f>
        <v>0</v>
      </c>
      <c r="K107" s="116" t="s">
        <v>9</v>
      </c>
      <c r="L107" s="124"/>
      <c r="M107" s="92" t="s">
        <v>9</v>
      </c>
      <c r="N107" s="125" t="s">
        <v>29</v>
      </c>
      <c r="P107" s="126">
        <f>O107*H107</f>
        <v>0</v>
      </c>
      <c r="Q107" s="126">
        <v>0</v>
      </c>
      <c r="R107" s="126">
        <f>Q107*H107</f>
        <v>0</v>
      </c>
      <c r="S107" s="126">
        <v>0</v>
      </c>
      <c r="T107" s="127">
        <f>S107*H107</f>
        <v>0</v>
      </c>
      <c r="AR107" s="97" t="s">
        <v>64</v>
      </c>
      <c r="AT107" s="97" t="s">
        <v>62</v>
      </c>
      <c r="AU107" s="97" t="s">
        <v>0</v>
      </c>
      <c r="AY107" s="128" t="s">
        <v>61</v>
      </c>
      <c r="BE107" s="129">
        <f>IF(N107="základní",J107,0)</f>
        <v>0</v>
      </c>
      <c r="BF107" s="129">
        <f>IF(N107="snížená",J107,0)</f>
        <v>0</v>
      </c>
      <c r="BG107" s="129">
        <f>IF(N107="zákl. přenesená",J107,0)</f>
        <v>0</v>
      </c>
      <c r="BH107" s="129">
        <f>IF(N107="sníž. přenesená",J107,0)</f>
        <v>0</v>
      </c>
      <c r="BI107" s="129">
        <f>IF(N107="nulová",J107,0)</f>
        <v>0</v>
      </c>
      <c r="BJ107" s="128" t="s">
        <v>60</v>
      </c>
      <c r="BK107" s="129">
        <f>ROUND(I107*H107,2)</f>
        <v>0</v>
      </c>
      <c r="BL107" s="128" t="s">
        <v>64</v>
      </c>
      <c r="BM107" s="97" t="s">
        <v>331</v>
      </c>
    </row>
    <row r="108" spans="1:65" s="121" customFormat="1" ht="19.5" x14ac:dyDescent="0.25">
      <c r="B108" s="124"/>
      <c r="D108" s="122" t="s">
        <v>63</v>
      </c>
      <c r="F108" s="123" t="s">
        <v>319</v>
      </c>
      <c r="I108" s="110"/>
      <c r="L108" s="124"/>
      <c r="M108" s="130"/>
      <c r="T108" s="131"/>
      <c r="AT108" s="128" t="s">
        <v>63</v>
      </c>
      <c r="AU108" s="128" t="s">
        <v>0</v>
      </c>
    </row>
    <row r="109" spans="1:65" s="107" customFormat="1" ht="36" customHeight="1" x14ac:dyDescent="0.25">
      <c r="A109" s="113"/>
      <c r="B109" s="124"/>
      <c r="C109" s="114" t="s">
        <v>231</v>
      </c>
      <c r="D109" s="114" t="s">
        <v>62</v>
      </c>
      <c r="E109" s="115" t="s">
        <v>232</v>
      </c>
      <c r="F109" s="116" t="s">
        <v>233</v>
      </c>
      <c r="G109" s="117" t="s">
        <v>65</v>
      </c>
      <c r="H109" s="118">
        <v>1</v>
      </c>
      <c r="I109" s="119"/>
      <c r="J109" s="120">
        <f>ROUND(I109*H109,2)</f>
        <v>0</v>
      </c>
      <c r="K109" s="91" t="s">
        <v>9</v>
      </c>
      <c r="L109" s="6"/>
      <c r="M109" s="92" t="s">
        <v>9</v>
      </c>
      <c r="N109" s="93" t="s">
        <v>29</v>
      </c>
      <c r="O109" s="94"/>
      <c r="P109" s="95">
        <f>O109*H109</f>
        <v>0</v>
      </c>
      <c r="Q109" s="95">
        <v>0</v>
      </c>
      <c r="R109" s="95">
        <f>Q109*H109</f>
        <v>0</v>
      </c>
      <c r="S109" s="95">
        <v>0</v>
      </c>
      <c r="T109" s="96">
        <f>S109*H109</f>
        <v>0</v>
      </c>
      <c r="AR109" s="97" t="s">
        <v>64</v>
      </c>
      <c r="AT109" s="97" t="s">
        <v>62</v>
      </c>
      <c r="AU109" s="97" t="s">
        <v>0</v>
      </c>
      <c r="AY109" s="2" t="s">
        <v>61</v>
      </c>
      <c r="BE109" s="98">
        <f>IF(N109="základní",J109,0)</f>
        <v>0</v>
      </c>
      <c r="BF109" s="98">
        <f>IF(N109="snížená",J109,0)</f>
        <v>0</v>
      </c>
      <c r="BG109" s="98">
        <f>IF(N109="zákl. přenesená",J109,0)</f>
        <v>0</v>
      </c>
      <c r="BH109" s="98">
        <f>IF(N109="sníž. přenesená",J109,0)</f>
        <v>0</v>
      </c>
      <c r="BI109" s="98">
        <f>IF(N109="nulová",J109,0)</f>
        <v>0</v>
      </c>
      <c r="BJ109" s="2" t="s">
        <v>60</v>
      </c>
      <c r="BK109" s="98">
        <f>ROUND(I109*H109,2)</f>
        <v>0</v>
      </c>
      <c r="BL109" s="2" t="s">
        <v>64</v>
      </c>
      <c r="BM109" s="97" t="s">
        <v>119</v>
      </c>
    </row>
    <row r="110" spans="1:65" s="107" customFormat="1" ht="19.5" x14ac:dyDescent="0.25">
      <c r="A110" s="113"/>
      <c r="B110" s="124"/>
      <c r="C110" s="121"/>
      <c r="D110" s="122" t="s">
        <v>63</v>
      </c>
      <c r="E110" s="121"/>
      <c r="F110" s="123" t="s">
        <v>233</v>
      </c>
      <c r="G110" s="121"/>
      <c r="H110" s="121"/>
      <c r="I110" s="110"/>
      <c r="J110" s="121"/>
      <c r="K110" s="104"/>
      <c r="L110" s="6"/>
      <c r="M110" s="101"/>
      <c r="N110" s="94"/>
      <c r="O110" s="94"/>
      <c r="P110" s="94"/>
      <c r="Q110" s="94"/>
      <c r="R110" s="94"/>
      <c r="S110" s="94"/>
      <c r="T110" s="102"/>
      <c r="AT110" s="2" t="s">
        <v>63</v>
      </c>
      <c r="AU110" s="2" t="s">
        <v>0</v>
      </c>
    </row>
    <row r="111" spans="1:65" s="121" customFormat="1" ht="36" customHeight="1" x14ac:dyDescent="0.25">
      <c r="B111" s="124"/>
      <c r="C111" s="114" t="s">
        <v>332</v>
      </c>
      <c r="D111" s="114" t="s">
        <v>62</v>
      </c>
      <c r="E111" s="115" t="s">
        <v>333</v>
      </c>
      <c r="F111" s="116" t="s">
        <v>334</v>
      </c>
      <c r="G111" s="117" t="s">
        <v>65</v>
      </c>
      <c r="H111" s="118">
        <v>2</v>
      </c>
      <c r="I111" s="119"/>
      <c r="J111" s="120">
        <f>ROUND(I111*H111,2)</f>
        <v>0</v>
      </c>
      <c r="K111" s="116" t="s">
        <v>9</v>
      </c>
      <c r="L111" s="124"/>
      <c r="M111" s="92" t="s">
        <v>9</v>
      </c>
      <c r="N111" s="125" t="s">
        <v>29</v>
      </c>
      <c r="P111" s="126">
        <f>O111*H111</f>
        <v>0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97" t="s">
        <v>64</v>
      </c>
      <c r="AT111" s="97" t="s">
        <v>62</v>
      </c>
      <c r="AU111" s="97" t="s">
        <v>0</v>
      </c>
      <c r="AY111" s="128" t="s">
        <v>61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28" t="s">
        <v>60</v>
      </c>
      <c r="BK111" s="129">
        <f>ROUND(I111*H111,2)</f>
        <v>0</v>
      </c>
      <c r="BL111" s="128" t="s">
        <v>64</v>
      </c>
      <c r="BM111" s="97" t="s">
        <v>335</v>
      </c>
    </row>
    <row r="112" spans="1:65" s="121" customFormat="1" ht="19.5" x14ac:dyDescent="0.25">
      <c r="B112" s="124"/>
      <c r="D112" s="122" t="s">
        <v>63</v>
      </c>
      <c r="F112" s="123" t="s">
        <v>334</v>
      </c>
      <c r="I112" s="110"/>
      <c r="L112" s="124"/>
      <c r="M112" s="130"/>
      <c r="T112" s="131"/>
      <c r="AT112" s="128" t="s">
        <v>63</v>
      </c>
      <c r="AU112" s="128" t="s">
        <v>0</v>
      </c>
    </row>
    <row r="113" spans="2:65" s="121" customFormat="1" ht="24" customHeight="1" x14ac:dyDescent="0.25">
      <c r="B113" s="124"/>
      <c r="C113" s="114" t="s">
        <v>336</v>
      </c>
      <c r="D113" s="114" t="s">
        <v>62</v>
      </c>
      <c r="E113" s="115" t="s">
        <v>337</v>
      </c>
      <c r="F113" s="116" t="s">
        <v>338</v>
      </c>
      <c r="G113" s="117" t="s">
        <v>65</v>
      </c>
      <c r="H113" s="118">
        <v>2</v>
      </c>
      <c r="I113" s="119"/>
      <c r="J113" s="120">
        <f>ROUND(I113*H113,2)</f>
        <v>0</v>
      </c>
      <c r="K113" s="116" t="s">
        <v>9</v>
      </c>
      <c r="L113" s="124"/>
      <c r="M113" s="92" t="s">
        <v>9</v>
      </c>
      <c r="N113" s="125" t="s">
        <v>29</v>
      </c>
      <c r="P113" s="126">
        <f>O113*H113</f>
        <v>0</v>
      </c>
      <c r="Q113" s="126">
        <v>0</v>
      </c>
      <c r="R113" s="126">
        <f>Q113*H113</f>
        <v>0</v>
      </c>
      <c r="S113" s="126">
        <v>0</v>
      </c>
      <c r="T113" s="127">
        <f>S113*H113</f>
        <v>0</v>
      </c>
      <c r="AR113" s="97" t="s">
        <v>64</v>
      </c>
      <c r="AT113" s="97" t="s">
        <v>62</v>
      </c>
      <c r="AU113" s="97" t="s">
        <v>0</v>
      </c>
      <c r="AY113" s="128" t="s">
        <v>61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28" t="s">
        <v>60</v>
      </c>
      <c r="BK113" s="129">
        <f>ROUND(I113*H113,2)</f>
        <v>0</v>
      </c>
      <c r="BL113" s="128" t="s">
        <v>64</v>
      </c>
      <c r="BM113" s="97" t="s">
        <v>339</v>
      </c>
    </row>
    <row r="114" spans="2:65" s="121" customFormat="1" ht="19.5" x14ac:dyDescent="0.25">
      <c r="B114" s="124"/>
      <c r="D114" s="122" t="s">
        <v>63</v>
      </c>
      <c r="F114" s="123" t="s">
        <v>338</v>
      </c>
      <c r="I114" s="110"/>
      <c r="L114" s="124"/>
      <c r="M114" s="130"/>
      <c r="T114" s="131"/>
      <c r="AT114" s="128" t="s">
        <v>63</v>
      </c>
      <c r="AU114" s="128" t="s">
        <v>0</v>
      </c>
    </row>
    <row r="115" spans="2:65" s="121" customFormat="1" ht="36" customHeight="1" x14ac:dyDescent="0.25">
      <c r="B115" s="124"/>
      <c r="C115" s="114" t="s">
        <v>340</v>
      </c>
      <c r="D115" s="114" t="s">
        <v>62</v>
      </c>
      <c r="E115" s="115" t="s">
        <v>341</v>
      </c>
      <c r="F115" s="116" t="s">
        <v>342</v>
      </c>
      <c r="G115" s="117" t="s">
        <v>65</v>
      </c>
      <c r="H115" s="118">
        <v>1</v>
      </c>
      <c r="I115" s="119"/>
      <c r="J115" s="120">
        <f>ROUND(I115*H115,2)</f>
        <v>0</v>
      </c>
      <c r="K115" s="116" t="s">
        <v>9</v>
      </c>
      <c r="L115" s="124"/>
      <c r="M115" s="92" t="s">
        <v>9</v>
      </c>
      <c r="N115" s="125" t="s">
        <v>29</v>
      </c>
      <c r="P115" s="126">
        <f>O115*H115</f>
        <v>0</v>
      </c>
      <c r="Q115" s="126">
        <v>0</v>
      </c>
      <c r="R115" s="126">
        <f>Q115*H115</f>
        <v>0</v>
      </c>
      <c r="S115" s="126">
        <v>0</v>
      </c>
      <c r="T115" s="127">
        <f>S115*H115</f>
        <v>0</v>
      </c>
      <c r="AR115" s="97" t="s">
        <v>64</v>
      </c>
      <c r="AT115" s="97" t="s">
        <v>62</v>
      </c>
      <c r="AU115" s="97" t="s">
        <v>0</v>
      </c>
      <c r="AY115" s="128" t="s">
        <v>61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28" t="s">
        <v>60</v>
      </c>
      <c r="BK115" s="129">
        <f>ROUND(I115*H115,2)</f>
        <v>0</v>
      </c>
      <c r="BL115" s="128" t="s">
        <v>64</v>
      </c>
      <c r="BM115" s="97" t="s">
        <v>343</v>
      </c>
    </row>
    <row r="116" spans="2:65" s="121" customFormat="1" ht="19.5" x14ac:dyDescent="0.25">
      <c r="B116" s="124"/>
      <c r="D116" s="122" t="s">
        <v>63</v>
      </c>
      <c r="F116" s="123" t="s">
        <v>342</v>
      </c>
      <c r="I116" s="110"/>
      <c r="L116" s="124"/>
      <c r="M116" s="130"/>
      <c r="T116" s="131"/>
      <c r="AT116" s="128" t="s">
        <v>63</v>
      </c>
      <c r="AU116" s="128" t="s">
        <v>0</v>
      </c>
    </row>
    <row r="117" spans="2:65" s="75" customFormat="1" ht="20.85" customHeight="1" x14ac:dyDescent="0.2">
      <c r="B117" s="124"/>
      <c r="C117" s="76"/>
      <c r="D117" s="77" t="s">
        <v>59</v>
      </c>
      <c r="E117" s="89" t="s">
        <v>103</v>
      </c>
      <c r="F117" s="89" t="s">
        <v>104</v>
      </c>
      <c r="G117" s="76"/>
      <c r="H117" s="76"/>
      <c r="I117" s="79"/>
      <c r="J117" s="90">
        <f>BK117</f>
        <v>0</v>
      </c>
      <c r="K117" s="76"/>
      <c r="L117" s="81"/>
      <c r="M117" s="82"/>
      <c r="N117" s="83"/>
      <c r="O117" s="83"/>
      <c r="P117" s="84">
        <f>SUM(P139:P139)</f>
        <v>0</v>
      </c>
      <c r="Q117" s="83"/>
      <c r="R117" s="84">
        <f>SUM(R139:R139)</f>
        <v>0</v>
      </c>
      <c r="S117" s="83"/>
      <c r="T117" s="85">
        <f>SUM(T139:T139)</f>
        <v>0</v>
      </c>
      <c r="AR117" s="86" t="s">
        <v>1</v>
      </c>
      <c r="AT117" s="87" t="s">
        <v>59</v>
      </c>
      <c r="AU117" s="87" t="s">
        <v>1</v>
      </c>
      <c r="AY117" s="86" t="s">
        <v>61</v>
      </c>
      <c r="BK117" s="88">
        <f>SUM(BK118:BK139)</f>
        <v>0</v>
      </c>
    </row>
    <row r="118" spans="2:65" s="121" customFormat="1" ht="29.25" x14ac:dyDescent="0.25">
      <c r="B118" s="124"/>
      <c r="D118" s="122" t="s">
        <v>63</v>
      </c>
      <c r="F118" s="123" t="s">
        <v>344</v>
      </c>
      <c r="I118" s="110"/>
      <c r="L118" s="124"/>
      <c r="M118" s="130"/>
      <c r="T118" s="131"/>
      <c r="AT118" s="128" t="s">
        <v>63</v>
      </c>
      <c r="AU118" s="128" t="s">
        <v>0</v>
      </c>
    </row>
    <row r="119" spans="2:65" s="121" customFormat="1" ht="36" customHeight="1" x14ac:dyDescent="0.25">
      <c r="B119" s="124"/>
      <c r="C119" s="114" t="s">
        <v>345</v>
      </c>
      <c r="D119" s="114" t="s">
        <v>62</v>
      </c>
      <c r="E119" s="115" t="s">
        <v>346</v>
      </c>
      <c r="F119" s="116" t="s">
        <v>347</v>
      </c>
      <c r="G119" s="117" t="s">
        <v>65</v>
      </c>
      <c r="H119" s="118">
        <v>2</v>
      </c>
      <c r="I119" s="119"/>
      <c r="J119" s="120">
        <f>ROUND(I119*H119,2)</f>
        <v>0</v>
      </c>
      <c r="K119" s="116" t="s">
        <v>9</v>
      </c>
      <c r="L119" s="124"/>
      <c r="M119" s="92" t="s">
        <v>9</v>
      </c>
      <c r="N119" s="125" t="s">
        <v>29</v>
      </c>
      <c r="P119" s="126">
        <f>O119*H119</f>
        <v>0</v>
      </c>
      <c r="Q119" s="126">
        <v>0</v>
      </c>
      <c r="R119" s="126">
        <f>Q119*H119</f>
        <v>0</v>
      </c>
      <c r="S119" s="126">
        <v>0</v>
      </c>
      <c r="T119" s="127">
        <f>S119*H119</f>
        <v>0</v>
      </c>
      <c r="AR119" s="97" t="s">
        <v>64</v>
      </c>
      <c r="AT119" s="97" t="s">
        <v>62</v>
      </c>
      <c r="AU119" s="97" t="s">
        <v>0</v>
      </c>
      <c r="AY119" s="128" t="s">
        <v>61</v>
      </c>
      <c r="BE119" s="129">
        <f>IF(N119="základní",J119,0)</f>
        <v>0</v>
      </c>
      <c r="BF119" s="129">
        <f>IF(N119="snížená",J119,0)</f>
        <v>0</v>
      </c>
      <c r="BG119" s="129">
        <f>IF(N119="zákl. přenesená",J119,0)</f>
        <v>0</v>
      </c>
      <c r="BH119" s="129">
        <f>IF(N119="sníž. přenesená",J119,0)</f>
        <v>0</v>
      </c>
      <c r="BI119" s="129">
        <f>IF(N119="nulová",J119,0)</f>
        <v>0</v>
      </c>
      <c r="BJ119" s="128" t="s">
        <v>60</v>
      </c>
      <c r="BK119" s="129">
        <f>ROUND(I119*H119,2)</f>
        <v>0</v>
      </c>
      <c r="BL119" s="128" t="s">
        <v>64</v>
      </c>
      <c r="BM119" s="97" t="s">
        <v>348</v>
      </c>
    </row>
    <row r="120" spans="2:65" s="121" customFormat="1" ht="19.5" x14ac:dyDescent="0.25">
      <c r="B120" s="124"/>
      <c r="D120" s="122" t="s">
        <v>63</v>
      </c>
      <c r="F120" s="123" t="s">
        <v>347</v>
      </c>
      <c r="I120" s="110"/>
      <c r="L120" s="124"/>
      <c r="M120" s="130"/>
      <c r="T120" s="131"/>
      <c r="AT120" s="128" t="s">
        <v>63</v>
      </c>
      <c r="AU120" s="128" t="s">
        <v>0</v>
      </c>
    </row>
    <row r="121" spans="2:65" s="121" customFormat="1" ht="24" customHeight="1" x14ac:dyDescent="0.25">
      <c r="B121" s="124"/>
      <c r="C121" s="114" t="s">
        <v>349</v>
      </c>
      <c r="D121" s="114" t="s">
        <v>62</v>
      </c>
      <c r="E121" s="115" t="s">
        <v>350</v>
      </c>
      <c r="F121" s="116" t="s">
        <v>351</v>
      </c>
      <c r="G121" s="117" t="s">
        <v>65</v>
      </c>
      <c r="H121" s="118">
        <v>2</v>
      </c>
      <c r="I121" s="119"/>
      <c r="J121" s="120">
        <f>ROUND(I121*H121,2)</f>
        <v>0</v>
      </c>
      <c r="K121" s="116" t="s">
        <v>9</v>
      </c>
      <c r="L121" s="124"/>
      <c r="M121" s="92" t="s">
        <v>9</v>
      </c>
      <c r="N121" s="125" t="s">
        <v>29</v>
      </c>
      <c r="P121" s="126">
        <f>O121*H121</f>
        <v>0</v>
      </c>
      <c r="Q121" s="126">
        <v>0</v>
      </c>
      <c r="R121" s="126">
        <f>Q121*H121</f>
        <v>0</v>
      </c>
      <c r="S121" s="126">
        <v>0</v>
      </c>
      <c r="T121" s="127">
        <f>S121*H121</f>
        <v>0</v>
      </c>
      <c r="AR121" s="97" t="s">
        <v>64</v>
      </c>
      <c r="AT121" s="97" t="s">
        <v>62</v>
      </c>
      <c r="AU121" s="97" t="s">
        <v>0</v>
      </c>
      <c r="AY121" s="128" t="s">
        <v>61</v>
      </c>
      <c r="BE121" s="129">
        <f>IF(N121="základní",J121,0)</f>
        <v>0</v>
      </c>
      <c r="BF121" s="129">
        <f>IF(N121="snížená",J121,0)</f>
        <v>0</v>
      </c>
      <c r="BG121" s="129">
        <f>IF(N121="zákl. přenesená",J121,0)</f>
        <v>0</v>
      </c>
      <c r="BH121" s="129">
        <f>IF(N121="sníž. přenesená",J121,0)</f>
        <v>0</v>
      </c>
      <c r="BI121" s="129">
        <f>IF(N121="nulová",J121,0)</f>
        <v>0</v>
      </c>
      <c r="BJ121" s="128" t="s">
        <v>60</v>
      </c>
      <c r="BK121" s="129">
        <f>ROUND(I121*H121,2)</f>
        <v>0</v>
      </c>
      <c r="BL121" s="128" t="s">
        <v>64</v>
      </c>
      <c r="BM121" s="97" t="s">
        <v>352</v>
      </c>
    </row>
    <row r="122" spans="2:65" s="121" customFormat="1" ht="19.5" x14ac:dyDescent="0.25">
      <c r="B122" s="124"/>
      <c r="D122" s="122" t="s">
        <v>63</v>
      </c>
      <c r="F122" s="123" t="s">
        <v>351</v>
      </c>
      <c r="I122" s="110"/>
      <c r="L122" s="124"/>
      <c r="M122" s="130"/>
      <c r="T122" s="131"/>
      <c r="AT122" s="128" t="s">
        <v>63</v>
      </c>
      <c r="AU122" s="128" t="s">
        <v>0</v>
      </c>
    </row>
    <row r="123" spans="2:65" s="121" customFormat="1" ht="36" customHeight="1" x14ac:dyDescent="0.25">
      <c r="B123" s="124"/>
      <c r="C123" s="114" t="s">
        <v>353</v>
      </c>
      <c r="D123" s="114" t="s">
        <v>62</v>
      </c>
      <c r="E123" s="115" t="s">
        <v>354</v>
      </c>
      <c r="F123" s="116" t="s">
        <v>355</v>
      </c>
      <c r="G123" s="117" t="s">
        <v>65</v>
      </c>
      <c r="H123" s="118">
        <v>2</v>
      </c>
      <c r="I123" s="119"/>
      <c r="J123" s="120">
        <f>ROUND(I123*H123,2)</f>
        <v>0</v>
      </c>
      <c r="K123" s="116" t="s">
        <v>9</v>
      </c>
      <c r="L123" s="124"/>
      <c r="M123" s="92" t="s">
        <v>9</v>
      </c>
      <c r="N123" s="125" t="s">
        <v>29</v>
      </c>
      <c r="P123" s="126">
        <f>O123*H123</f>
        <v>0</v>
      </c>
      <c r="Q123" s="126">
        <v>0</v>
      </c>
      <c r="R123" s="126">
        <f>Q123*H123</f>
        <v>0</v>
      </c>
      <c r="S123" s="126">
        <v>0</v>
      </c>
      <c r="T123" s="127">
        <f>S123*H123</f>
        <v>0</v>
      </c>
      <c r="AR123" s="97" t="s">
        <v>64</v>
      </c>
      <c r="AT123" s="97" t="s">
        <v>62</v>
      </c>
      <c r="AU123" s="97" t="s">
        <v>0</v>
      </c>
      <c r="AY123" s="128" t="s">
        <v>61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28" t="s">
        <v>60</v>
      </c>
      <c r="BK123" s="129">
        <f>ROUND(I123*H123,2)</f>
        <v>0</v>
      </c>
      <c r="BL123" s="128" t="s">
        <v>64</v>
      </c>
      <c r="BM123" s="97" t="s">
        <v>356</v>
      </c>
    </row>
    <row r="124" spans="2:65" s="121" customFormat="1" ht="29.25" x14ac:dyDescent="0.25">
      <c r="B124" s="124"/>
      <c r="D124" s="122" t="s">
        <v>63</v>
      </c>
      <c r="F124" s="123" t="s">
        <v>355</v>
      </c>
      <c r="I124" s="110"/>
      <c r="L124" s="124"/>
      <c r="M124" s="130"/>
      <c r="T124" s="131"/>
      <c r="AT124" s="128" t="s">
        <v>63</v>
      </c>
      <c r="AU124" s="128" t="s">
        <v>0</v>
      </c>
    </row>
    <row r="125" spans="2:65" s="121" customFormat="1" ht="36" customHeight="1" x14ac:dyDescent="0.25">
      <c r="B125" s="124"/>
      <c r="C125" s="114" t="s">
        <v>357</v>
      </c>
      <c r="D125" s="114" t="s">
        <v>62</v>
      </c>
      <c r="E125" s="115" t="s">
        <v>358</v>
      </c>
      <c r="F125" s="116" t="s">
        <v>359</v>
      </c>
      <c r="G125" s="117" t="s">
        <v>65</v>
      </c>
      <c r="H125" s="118">
        <v>4</v>
      </c>
      <c r="I125" s="119"/>
      <c r="J125" s="120">
        <f>ROUND(I125*H125,2)</f>
        <v>0</v>
      </c>
      <c r="K125" s="116" t="s">
        <v>9</v>
      </c>
      <c r="L125" s="124"/>
      <c r="M125" s="92" t="s">
        <v>9</v>
      </c>
      <c r="N125" s="125" t="s">
        <v>29</v>
      </c>
      <c r="P125" s="126">
        <f>O125*H125</f>
        <v>0</v>
      </c>
      <c r="Q125" s="126">
        <v>0</v>
      </c>
      <c r="R125" s="126">
        <f>Q125*H125</f>
        <v>0</v>
      </c>
      <c r="S125" s="126">
        <v>0</v>
      </c>
      <c r="T125" s="127">
        <f>S125*H125</f>
        <v>0</v>
      </c>
      <c r="AR125" s="97" t="s">
        <v>64</v>
      </c>
      <c r="AT125" s="97" t="s">
        <v>62</v>
      </c>
      <c r="AU125" s="97" t="s">
        <v>0</v>
      </c>
      <c r="AY125" s="128" t="s">
        <v>61</v>
      </c>
      <c r="BE125" s="129">
        <f>IF(N125="základní",J125,0)</f>
        <v>0</v>
      </c>
      <c r="BF125" s="129">
        <f>IF(N125="snížená",J125,0)</f>
        <v>0</v>
      </c>
      <c r="BG125" s="129">
        <f>IF(N125="zákl. přenesená",J125,0)</f>
        <v>0</v>
      </c>
      <c r="BH125" s="129">
        <f>IF(N125="sníž. přenesená",J125,0)</f>
        <v>0</v>
      </c>
      <c r="BI125" s="129">
        <f>IF(N125="nulová",J125,0)</f>
        <v>0</v>
      </c>
      <c r="BJ125" s="128" t="s">
        <v>60</v>
      </c>
      <c r="BK125" s="129">
        <f>ROUND(I125*H125,2)</f>
        <v>0</v>
      </c>
      <c r="BL125" s="128" t="s">
        <v>64</v>
      </c>
      <c r="BM125" s="97" t="s">
        <v>360</v>
      </c>
    </row>
    <row r="126" spans="2:65" s="121" customFormat="1" ht="29.25" x14ac:dyDescent="0.25">
      <c r="B126" s="124"/>
      <c r="D126" s="122" t="s">
        <v>63</v>
      </c>
      <c r="F126" s="123" t="s">
        <v>359</v>
      </c>
      <c r="I126" s="110"/>
      <c r="L126" s="124"/>
      <c r="M126" s="130"/>
      <c r="T126" s="131"/>
      <c r="AT126" s="128" t="s">
        <v>63</v>
      </c>
      <c r="AU126" s="128" t="s">
        <v>0</v>
      </c>
    </row>
    <row r="127" spans="2:65" s="121" customFormat="1" ht="36" customHeight="1" x14ac:dyDescent="0.25">
      <c r="B127" s="124"/>
      <c r="C127" s="114" t="s">
        <v>361</v>
      </c>
      <c r="D127" s="114" t="s">
        <v>62</v>
      </c>
      <c r="E127" s="115" t="s">
        <v>362</v>
      </c>
      <c r="F127" s="116" t="s">
        <v>363</v>
      </c>
      <c r="G127" s="117" t="s">
        <v>65</v>
      </c>
      <c r="H127" s="118">
        <v>1</v>
      </c>
      <c r="I127" s="119"/>
      <c r="J127" s="120">
        <f>ROUND(I127*H127,2)</f>
        <v>0</v>
      </c>
      <c r="K127" s="116" t="s">
        <v>9</v>
      </c>
      <c r="L127" s="124"/>
      <c r="M127" s="92" t="s">
        <v>9</v>
      </c>
      <c r="N127" s="125" t="s">
        <v>29</v>
      </c>
      <c r="P127" s="126">
        <f>O127*H127</f>
        <v>0</v>
      </c>
      <c r="Q127" s="126">
        <v>0</v>
      </c>
      <c r="R127" s="126">
        <f>Q127*H127</f>
        <v>0</v>
      </c>
      <c r="S127" s="126">
        <v>0</v>
      </c>
      <c r="T127" s="127">
        <f>S127*H127</f>
        <v>0</v>
      </c>
      <c r="AR127" s="97" t="s">
        <v>64</v>
      </c>
      <c r="AT127" s="97" t="s">
        <v>62</v>
      </c>
      <c r="AU127" s="97" t="s">
        <v>0</v>
      </c>
      <c r="AY127" s="128" t="s">
        <v>61</v>
      </c>
      <c r="BE127" s="129">
        <f>IF(N127="základní",J127,0)</f>
        <v>0</v>
      </c>
      <c r="BF127" s="129">
        <f>IF(N127="snížená",J127,0)</f>
        <v>0</v>
      </c>
      <c r="BG127" s="129">
        <f>IF(N127="zákl. přenesená",J127,0)</f>
        <v>0</v>
      </c>
      <c r="BH127" s="129">
        <f>IF(N127="sníž. přenesená",J127,0)</f>
        <v>0</v>
      </c>
      <c r="BI127" s="129">
        <f>IF(N127="nulová",J127,0)</f>
        <v>0</v>
      </c>
      <c r="BJ127" s="128" t="s">
        <v>60</v>
      </c>
      <c r="BK127" s="129">
        <f>ROUND(I127*H127,2)</f>
        <v>0</v>
      </c>
      <c r="BL127" s="128" t="s">
        <v>64</v>
      </c>
      <c r="BM127" s="97" t="s">
        <v>364</v>
      </c>
    </row>
    <row r="128" spans="2:65" s="121" customFormat="1" ht="29.25" x14ac:dyDescent="0.25">
      <c r="B128" s="124"/>
      <c r="D128" s="122" t="s">
        <v>63</v>
      </c>
      <c r="F128" s="123" t="s">
        <v>363</v>
      </c>
      <c r="I128" s="110"/>
      <c r="L128" s="124"/>
      <c r="M128" s="130"/>
      <c r="T128" s="131"/>
      <c r="AT128" s="128" t="s">
        <v>63</v>
      </c>
      <c r="AU128" s="128" t="s">
        <v>0</v>
      </c>
    </row>
    <row r="129" spans="1:65" s="121" customFormat="1" ht="36" customHeight="1" x14ac:dyDescent="0.25">
      <c r="B129" s="124"/>
      <c r="C129" s="114" t="s">
        <v>365</v>
      </c>
      <c r="D129" s="114" t="s">
        <v>62</v>
      </c>
      <c r="E129" s="115" t="s">
        <v>366</v>
      </c>
      <c r="F129" s="116" t="s">
        <v>367</v>
      </c>
      <c r="G129" s="117" t="s">
        <v>65</v>
      </c>
      <c r="H129" s="118">
        <v>1</v>
      </c>
      <c r="I129" s="119"/>
      <c r="J129" s="120">
        <f>ROUND(I129*H129,2)</f>
        <v>0</v>
      </c>
      <c r="K129" s="116" t="s">
        <v>9</v>
      </c>
      <c r="L129" s="124"/>
      <c r="M129" s="92" t="s">
        <v>9</v>
      </c>
      <c r="N129" s="125" t="s">
        <v>29</v>
      </c>
      <c r="P129" s="126">
        <f>O129*H129</f>
        <v>0</v>
      </c>
      <c r="Q129" s="126">
        <v>0</v>
      </c>
      <c r="R129" s="126">
        <f>Q129*H129</f>
        <v>0</v>
      </c>
      <c r="S129" s="126">
        <v>0</v>
      </c>
      <c r="T129" s="127">
        <f>S129*H129</f>
        <v>0</v>
      </c>
      <c r="AR129" s="97" t="s">
        <v>64</v>
      </c>
      <c r="AT129" s="97" t="s">
        <v>62</v>
      </c>
      <c r="AU129" s="97" t="s">
        <v>0</v>
      </c>
      <c r="AY129" s="128" t="s">
        <v>61</v>
      </c>
      <c r="BE129" s="129">
        <f>IF(N129="základní",J129,0)</f>
        <v>0</v>
      </c>
      <c r="BF129" s="129">
        <f>IF(N129="snížená",J129,0)</f>
        <v>0</v>
      </c>
      <c r="BG129" s="129">
        <f>IF(N129="zákl. přenesená",J129,0)</f>
        <v>0</v>
      </c>
      <c r="BH129" s="129">
        <f>IF(N129="sníž. přenesená",J129,0)</f>
        <v>0</v>
      </c>
      <c r="BI129" s="129">
        <f>IF(N129="nulová",J129,0)</f>
        <v>0</v>
      </c>
      <c r="BJ129" s="128" t="s">
        <v>60</v>
      </c>
      <c r="BK129" s="129">
        <f>ROUND(I129*H129,2)</f>
        <v>0</v>
      </c>
      <c r="BL129" s="128" t="s">
        <v>64</v>
      </c>
      <c r="BM129" s="97" t="s">
        <v>368</v>
      </c>
    </row>
    <row r="130" spans="1:65" s="121" customFormat="1" ht="19.5" x14ac:dyDescent="0.25">
      <c r="B130" s="124"/>
      <c r="D130" s="122" t="s">
        <v>63</v>
      </c>
      <c r="F130" s="123" t="s">
        <v>367</v>
      </c>
      <c r="I130" s="110"/>
      <c r="L130" s="124"/>
      <c r="M130" s="130"/>
      <c r="T130" s="131"/>
      <c r="AT130" s="128" t="s">
        <v>63</v>
      </c>
      <c r="AU130" s="128" t="s">
        <v>0</v>
      </c>
    </row>
    <row r="131" spans="1:65" s="121" customFormat="1" ht="36" customHeight="1" x14ac:dyDescent="0.25">
      <c r="B131" s="124"/>
      <c r="C131" s="114" t="s">
        <v>369</v>
      </c>
      <c r="D131" s="114" t="s">
        <v>62</v>
      </c>
      <c r="E131" s="115" t="s">
        <v>370</v>
      </c>
      <c r="F131" s="116" t="s">
        <v>371</v>
      </c>
      <c r="G131" s="117" t="s">
        <v>65</v>
      </c>
      <c r="H131" s="118">
        <v>2</v>
      </c>
      <c r="I131" s="119"/>
      <c r="J131" s="120">
        <f>ROUND(I131*H131,2)</f>
        <v>0</v>
      </c>
      <c r="K131" s="116" t="s">
        <v>9</v>
      </c>
      <c r="L131" s="124"/>
      <c r="M131" s="92" t="s">
        <v>9</v>
      </c>
      <c r="N131" s="125" t="s">
        <v>29</v>
      </c>
      <c r="P131" s="126">
        <f>O131*H131</f>
        <v>0</v>
      </c>
      <c r="Q131" s="126">
        <v>0</v>
      </c>
      <c r="R131" s="126">
        <f>Q131*H131</f>
        <v>0</v>
      </c>
      <c r="S131" s="126">
        <v>0</v>
      </c>
      <c r="T131" s="127">
        <f>S131*H131</f>
        <v>0</v>
      </c>
      <c r="AR131" s="97" t="s">
        <v>64</v>
      </c>
      <c r="AT131" s="97" t="s">
        <v>62</v>
      </c>
      <c r="AU131" s="97" t="s">
        <v>0</v>
      </c>
      <c r="AY131" s="128" t="s">
        <v>61</v>
      </c>
      <c r="BE131" s="129">
        <f>IF(N131="základní",J131,0)</f>
        <v>0</v>
      </c>
      <c r="BF131" s="129">
        <f>IF(N131="snížená",J131,0)</f>
        <v>0</v>
      </c>
      <c r="BG131" s="129">
        <f>IF(N131="zákl. přenesená",J131,0)</f>
        <v>0</v>
      </c>
      <c r="BH131" s="129">
        <f>IF(N131="sníž. přenesená",J131,0)</f>
        <v>0</v>
      </c>
      <c r="BI131" s="129">
        <f>IF(N131="nulová",J131,0)</f>
        <v>0</v>
      </c>
      <c r="BJ131" s="128" t="s">
        <v>60</v>
      </c>
      <c r="BK131" s="129">
        <f>ROUND(I131*H131,2)</f>
        <v>0</v>
      </c>
      <c r="BL131" s="128" t="s">
        <v>64</v>
      </c>
      <c r="BM131" s="97" t="s">
        <v>372</v>
      </c>
    </row>
    <row r="132" spans="1:65" s="121" customFormat="1" ht="19.5" x14ac:dyDescent="0.25">
      <c r="B132" s="124"/>
      <c r="D132" s="122" t="s">
        <v>63</v>
      </c>
      <c r="F132" s="123" t="s">
        <v>371</v>
      </c>
      <c r="I132" s="110"/>
      <c r="L132" s="124"/>
      <c r="M132" s="130"/>
      <c r="T132" s="131"/>
      <c r="AT132" s="128" t="s">
        <v>63</v>
      </c>
      <c r="AU132" s="128" t="s">
        <v>0</v>
      </c>
    </row>
    <row r="133" spans="1:65" s="121" customFormat="1" ht="36" customHeight="1" x14ac:dyDescent="0.25">
      <c r="B133" s="124"/>
      <c r="C133" s="114" t="s">
        <v>373</v>
      </c>
      <c r="D133" s="114" t="s">
        <v>62</v>
      </c>
      <c r="E133" s="115" t="s">
        <v>374</v>
      </c>
      <c r="F133" s="116" t="s">
        <v>375</v>
      </c>
      <c r="G133" s="117" t="s">
        <v>65</v>
      </c>
      <c r="H133" s="118">
        <v>1</v>
      </c>
      <c r="I133" s="119"/>
      <c r="J133" s="120">
        <f>ROUND(I133*H133,2)</f>
        <v>0</v>
      </c>
      <c r="K133" s="116" t="s">
        <v>9</v>
      </c>
      <c r="L133" s="124"/>
      <c r="M133" s="92" t="s">
        <v>9</v>
      </c>
      <c r="N133" s="125" t="s">
        <v>29</v>
      </c>
      <c r="P133" s="126">
        <f>O133*H133</f>
        <v>0</v>
      </c>
      <c r="Q133" s="126">
        <v>0</v>
      </c>
      <c r="R133" s="126">
        <f>Q133*H133</f>
        <v>0</v>
      </c>
      <c r="S133" s="126">
        <v>0</v>
      </c>
      <c r="T133" s="127">
        <f>S133*H133</f>
        <v>0</v>
      </c>
      <c r="AR133" s="97" t="s">
        <v>64</v>
      </c>
      <c r="AT133" s="97" t="s">
        <v>62</v>
      </c>
      <c r="AU133" s="97" t="s">
        <v>0</v>
      </c>
      <c r="AY133" s="128" t="s">
        <v>61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28" t="s">
        <v>60</v>
      </c>
      <c r="BK133" s="129">
        <f>ROUND(I133*H133,2)</f>
        <v>0</v>
      </c>
      <c r="BL133" s="128" t="s">
        <v>64</v>
      </c>
      <c r="BM133" s="97" t="s">
        <v>376</v>
      </c>
    </row>
    <row r="134" spans="1:65" s="121" customFormat="1" ht="29.25" x14ac:dyDescent="0.25">
      <c r="B134" s="124"/>
      <c r="D134" s="122" t="s">
        <v>63</v>
      </c>
      <c r="F134" s="123" t="s">
        <v>375</v>
      </c>
      <c r="I134" s="110"/>
      <c r="L134" s="124"/>
      <c r="M134" s="130"/>
      <c r="T134" s="131"/>
      <c r="AT134" s="128" t="s">
        <v>63</v>
      </c>
      <c r="AU134" s="128" t="s">
        <v>0</v>
      </c>
    </row>
    <row r="135" spans="1:65" s="121" customFormat="1" ht="36" customHeight="1" x14ac:dyDescent="0.25">
      <c r="B135" s="124"/>
      <c r="C135" s="114" t="s">
        <v>377</v>
      </c>
      <c r="D135" s="114" t="s">
        <v>62</v>
      </c>
      <c r="E135" s="115" t="s">
        <v>378</v>
      </c>
      <c r="F135" s="116" t="s">
        <v>379</v>
      </c>
      <c r="G135" s="117" t="s">
        <v>65</v>
      </c>
      <c r="H135" s="118">
        <v>1</v>
      </c>
      <c r="I135" s="119"/>
      <c r="J135" s="120">
        <f>ROUND(I135*H135,2)</f>
        <v>0</v>
      </c>
      <c r="K135" s="116" t="s">
        <v>9</v>
      </c>
      <c r="L135" s="124"/>
      <c r="M135" s="92" t="s">
        <v>9</v>
      </c>
      <c r="N135" s="125" t="s">
        <v>29</v>
      </c>
      <c r="P135" s="126">
        <f>O135*H135</f>
        <v>0</v>
      </c>
      <c r="Q135" s="126">
        <v>0</v>
      </c>
      <c r="R135" s="126">
        <f>Q135*H135</f>
        <v>0</v>
      </c>
      <c r="S135" s="126">
        <v>0</v>
      </c>
      <c r="T135" s="127">
        <f>S135*H135</f>
        <v>0</v>
      </c>
      <c r="AR135" s="97" t="s">
        <v>64</v>
      </c>
      <c r="AT135" s="97" t="s">
        <v>62</v>
      </c>
      <c r="AU135" s="97" t="s">
        <v>0</v>
      </c>
      <c r="AY135" s="128" t="s">
        <v>61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28" t="s">
        <v>60</v>
      </c>
      <c r="BK135" s="129">
        <f>ROUND(I135*H135,2)</f>
        <v>0</v>
      </c>
      <c r="BL135" s="128" t="s">
        <v>64</v>
      </c>
      <c r="BM135" s="97" t="s">
        <v>380</v>
      </c>
    </row>
    <row r="136" spans="1:65" s="121" customFormat="1" ht="29.25" x14ac:dyDescent="0.25">
      <c r="B136" s="124"/>
      <c r="D136" s="122" t="s">
        <v>63</v>
      </c>
      <c r="F136" s="123" t="s">
        <v>379</v>
      </c>
      <c r="I136" s="110"/>
      <c r="L136" s="124"/>
      <c r="M136" s="130"/>
      <c r="T136" s="131"/>
      <c r="AT136" s="128" t="s">
        <v>63</v>
      </c>
      <c r="AU136" s="128" t="s">
        <v>0</v>
      </c>
    </row>
    <row r="137" spans="1:65" s="121" customFormat="1" ht="36" customHeight="1" x14ac:dyDescent="0.25">
      <c r="B137" s="124"/>
      <c r="C137" s="114" t="s">
        <v>381</v>
      </c>
      <c r="D137" s="114" t="s">
        <v>62</v>
      </c>
      <c r="E137" s="115" t="s">
        <v>382</v>
      </c>
      <c r="F137" s="116" t="s">
        <v>383</v>
      </c>
      <c r="G137" s="117" t="s">
        <v>65</v>
      </c>
      <c r="H137" s="118">
        <v>1</v>
      </c>
      <c r="I137" s="119"/>
      <c r="J137" s="120">
        <f>ROUND(I137*H137,2)</f>
        <v>0</v>
      </c>
      <c r="K137" s="116" t="s">
        <v>9</v>
      </c>
      <c r="L137" s="124"/>
      <c r="M137" s="92" t="s">
        <v>9</v>
      </c>
      <c r="N137" s="125" t="s">
        <v>29</v>
      </c>
      <c r="P137" s="126">
        <f>O137*H137</f>
        <v>0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97" t="s">
        <v>64</v>
      </c>
      <c r="AT137" s="97" t="s">
        <v>62</v>
      </c>
      <c r="AU137" s="97" t="s">
        <v>0</v>
      </c>
      <c r="AY137" s="128" t="s">
        <v>61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28" t="s">
        <v>60</v>
      </c>
      <c r="BK137" s="129">
        <f>ROUND(I137*H137,2)</f>
        <v>0</v>
      </c>
      <c r="BL137" s="128" t="s">
        <v>64</v>
      </c>
      <c r="BM137" s="97" t="s">
        <v>384</v>
      </c>
    </row>
    <row r="138" spans="1:65" s="121" customFormat="1" ht="19.5" x14ac:dyDescent="0.25">
      <c r="B138" s="124"/>
      <c r="D138" s="122" t="s">
        <v>63</v>
      </c>
      <c r="F138" s="123" t="s">
        <v>383</v>
      </c>
      <c r="I138" s="110"/>
      <c r="L138" s="124"/>
      <c r="M138" s="130"/>
      <c r="T138" s="131"/>
      <c r="AT138" s="128" t="s">
        <v>63</v>
      </c>
      <c r="AU138" s="128" t="s">
        <v>0</v>
      </c>
    </row>
    <row r="139" spans="1:65" s="107" customFormat="1" x14ac:dyDescent="0.25">
      <c r="A139" s="113"/>
      <c r="B139" s="124"/>
      <c r="C139" s="104"/>
      <c r="D139" s="99"/>
      <c r="E139" s="104"/>
      <c r="F139" s="100"/>
      <c r="G139" s="104"/>
      <c r="H139" s="104"/>
      <c r="I139" s="7"/>
      <c r="J139" s="104"/>
      <c r="K139" s="104"/>
      <c r="L139" s="6"/>
      <c r="M139" s="101"/>
      <c r="N139" s="94"/>
      <c r="O139" s="94"/>
      <c r="P139" s="94"/>
      <c r="Q139" s="94"/>
      <c r="R139" s="94"/>
      <c r="S139" s="94"/>
      <c r="T139" s="102"/>
      <c r="AT139" s="2"/>
      <c r="AU139" s="2"/>
    </row>
    <row r="140" spans="1:65" s="75" customFormat="1" ht="20.85" customHeight="1" x14ac:dyDescent="0.2">
      <c r="B140" s="124"/>
      <c r="C140" s="76"/>
      <c r="D140" s="77" t="s">
        <v>59</v>
      </c>
      <c r="E140" s="89" t="s">
        <v>105</v>
      </c>
      <c r="F140" s="89" t="s">
        <v>106</v>
      </c>
      <c r="G140" s="76"/>
      <c r="H140" s="76"/>
      <c r="I140" s="79"/>
      <c r="J140" s="90">
        <f>BK140</f>
        <v>0</v>
      </c>
      <c r="K140" s="76"/>
      <c r="L140" s="81"/>
      <c r="M140" s="82"/>
      <c r="N140" s="83"/>
      <c r="O140" s="83"/>
      <c r="P140" s="84">
        <f>SUM(P145:P146)</f>
        <v>0</v>
      </c>
      <c r="Q140" s="83"/>
      <c r="R140" s="84">
        <f>SUM(R145:R146)</f>
        <v>0</v>
      </c>
      <c r="S140" s="83"/>
      <c r="T140" s="85">
        <f>SUM(T145:T146)</f>
        <v>0</v>
      </c>
      <c r="AR140" s="86" t="s">
        <v>1</v>
      </c>
      <c r="AT140" s="87" t="s">
        <v>59</v>
      </c>
      <c r="AU140" s="87" t="s">
        <v>1</v>
      </c>
      <c r="AY140" s="86" t="s">
        <v>61</v>
      </c>
      <c r="BK140" s="88">
        <f>SUM(BK141:BK158)</f>
        <v>0</v>
      </c>
    </row>
    <row r="141" spans="1:65" s="121" customFormat="1" ht="36" customHeight="1" x14ac:dyDescent="0.25">
      <c r="B141" s="124"/>
      <c r="C141" s="114" t="s">
        <v>385</v>
      </c>
      <c r="D141" s="114" t="s">
        <v>62</v>
      </c>
      <c r="E141" s="115" t="s">
        <v>386</v>
      </c>
      <c r="F141" s="116" t="s">
        <v>387</v>
      </c>
      <c r="G141" s="117" t="s">
        <v>65</v>
      </c>
      <c r="H141" s="118">
        <v>2</v>
      </c>
      <c r="I141" s="119"/>
      <c r="J141" s="120">
        <f>ROUND(I141*H141,2)</f>
        <v>0</v>
      </c>
      <c r="K141" s="116" t="s">
        <v>9</v>
      </c>
      <c r="L141" s="124"/>
      <c r="M141" s="92" t="s">
        <v>9</v>
      </c>
      <c r="N141" s="125" t="s">
        <v>29</v>
      </c>
      <c r="P141" s="126">
        <f>O141*H141</f>
        <v>0</v>
      </c>
      <c r="Q141" s="126">
        <v>0</v>
      </c>
      <c r="R141" s="126">
        <f>Q141*H141</f>
        <v>0</v>
      </c>
      <c r="S141" s="126">
        <v>0</v>
      </c>
      <c r="T141" s="127">
        <f>S141*H141</f>
        <v>0</v>
      </c>
      <c r="AR141" s="97" t="s">
        <v>64</v>
      </c>
      <c r="AT141" s="97" t="s">
        <v>62</v>
      </c>
      <c r="AU141" s="97" t="s">
        <v>0</v>
      </c>
      <c r="AY141" s="128" t="s">
        <v>61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28" t="s">
        <v>60</v>
      </c>
      <c r="BK141" s="129">
        <f>ROUND(I141*H141,2)</f>
        <v>0</v>
      </c>
      <c r="BL141" s="128" t="s">
        <v>64</v>
      </c>
      <c r="BM141" s="97" t="s">
        <v>388</v>
      </c>
    </row>
    <row r="142" spans="1:65" s="121" customFormat="1" ht="19.5" x14ac:dyDescent="0.25">
      <c r="B142" s="124"/>
      <c r="D142" s="122" t="s">
        <v>63</v>
      </c>
      <c r="F142" s="123" t="s">
        <v>387</v>
      </c>
      <c r="I142" s="110"/>
      <c r="L142" s="124"/>
      <c r="M142" s="130"/>
      <c r="T142" s="131"/>
      <c r="AT142" s="128" t="s">
        <v>63</v>
      </c>
      <c r="AU142" s="128" t="s">
        <v>0</v>
      </c>
    </row>
    <row r="143" spans="1:65" s="121" customFormat="1" ht="36" customHeight="1" x14ac:dyDescent="0.25">
      <c r="B143" s="124"/>
      <c r="C143" s="114" t="s">
        <v>389</v>
      </c>
      <c r="D143" s="114" t="s">
        <v>62</v>
      </c>
      <c r="E143" s="115" t="s">
        <v>390</v>
      </c>
      <c r="F143" s="116" t="s">
        <v>391</v>
      </c>
      <c r="G143" s="117" t="s">
        <v>65</v>
      </c>
      <c r="H143" s="118">
        <v>1</v>
      </c>
      <c r="I143" s="119"/>
      <c r="J143" s="120">
        <f>ROUND(I143*H143,2)</f>
        <v>0</v>
      </c>
      <c r="K143" s="116" t="s">
        <v>9</v>
      </c>
      <c r="L143" s="124"/>
      <c r="M143" s="92" t="s">
        <v>9</v>
      </c>
      <c r="N143" s="125" t="s">
        <v>29</v>
      </c>
      <c r="P143" s="126">
        <f>O143*H143</f>
        <v>0</v>
      </c>
      <c r="Q143" s="126">
        <v>0</v>
      </c>
      <c r="R143" s="126">
        <f>Q143*H143</f>
        <v>0</v>
      </c>
      <c r="S143" s="126">
        <v>0</v>
      </c>
      <c r="T143" s="127">
        <f>S143*H143</f>
        <v>0</v>
      </c>
      <c r="AR143" s="97" t="s">
        <v>64</v>
      </c>
      <c r="AT143" s="97" t="s">
        <v>62</v>
      </c>
      <c r="AU143" s="97" t="s">
        <v>0</v>
      </c>
      <c r="AY143" s="128" t="s">
        <v>61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28" t="s">
        <v>60</v>
      </c>
      <c r="BK143" s="129">
        <f>ROUND(I143*H143,2)</f>
        <v>0</v>
      </c>
      <c r="BL143" s="128" t="s">
        <v>64</v>
      </c>
      <c r="BM143" s="97" t="s">
        <v>392</v>
      </c>
    </row>
    <row r="144" spans="1:65" s="121" customFormat="1" ht="19.5" x14ac:dyDescent="0.25">
      <c r="B144" s="124"/>
      <c r="D144" s="122" t="s">
        <v>63</v>
      </c>
      <c r="F144" s="123" t="s">
        <v>391</v>
      </c>
      <c r="I144" s="110"/>
      <c r="L144" s="124"/>
      <c r="M144" s="130"/>
      <c r="T144" s="131"/>
      <c r="AT144" s="128" t="s">
        <v>63</v>
      </c>
      <c r="AU144" s="128" t="s">
        <v>0</v>
      </c>
    </row>
    <row r="145" spans="1:65" s="107" customFormat="1" ht="36" customHeight="1" x14ac:dyDescent="0.25">
      <c r="A145" s="113"/>
      <c r="B145" s="124"/>
      <c r="C145" s="114" t="s">
        <v>276</v>
      </c>
      <c r="D145" s="114" t="s">
        <v>62</v>
      </c>
      <c r="E145" s="115" t="s">
        <v>277</v>
      </c>
      <c r="F145" s="116" t="s">
        <v>278</v>
      </c>
      <c r="G145" s="117" t="s">
        <v>65</v>
      </c>
      <c r="H145" s="118">
        <v>1</v>
      </c>
      <c r="I145" s="119"/>
      <c r="J145" s="120">
        <f>ROUND(I145*H145,2)</f>
        <v>0</v>
      </c>
      <c r="K145" s="91" t="s">
        <v>9</v>
      </c>
      <c r="L145" s="6"/>
      <c r="M145" s="92" t="s">
        <v>9</v>
      </c>
      <c r="N145" s="93" t="s">
        <v>29</v>
      </c>
      <c r="O145" s="94"/>
      <c r="P145" s="95">
        <f>O145*H145</f>
        <v>0</v>
      </c>
      <c r="Q145" s="95">
        <v>0</v>
      </c>
      <c r="R145" s="95">
        <f>Q145*H145</f>
        <v>0</v>
      </c>
      <c r="S145" s="95">
        <v>0</v>
      </c>
      <c r="T145" s="96">
        <f>S145*H145</f>
        <v>0</v>
      </c>
      <c r="AR145" s="97" t="s">
        <v>64</v>
      </c>
      <c r="AT145" s="97" t="s">
        <v>62</v>
      </c>
      <c r="AU145" s="97" t="s">
        <v>0</v>
      </c>
      <c r="AY145" s="2" t="s">
        <v>61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2" t="s">
        <v>60</v>
      </c>
      <c r="BK145" s="98">
        <f>ROUND(I145*H145,2)</f>
        <v>0</v>
      </c>
      <c r="BL145" s="2" t="s">
        <v>64</v>
      </c>
      <c r="BM145" s="97" t="s">
        <v>120</v>
      </c>
    </row>
    <row r="146" spans="1:65" s="107" customFormat="1" ht="19.5" x14ac:dyDescent="0.25">
      <c r="A146" s="113"/>
      <c r="B146" s="124"/>
      <c r="C146" s="121"/>
      <c r="D146" s="122" t="s">
        <v>63</v>
      </c>
      <c r="E146" s="121"/>
      <c r="F146" s="123" t="s">
        <v>278</v>
      </c>
      <c r="G146" s="121"/>
      <c r="H146" s="121"/>
      <c r="I146" s="110"/>
      <c r="J146" s="121"/>
      <c r="K146" s="104"/>
      <c r="L146" s="6"/>
      <c r="M146" s="101"/>
      <c r="N146" s="94"/>
      <c r="O146" s="94"/>
      <c r="P146" s="94"/>
      <c r="Q146" s="94"/>
      <c r="R146" s="94"/>
      <c r="S146" s="94"/>
      <c r="T146" s="102"/>
      <c r="AT146" s="2" t="s">
        <v>63</v>
      </c>
      <c r="AU146" s="2" t="s">
        <v>0</v>
      </c>
    </row>
    <row r="147" spans="1:65" s="112" customFormat="1" ht="36" customHeight="1" x14ac:dyDescent="0.25">
      <c r="A147" s="113"/>
      <c r="B147" s="124"/>
      <c r="C147" s="114" t="s">
        <v>279</v>
      </c>
      <c r="D147" s="114" t="s">
        <v>62</v>
      </c>
      <c r="E147" s="115" t="s">
        <v>280</v>
      </c>
      <c r="F147" s="116" t="s">
        <v>281</v>
      </c>
      <c r="G147" s="117" t="s">
        <v>65</v>
      </c>
      <c r="H147" s="118">
        <v>1</v>
      </c>
      <c r="I147" s="119"/>
      <c r="J147" s="120">
        <f>ROUND(I147*H147,2)</f>
        <v>0</v>
      </c>
      <c r="K147" s="91" t="s">
        <v>9</v>
      </c>
      <c r="L147" s="6"/>
      <c r="M147" s="92" t="s">
        <v>9</v>
      </c>
      <c r="N147" s="93" t="s">
        <v>29</v>
      </c>
      <c r="O147" s="94"/>
      <c r="P147" s="95">
        <f>O147*H147</f>
        <v>0</v>
      </c>
      <c r="Q147" s="95">
        <v>0</v>
      </c>
      <c r="R147" s="95">
        <f>Q147*H147</f>
        <v>0</v>
      </c>
      <c r="S147" s="95">
        <v>0</v>
      </c>
      <c r="T147" s="96">
        <f>S147*H147</f>
        <v>0</v>
      </c>
      <c r="AR147" s="97" t="s">
        <v>64</v>
      </c>
      <c r="AT147" s="97" t="s">
        <v>62</v>
      </c>
      <c r="AU147" s="97" t="s">
        <v>0</v>
      </c>
      <c r="AY147" s="2" t="s">
        <v>61</v>
      </c>
      <c r="BE147" s="98">
        <f>IF(N147="základní",J147,0)</f>
        <v>0</v>
      </c>
      <c r="BF147" s="98">
        <f>IF(N147="snížená",J147,0)</f>
        <v>0</v>
      </c>
      <c r="BG147" s="98">
        <f>IF(N147="zákl. přenesená",J147,0)</f>
        <v>0</v>
      </c>
      <c r="BH147" s="98">
        <f>IF(N147="sníž. přenesená",J147,0)</f>
        <v>0</v>
      </c>
      <c r="BI147" s="98">
        <f>IF(N147="nulová",J147,0)</f>
        <v>0</v>
      </c>
      <c r="BJ147" s="2" t="s">
        <v>60</v>
      </c>
      <c r="BK147" s="98">
        <f>ROUND(I147*H147,2)</f>
        <v>0</v>
      </c>
      <c r="BL147" s="2" t="s">
        <v>64</v>
      </c>
      <c r="BM147" s="97" t="s">
        <v>120</v>
      </c>
    </row>
    <row r="148" spans="1:65" s="112" customFormat="1" ht="19.5" x14ac:dyDescent="0.25">
      <c r="A148" s="113"/>
      <c r="B148" s="124"/>
      <c r="C148" s="121"/>
      <c r="D148" s="122" t="s">
        <v>63</v>
      </c>
      <c r="E148" s="121"/>
      <c r="F148" s="123" t="s">
        <v>281</v>
      </c>
      <c r="G148" s="121"/>
      <c r="H148" s="121"/>
      <c r="I148" s="110"/>
      <c r="J148" s="121"/>
      <c r="K148" s="111"/>
      <c r="L148" s="6"/>
      <c r="M148" s="101"/>
      <c r="N148" s="94"/>
      <c r="O148" s="94"/>
      <c r="P148" s="94"/>
      <c r="Q148" s="94"/>
      <c r="R148" s="94"/>
      <c r="S148" s="94"/>
      <c r="T148" s="102"/>
      <c r="AT148" s="2" t="s">
        <v>63</v>
      </c>
      <c r="AU148" s="2" t="s">
        <v>0</v>
      </c>
    </row>
    <row r="149" spans="1:65" s="112" customFormat="1" ht="36" customHeight="1" x14ac:dyDescent="0.25">
      <c r="A149" s="113"/>
      <c r="B149" s="124"/>
      <c r="C149" s="114" t="s">
        <v>282</v>
      </c>
      <c r="D149" s="114" t="s">
        <v>62</v>
      </c>
      <c r="E149" s="115" t="s">
        <v>283</v>
      </c>
      <c r="F149" s="116" t="s">
        <v>284</v>
      </c>
      <c r="G149" s="117" t="s">
        <v>65</v>
      </c>
      <c r="H149" s="118">
        <v>1</v>
      </c>
      <c r="I149" s="119"/>
      <c r="J149" s="120">
        <f>ROUND(I149*H149,2)</f>
        <v>0</v>
      </c>
      <c r="K149" s="91" t="s">
        <v>9</v>
      </c>
      <c r="L149" s="6"/>
      <c r="M149" s="92" t="s">
        <v>9</v>
      </c>
      <c r="N149" s="93" t="s">
        <v>29</v>
      </c>
      <c r="O149" s="94"/>
      <c r="P149" s="95">
        <f>O149*H149</f>
        <v>0</v>
      </c>
      <c r="Q149" s="95">
        <v>0</v>
      </c>
      <c r="R149" s="95">
        <f>Q149*H149</f>
        <v>0</v>
      </c>
      <c r="S149" s="95">
        <v>0</v>
      </c>
      <c r="T149" s="96">
        <f>S149*H149</f>
        <v>0</v>
      </c>
      <c r="AR149" s="97" t="s">
        <v>64</v>
      </c>
      <c r="AT149" s="97" t="s">
        <v>62</v>
      </c>
      <c r="AU149" s="97" t="s">
        <v>0</v>
      </c>
      <c r="AY149" s="2" t="s">
        <v>61</v>
      </c>
      <c r="BE149" s="98">
        <f>IF(N149="základní",J149,0)</f>
        <v>0</v>
      </c>
      <c r="BF149" s="98">
        <f>IF(N149="snížená",J149,0)</f>
        <v>0</v>
      </c>
      <c r="BG149" s="98">
        <f>IF(N149="zákl. přenesená",J149,0)</f>
        <v>0</v>
      </c>
      <c r="BH149" s="98">
        <f>IF(N149="sníž. přenesená",J149,0)</f>
        <v>0</v>
      </c>
      <c r="BI149" s="98">
        <f>IF(N149="nulová",J149,0)</f>
        <v>0</v>
      </c>
      <c r="BJ149" s="2" t="s">
        <v>60</v>
      </c>
      <c r="BK149" s="98">
        <f>ROUND(I149*H149,2)</f>
        <v>0</v>
      </c>
      <c r="BL149" s="2" t="s">
        <v>64</v>
      </c>
      <c r="BM149" s="97" t="s">
        <v>120</v>
      </c>
    </row>
    <row r="150" spans="1:65" s="112" customFormat="1" ht="19.5" x14ac:dyDescent="0.25">
      <c r="A150" s="113"/>
      <c r="B150" s="124"/>
      <c r="C150" s="121"/>
      <c r="D150" s="122" t="s">
        <v>63</v>
      </c>
      <c r="E150" s="121"/>
      <c r="F150" s="123" t="s">
        <v>284</v>
      </c>
      <c r="G150" s="121"/>
      <c r="H150" s="121"/>
      <c r="I150" s="110"/>
      <c r="J150" s="121"/>
      <c r="K150" s="111"/>
      <c r="L150" s="6"/>
      <c r="M150" s="101"/>
      <c r="N150" s="94"/>
      <c r="O150" s="94"/>
      <c r="P150" s="94"/>
      <c r="Q150" s="94"/>
      <c r="R150" s="94"/>
      <c r="S150" s="94"/>
      <c r="T150" s="102"/>
      <c r="AT150" s="2" t="s">
        <v>63</v>
      </c>
      <c r="AU150" s="2" t="s">
        <v>0</v>
      </c>
    </row>
    <row r="151" spans="1:65" s="121" customFormat="1" ht="36" customHeight="1" x14ac:dyDescent="0.25">
      <c r="B151" s="124"/>
      <c r="C151" s="114" t="s">
        <v>393</v>
      </c>
      <c r="D151" s="114" t="s">
        <v>62</v>
      </c>
      <c r="E151" s="115" t="s">
        <v>394</v>
      </c>
      <c r="F151" s="116" t="s">
        <v>395</v>
      </c>
      <c r="G151" s="117" t="s">
        <v>65</v>
      </c>
      <c r="H151" s="118">
        <v>2</v>
      </c>
      <c r="I151" s="119"/>
      <c r="J151" s="120">
        <f>ROUND(I151*H151,2)</f>
        <v>0</v>
      </c>
      <c r="K151" s="116" t="s">
        <v>9</v>
      </c>
      <c r="L151" s="124"/>
      <c r="M151" s="92" t="s">
        <v>9</v>
      </c>
      <c r="N151" s="125" t="s">
        <v>29</v>
      </c>
      <c r="P151" s="126">
        <f>O151*H151</f>
        <v>0</v>
      </c>
      <c r="Q151" s="126">
        <v>0</v>
      </c>
      <c r="R151" s="126">
        <f>Q151*H151</f>
        <v>0</v>
      </c>
      <c r="S151" s="126">
        <v>0</v>
      </c>
      <c r="T151" s="127">
        <f>S151*H151</f>
        <v>0</v>
      </c>
      <c r="AR151" s="97" t="s">
        <v>64</v>
      </c>
      <c r="AT151" s="97" t="s">
        <v>62</v>
      </c>
      <c r="AU151" s="97" t="s">
        <v>0</v>
      </c>
      <c r="AY151" s="128" t="s">
        <v>61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28" t="s">
        <v>60</v>
      </c>
      <c r="BK151" s="129">
        <f>ROUND(I151*H151,2)</f>
        <v>0</v>
      </c>
      <c r="BL151" s="128" t="s">
        <v>64</v>
      </c>
      <c r="BM151" s="97" t="s">
        <v>396</v>
      </c>
    </row>
    <row r="152" spans="1:65" s="121" customFormat="1" ht="19.5" x14ac:dyDescent="0.25">
      <c r="B152" s="124"/>
      <c r="D152" s="122" t="s">
        <v>63</v>
      </c>
      <c r="F152" s="123" t="s">
        <v>395</v>
      </c>
      <c r="I152" s="110"/>
      <c r="L152" s="124"/>
      <c r="M152" s="130"/>
      <c r="T152" s="131"/>
      <c r="AT152" s="128" t="s">
        <v>63</v>
      </c>
      <c r="AU152" s="128" t="s">
        <v>0</v>
      </c>
    </row>
    <row r="153" spans="1:65" s="121" customFormat="1" ht="36" customHeight="1" x14ac:dyDescent="0.25">
      <c r="B153" s="124"/>
      <c r="C153" s="114" t="s">
        <v>397</v>
      </c>
      <c r="D153" s="114" t="s">
        <v>62</v>
      </c>
      <c r="E153" s="115" t="s">
        <v>398</v>
      </c>
      <c r="F153" s="116" t="s">
        <v>399</v>
      </c>
      <c r="G153" s="117" t="s">
        <v>65</v>
      </c>
      <c r="H153" s="118">
        <v>1</v>
      </c>
      <c r="I153" s="119"/>
      <c r="J153" s="120">
        <f>ROUND(I153*H153,2)</f>
        <v>0</v>
      </c>
      <c r="K153" s="116" t="s">
        <v>9</v>
      </c>
      <c r="L153" s="124"/>
      <c r="M153" s="92" t="s">
        <v>9</v>
      </c>
      <c r="N153" s="125" t="s">
        <v>29</v>
      </c>
      <c r="P153" s="126">
        <f>O153*H153</f>
        <v>0</v>
      </c>
      <c r="Q153" s="126">
        <v>0</v>
      </c>
      <c r="R153" s="126">
        <f>Q153*H153</f>
        <v>0</v>
      </c>
      <c r="S153" s="126">
        <v>0</v>
      </c>
      <c r="T153" s="127">
        <f>S153*H153</f>
        <v>0</v>
      </c>
      <c r="AR153" s="97" t="s">
        <v>64</v>
      </c>
      <c r="AT153" s="97" t="s">
        <v>62</v>
      </c>
      <c r="AU153" s="97" t="s">
        <v>0</v>
      </c>
      <c r="AY153" s="128" t="s">
        <v>61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28" t="s">
        <v>60</v>
      </c>
      <c r="BK153" s="129">
        <f>ROUND(I153*H153,2)</f>
        <v>0</v>
      </c>
      <c r="BL153" s="128" t="s">
        <v>64</v>
      </c>
      <c r="BM153" s="97" t="s">
        <v>400</v>
      </c>
    </row>
    <row r="154" spans="1:65" s="121" customFormat="1" ht="19.5" x14ac:dyDescent="0.25">
      <c r="B154" s="124"/>
      <c r="D154" s="122" t="s">
        <v>63</v>
      </c>
      <c r="F154" s="123" t="s">
        <v>399</v>
      </c>
      <c r="I154" s="110"/>
      <c r="L154" s="124"/>
      <c r="M154" s="130"/>
      <c r="T154" s="131"/>
      <c r="AT154" s="128" t="s">
        <v>63</v>
      </c>
      <c r="AU154" s="128" t="s">
        <v>0</v>
      </c>
    </row>
    <row r="155" spans="1:65" s="121" customFormat="1" ht="36" customHeight="1" x14ac:dyDescent="0.25">
      <c r="B155" s="124"/>
      <c r="C155" s="114" t="s">
        <v>401</v>
      </c>
      <c r="D155" s="114" t="s">
        <v>62</v>
      </c>
      <c r="E155" s="115" t="s">
        <v>402</v>
      </c>
      <c r="F155" s="116" t="s">
        <v>403</v>
      </c>
      <c r="G155" s="117" t="s">
        <v>65</v>
      </c>
      <c r="H155" s="118">
        <v>3</v>
      </c>
      <c r="I155" s="119"/>
      <c r="J155" s="120">
        <f>ROUND(I155*H155,2)</f>
        <v>0</v>
      </c>
      <c r="K155" s="116" t="s">
        <v>9</v>
      </c>
      <c r="L155" s="124"/>
      <c r="M155" s="92" t="s">
        <v>9</v>
      </c>
      <c r="N155" s="125" t="s">
        <v>29</v>
      </c>
      <c r="P155" s="126">
        <f>O155*H155</f>
        <v>0</v>
      </c>
      <c r="Q155" s="126">
        <v>0</v>
      </c>
      <c r="R155" s="126">
        <f>Q155*H155</f>
        <v>0</v>
      </c>
      <c r="S155" s="126">
        <v>0</v>
      </c>
      <c r="T155" s="127">
        <f>S155*H155</f>
        <v>0</v>
      </c>
      <c r="AR155" s="97" t="s">
        <v>64</v>
      </c>
      <c r="AT155" s="97" t="s">
        <v>62</v>
      </c>
      <c r="AU155" s="97" t="s">
        <v>0</v>
      </c>
      <c r="AY155" s="128" t="s">
        <v>61</v>
      </c>
      <c r="BE155" s="129">
        <f>IF(N155="základní",J155,0)</f>
        <v>0</v>
      </c>
      <c r="BF155" s="129">
        <f>IF(N155="snížená",J155,0)</f>
        <v>0</v>
      </c>
      <c r="BG155" s="129">
        <f>IF(N155="zákl. přenesená",J155,0)</f>
        <v>0</v>
      </c>
      <c r="BH155" s="129">
        <f>IF(N155="sníž. přenesená",J155,0)</f>
        <v>0</v>
      </c>
      <c r="BI155" s="129">
        <f>IF(N155="nulová",J155,0)</f>
        <v>0</v>
      </c>
      <c r="BJ155" s="128" t="s">
        <v>60</v>
      </c>
      <c r="BK155" s="129">
        <f>ROUND(I155*H155,2)</f>
        <v>0</v>
      </c>
      <c r="BL155" s="128" t="s">
        <v>64</v>
      </c>
      <c r="BM155" s="97" t="s">
        <v>404</v>
      </c>
    </row>
    <row r="156" spans="1:65" s="121" customFormat="1" ht="19.5" x14ac:dyDescent="0.25">
      <c r="B156" s="124"/>
      <c r="D156" s="122" t="s">
        <v>63</v>
      </c>
      <c r="F156" s="123" t="s">
        <v>403</v>
      </c>
      <c r="I156" s="110"/>
      <c r="L156" s="124"/>
      <c r="M156" s="130"/>
      <c r="T156" s="131"/>
      <c r="AT156" s="128" t="s">
        <v>63</v>
      </c>
      <c r="AU156" s="128" t="s">
        <v>0</v>
      </c>
    </row>
    <row r="157" spans="1:65" s="121" customFormat="1" ht="36" customHeight="1" x14ac:dyDescent="0.25">
      <c r="B157" s="124"/>
      <c r="C157" s="114" t="s">
        <v>405</v>
      </c>
      <c r="D157" s="114" t="s">
        <v>62</v>
      </c>
      <c r="E157" s="115" t="s">
        <v>406</v>
      </c>
      <c r="F157" s="116" t="s">
        <v>407</v>
      </c>
      <c r="G157" s="117" t="s">
        <v>65</v>
      </c>
      <c r="H157" s="118">
        <v>2</v>
      </c>
      <c r="I157" s="119"/>
      <c r="J157" s="120">
        <f>ROUND(I157*H157,2)</f>
        <v>0</v>
      </c>
      <c r="K157" s="116" t="s">
        <v>9</v>
      </c>
      <c r="L157" s="124"/>
      <c r="M157" s="92" t="s">
        <v>9</v>
      </c>
      <c r="N157" s="125" t="s">
        <v>29</v>
      </c>
      <c r="P157" s="126">
        <f>O157*H157</f>
        <v>0</v>
      </c>
      <c r="Q157" s="126">
        <v>0</v>
      </c>
      <c r="R157" s="126">
        <f>Q157*H157</f>
        <v>0</v>
      </c>
      <c r="S157" s="126">
        <v>0</v>
      </c>
      <c r="T157" s="127">
        <f>S157*H157</f>
        <v>0</v>
      </c>
      <c r="AR157" s="97" t="s">
        <v>64</v>
      </c>
      <c r="AT157" s="97" t="s">
        <v>62</v>
      </c>
      <c r="AU157" s="97" t="s">
        <v>0</v>
      </c>
      <c r="AY157" s="128" t="s">
        <v>61</v>
      </c>
      <c r="BE157" s="129">
        <f>IF(N157="základní",J157,0)</f>
        <v>0</v>
      </c>
      <c r="BF157" s="129">
        <f>IF(N157="snížená",J157,0)</f>
        <v>0</v>
      </c>
      <c r="BG157" s="129">
        <f>IF(N157="zákl. přenesená",J157,0)</f>
        <v>0</v>
      </c>
      <c r="BH157" s="129">
        <f>IF(N157="sníž. přenesená",J157,0)</f>
        <v>0</v>
      </c>
      <c r="BI157" s="129">
        <f>IF(N157="nulová",J157,0)</f>
        <v>0</v>
      </c>
      <c r="BJ157" s="128" t="s">
        <v>60</v>
      </c>
      <c r="BK157" s="129">
        <f>ROUND(I157*H157,2)</f>
        <v>0</v>
      </c>
      <c r="BL157" s="128" t="s">
        <v>64</v>
      </c>
      <c r="BM157" s="97" t="s">
        <v>408</v>
      </c>
    </row>
    <row r="158" spans="1:65" s="121" customFormat="1" ht="19.5" x14ac:dyDescent="0.25">
      <c r="B158" s="124"/>
      <c r="D158" s="122" t="s">
        <v>63</v>
      </c>
      <c r="F158" s="123" t="s">
        <v>407</v>
      </c>
      <c r="I158" s="110"/>
      <c r="L158" s="124"/>
      <c r="M158" s="130"/>
      <c r="T158" s="131"/>
      <c r="AT158" s="128" t="s">
        <v>63</v>
      </c>
      <c r="AU158" s="128" t="s">
        <v>0</v>
      </c>
    </row>
    <row r="159" spans="1:65" s="75" customFormat="1" ht="20.85" customHeight="1" x14ac:dyDescent="0.2">
      <c r="B159" s="124"/>
      <c r="C159" s="76"/>
      <c r="D159" s="77" t="s">
        <v>59</v>
      </c>
      <c r="E159" s="89" t="s">
        <v>107</v>
      </c>
      <c r="F159" s="89" t="s">
        <v>108</v>
      </c>
      <c r="G159" s="76"/>
      <c r="H159" s="76"/>
      <c r="I159" s="79"/>
      <c r="J159" s="90">
        <f>BK159</f>
        <v>0</v>
      </c>
      <c r="K159" s="76"/>
      <c r="L159" s="81"/>
      <c r="M159" s="82"/>
      <c r="N159" s="83"/>
      <c r="O159" s="83"/>
      <c r="P159" s="84" t="e">
        <f>SUM(#REF!)</f>
        <v>#REF!</v>
      </c>
      <c r="Q159" s="83"/>
      <c r="R159" s="84" t="e">
        <f>SUM(#REF!)</f>
        <v>#REF!</v>
      </c>
      <c r="S159" s="83"/>
      <c r="T159" s="85" t="e">
        <f>SUM(#REF!)</f>
        <v>#REF!</v>
      </c>
      <c r="AR159" s="86" t="s">
        <v>1</v>
      </c>
      <c r="AT159" s="87" t="s">
        <v>59</v>
      </c>
      <c r="AU159" s="87" t="s">
        <v>1</v>
      </c>
      <c r="AY159" s="86" t="s">
        <v>61</v>
      </c>
      <c r="BK159" s="88">
        <f>SUM(BK160:BK221)</f>
        <v>0</v>
      </c>
    </row>
    <row r="160" spans="1:65" s="121" customFormat="1" ht="24" customHeight="1" x14ac:dyDescent="0.25">
      <c r="B160" s="124"/>
      <c r="C160" s="114" t="s">
        <v>409</v>
      </c>
      <c r="D160" s="114" t="s">
        <v>62</v>
      </c>
      <c r="E160" s="115" t="s">
        <v>410</v>
      </c>
      <c r="F160" s="116" t="s">
        <v>411</v>
      </c>
      <c r="G160" s="117" t="s">
        <v>65</v>
      </c>
      <c r="H160" s="118">
        <v>1</v>
      </c>
      <c r="I160" s="119"/>
      <c r="J160" s="120">
        <f>ROUND(I160*H160,2)</f>
        <v>0</v>
      </c>
      <c r="K160" s="116" t="s">
        <v>9</v>
      </c>
      <c r="L160" s="124"/>
      <c r="M160" s="92" t="s">
        <v>9</v>
      </c>
      <c r="N160" s="125" t="s">
        <v>29</v>
      </c>
      <c r="P160" s="126">
        <f>O160*H160</f>
        <v>0</v>
      </c>
      <c r="Q160" s="126">
        <v>0</v>
      </c>
      <c r="R160" s="126">
        <f>Q160*H160</f>
        <v>0</v>
      </c>
      <c r="S160" s="126">
        <v>0</v>
      </c>
      <c r="T160" s="127">
        <f>S160*H160</f>
        <v>0</v>
      </c>
      <c r="AR160" s="97" t="s">
        <v>64</v>
      </c>
      <c r="AT160" s="97" t="s">
        <v>62</v>
      </c>
      <c r="AU160" s="97" t="s">
        <v>0</v>
      </c>
      <c r="AY160" s="128" t="s">
        <v>61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28" t="s">
        <v>60</v>
      </c>
      <c r="BK160" s="129">
        <f>ROUND(I160*H160,2)</f>
        <v>0</v>
      </c>
      <c r="BL160" s="128" t="s">
        <v>64</v>
      </c>
      <c r="BM160" s="97" t="s">
        <v>412</v>
      </c>
    </row>
    <row r="161" spans="2:65" s="121" customFormat="1" ht="19.5" x14ac:dyDescent="0.25">
      <c r="B161" s="124"/>
      <c r="D161" s="122" t="s">
        <v>63</v>
      </c>
      <c r="F161" s="123" t="s">
        <v>413</v>
      </c>
      <c r="I161" s="110"/>
      <c r="L161" s="124"/>
      <c r="M161" s="130"/>
      <c r="T161" s="131"/>
      <c r="AT161" s="128" t="s">
        <v>63</v>
      </c>
      <c r="AU161" s="128" t="s">
        <v>0</v>
      </c>
    </row>
    <row r="162" spans="2:65" s="121" customFormat="1" ht="24" customHeight="1" x14ac:dyDescent="0.25">
      <c r="B162" s="124"/>
      <c r="C162" s="114" t="s">
        <v>414</v>
      </c>
      <c r="D162" s="114" t="s">
        <v>62</v>
      </c>
      <c r="E162" s="115" t="s">
        <v>415</v>
      </c>
      <c r="F162" s="116" t="s">
        <v>416</v>
      </c>
      <c r="G162" s="117" t="s">
        <v>65</v>
      </c>
      <c r="H162" s="118">
        <v>14</v>
      </c>
      <c r="I162" s="119"/>
      <c r="J162" s="120">
        <f>ROUND(I162*H162,2)</f>
        <v>0</v>
      </c>
      <c r="K162" s="116" t="s">
        <v>9</v>
      </c>
      <c r="L162" s="124"/>
      <c r="M162" s="92" t="s">
        <v>9</v>
      </c>
      <c r="N162" s="125" t="s">
        <v>29</v>
      </c>
      <c r="P162" s="126">
        <f>O162*H162</f>
        <v>0</v>
      </c>
      <c r="Q162" s="126">
        <v>0</v>
      </c>
      <c r="R162" s="126">
        <f>Q162*H162</f>
        <v>0</v>
      </c>
      <c r="S162" s="126">
        <v>0</v>
      </c>
      <c r="T162" s="127">
        <f>S162*H162</f>
        <v>0</v>
      </c>
      <c r="AR162" s="97" t="s">
        <v>64</v>
      </c>
      <c r="AT162" s="97" t="s">
        <v>62</v>
      </c>
      <c r="AU162" s="97" t="s">
        <v>0</v>
      </c>
      <c r="AY162" s="128" t="s">
        <v>61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28" t="s">
        <v>60</v>
      </c>
      <c r="BK162" s="129">
        <f>ROUND(I162*H162,2)</f>
        <v>0</v>
      </c>
      <c r="BL162" s="128" t="s">
        <v>64</v>
      </c>
      <c r="BM162" s="97" t="s">
        <v>417</v>
      </c>
    </row>
    <row r="163" spans="2:65" s="121" customFormat="1" ht="19.5" x14ac:dyDescent="0.25">
      <c r="B163" s="124"/>
      <c r="D163" s="122" t="s">
        <v>63</v>
      </c>
      <c r="F163" s="123" t="s">
        <v>416</v>
      </c>
      <c r="I163" s="110"/>
      <c r="L163" s="124"/>
      <c r="M163" s="130"/>
      <c r="T163" s="131"/>
      <c r="AT163" s="128" t="s">
        <v>63</v>
      </c>
      <c r="AU163" s="128" t="s">
        <v>0</v>
      </c>
    </row>
    <row r="164" spans="2:65" s="121" customFormat="1" ht="36" customHeight="1" x14ac:dyDescent="0.25">
      <c r="B164" s="124"/>
      <c r="C164" s="114" t="s">
        <v>637</v>
      </c>
      <c r="D164" s="114" t="s">
        <v>62</v>
      </c>
      <c r="E164" s="115" t="s">
        <v>638</v>
      </c>
      <c r="F164" s="138" t="s">
        <v>639</v>
      </c>
      <c r="G164" s="117" t="s">
        <v>65</v>
      </c>
      <c r="H164" s="118">
        <v>1</v>
      </c>
      <c r="I164" s="119"/>
      <c r="J164" s="120">
        <f>ROUND(I164*H164,2)</f>
        <v>0</v>
      </c>
      <c r="K164" s="116" t="s">
        <v>9</v>
      </c>
      <c r="L164" s="124"/>
      <c r="M164" s="92" t="s">
        <v>9</v>
      </c>
      <c r="N164" s="125" t="s">
        <v>29</v>
      </c>
      <c r="P164" s="126">
        <f>O164*H164</f>
        <v>0</v>
      </c>
      <c r="Q164" s="126">
        <v>0</v>
      </c>
      <c r="R164" s="126">
        <f>Q164*H164</f>
        <v>0</v>
      </c>
      <c r="S164" s="126">
        <v>0</v>
      </c>
      <c r="T164" s="127">
        <f>S164*H164</f>
        <v>0</v>
      </c>
      <c r="AR164" s="97" t="s">
        <v>64</v>
      </c>
      <c r="AT164" s="97" t="s">
        <v>62</v>
      </c>
      <c r="AU164" s="97" t="s">
        <v>0</v>
      </c>
      <c r="AY164" s="128" t="s">
        <v>61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28" t="s">
        <v>60</v>
      </c>
      <c r="BK164" s="129">
        <f>ROUND(I164*H164,2)</f>
        <v>0</v>
      </c>
      <c r="BL164" s="128" t="s">
        <v>64</v>
      </c>
      <c r="BM164" s="97" t="s">
        <v>640</v>
      </c>
    </row>
    <row r="165" spans="2:65" s="121" customFormat="1" ht="29.25" x14ac:dyDescent="0.25">
      <c r="B165" s="124"/>
      <c r="D165" s="122" t="s">
        <v>63</v>
      </c>
      <c r="F165" s="139" t="s">
        <v>639</v>
      </c>
      <c r="I165" s="110"/>
      <c r="L165" s="124"/>
      <c r="M165" s="130"/>
      <c r="T165" s="131"/>
      <c r="AT165" s="128" t="s">
        <v>63</v>
      </c>
      <c r="AU165" s="128" t="s">
        <v>0</v>
      </c>
    </row>
    <row r="166" spans="2:65" s="121" customFormat="1" ht="36" customHeight="1" x14ac:dyDescent="0.25">
      <c r="B166" s="124"/>
      <c r="C166" s="114" t="s">
        <v>641</v>
      </c>
      <c r="D166" s="114" t="s">
        <v>62</v>
      </c>
      <c r="E166" s="115" t="s">
        <v>642</v>
      </c>
      <c r="F166" s="138" t="s">
        <v>643</v>
      </c>
      <c r="G166" s="117" t="s">
        <v>65</v>
      </c>
      <c r="H166" s="118">
        <v>1</v>
      </c>
      <c r="I166" s="119"/>
      <c r="J166" s="120">
        <f>ROUND(I166*H166,2)</f>
        <v>0</v>
      </c>
      <c r="K166" s="116" t="s">
        <v>9</v>
      </c>
      <c r="L166" s="124"/>
      <c r="M166" s="92" t="s">
        <v>9</v>
      </c>
      <c r="N166" s="125" t="s">
        <v>29</v>
      </c>
      <c r="P166" s="126">
        <f>O166*H166</f>
        <v>0</v>
      </c>
      <c r="Q166" s="126">
        <v>0</v>
      </c>
      <c r="R166" s="126">
        <f>Q166*H166</f>
        <v>0</v>
      </c>
      <c r="S166" s="126">
        <v>0</v>
      </c>
      <c r="T166" s="127">
        <f>S166*H166</f>
        <v>0</v>
      </c>
      <c r="AR166" s="97" t="s">
        <v>64</v>
      </c>
      <c r="AT166" s="97" t="s">
        <v>62</v>
      </c>
      <c r="AU166" s="97" t="s">
        <v>0</v>
      </c>
      <c r="AY166" s="128" t="s">
        <v>61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28" t="s">
        <v>60</v>
      </c>
      <c r="BK166" s="129">
        <f>ROUND(I166*H166,2)</f>
        <v>0</v>
      </c>
      <c r="BL166" s="128" t="s">
        <v>64</v>
      </c>
      <c r="BM166" s="97" t="s">
        <v>644</v>
      </c>
    </row>
    <row r="167" spans="2:65" s="121" customFormat="1" ht="29.25" x14ac:dyDescent="0.25">
      <c r="B167" s="124"/>
      <c r="D167" s="122" t="s">
        <v>63</v>
      </c>
      <c r="F167" s="139" t="s">
        <v>643</v>
      </c>
      <c r="I167" s="110"/>
      <c r="L167" s="124"/>
      <c r="M167" s="130"/>
      <c r="T167" s="131"/>
      <c r="AT167" s="128" t="s">
        <v>63</v>
      </c>
      <c r="AU167" s="128" t="s">
        <v>0</v>
      </c>
    </row>
    <row r="168" spans="2:65" s="121" customFormat="1" ht="24" customHeight="1" x14ac:dyDescent="0.25">
      <c r="B168" s="124"/>
      <c r="C168" s="114" t="s">
        <v>418</v>
      </c>
      <c r="D168" s="114" t="s">
        <v>62</v>
      </c>
      <c r="E168" s="115" t="s">
        <v>419</v>
      </c>
      <c r="F168" s="138" t="s">
        <v>420</v>
      </c>
      <c r="G168" s="117" t="s">
        <v>65</v>
      </c>
      <c r="H168" s="118">
        <v>3</v>
      </c>
      <c r="I168" s="119"/>
      <c r="J168" s="120">
        <f>ROUND(I168*H168,2)</f>
        <v>0</v>
      </c>
      <c r="K168" s="116" t="s">
        <v>9</v>
      </c>
      <c r="L168" s="124"/>
      <c r="M168" s="92" t="s">
        <v>9</v>
      </c>
      <c r="N168" s="125" t="s">
        <v>29</v>
      </c>
      <c r="P168" s="126">
        <f>O168*H168</f>
        <v>0</v>
      </c>
      <c r="Q168" s="126">
        <v>0</v>
      </c>
      <c r="R168" s="126">
        <f>Q168*H168</f>
        <v>0</v>
      </c>
      <c r="S168" s="126">
        <v>0</v>
      </c>
      <c r="T168" s="127">
        <f>S168*H168</f>
        <v>0</v>
      </c>
      <c r="AR168" s="97" t="s">
        <v>64</v>
      </c>
      <c r="AT168" s="97" t="s">
        <v>62</v>
      </c>
      <c r="AU168" s="97" t="s">
        <v>0</v>
      </c>
      <c r="AY168" s="128" t="s">
        <v>61</v>
      </c>
      <c r="BE168" s="129">
        <f>IF(N168="základní",J168,0)</f>
        <v>0</v>
      </c>
      <c r="BF168" s="129">
        <f>IF(N168="snížená",J168,0)</f>
        <v>0</v>
      </c>
      <c r="BG168" s="129">
        <f>IF(N168="zákl. přenesená",J168,0)</f>
        <v>0</v>
      </c>
      <c r="BH168" s="129">
        <f>IF(N168="sníž. přenesená",J168,0)</f>
        <v>0</v>
      </c>
      <c r="BI168" s="129">
        <f>IF(N168="nulová",J168,0)</f>
        <v>0</v>
      </c>
      <c r="BJ168" s="128" t="s">
        <v>60</v>
      </c>
      <c r="BK168" s="129">
        <f>ROUND(I168*H168,2)</f>
        <v>0</v>
      </c>
      <c r="BL168" s="128" t="s">
        <v>64</v>
      </c>
      <c r="BM168" s="97" t="s">
        <v>421</v>
      </c>
    </row>
    <row r="169" spans="2:65" s="121" customFormat="1" ht="19.5" x14ac:dyDescent="0.25">
      <c r="B169" s="124"/>
      <c r="D169" s="122" t="s">
        <v>63</v>
      </c>
      <c r="F169" s="139" t="s">
        <v>420</v>
      </c>
      <c r="I169" s="110"/>
      <c r="L169" s="124"/>
      <c r="M169" s="130"/>
      <c r="T169" s="131"/>
      <c r="AT169" s="128" t="s">
        <v>63</v>
      </c>
      <c r="AU169" s="128" t="s">
        <v>0</v>
      </c>
    </row>
    <row r="170" spans="2:65" s="121" customFormat="1" ht="24" customHeight="1" x14ac:dyDescent="0.25">
      <c r="B170" s="124"/>
      <c r="C170" s="114" t="s">
        <v>422</v>
      </c>
      <c r="D170" s="114" t="s">
        <v>62</v>
      </c>
      <c r="E170" s="115" t="s">
        <v>423</v>
      </c>
      <c r="F170" s="138" t="s">
        <v>424</v>
      </c>
      <c r="G170" s="117" t="s">
        <v>65</v>
      </c>
      <c r="H170" s="118">
        <v>3</v>
      </c>
      <c r="I170" s="119"/>
      <c r="J170" s="120">
        <f>ROUND(I170*H170,2)</f>
        <v>0</v>
      </c>
      <c r="K170" s="116" t="s">
        <v>9</v>
      </c>
      <c r="L170" s="124"/>
      <c r="M170" s="92" t="s">
        <v>9</v>
      </c>
      <c r="N170" s="125" t="s">
        <v>29</v>
      </c>
      <c r="P170" s="126">
        <f>O170*H170</f>
        <v>0</v>
      </c>
      <c r="Q170" s="126">
        <v>0</v>
      </c>
      <c r="R170" s="126">
        <f>Q170*H170</f>
        <v>0</v>
      </c>
      <c r="S170" s="126">
        <v>0</v>
      </c>
      <c r="T170" s="127">
        <f>S170*H170</f>
        <v>0</v>
      </c>
      <c r="AR170" s="97" t="s">
        <v>64</v>
      </c>
      <c r="AT170" s="97" t="s">
        <v>62</v>
      </c>
      <c r="AU170" s="97" t="s">
        <v>0</v>
      </c>
      <c r="AY170" s="128" t="s">
        <v>61</v>
      </c>
      <c r="BE170" s="129">
        <f>IF(N170="základní",J170,0)</f>
        <v>0</v>
      </c>
      <c r="BF170" s="129">
        <f>IF(N170="snížená",J170,0)</f>
        <v>0</v>
      </c>
      <c r="BG170" s="129">
        <f>IF(N170="zákl. přenesená",J170,0)</f>
        <v>0</v>
      </c>
      <c r="BH170" s="129">
        <f>IF(N170="sníž. přenesená",J170,0)</f>
        <v>0</v>
      </c>
      <c r="BI170" s="129">
        <f>IF(N170="nulová",J170,0)</f>
        <v>0</v>
      </c>
      <c r="BJ170" s="128" t="s">
        <v>60</v>
      </c>
      <c r="BK170" s="129">
        <f>ROUND(I170*H170,2)</f>
        <v>0</v>
      </c>
      <c r="BL170" s="128" t="s">
        <v>64</v>
      </c>
      <c r="BM170" s="97" t="s">
        <v>425</v>
      </c>
    </row>
    <row r="171" spans="2:65" s="121" customFormat="1" ht="19.5" x14ac:dyDescent="0.25">
      <c r="B171" s="124"/>
      <c r="D171" s="122" t="s">
        <v>63</v>
      </c>
      <c r="F171" s="139" t="s">
        <v>424</v>
      </c>
      <c r="I171" s="110"/>
      <c r="L171" s="124"/>
      <c r="M171" s="130"/>
      <c r="T171" s="131"/>
      <c r="AT171" s="128" t="s">
        <v>63</v>
      </c>
      <c r="AU171" s="128" t="s">
        <v>0</v>
      </c>
    </row>
    <row r="172" spans="2:65" s="121" customFormat="1" ht="24" customHeight="1" x14ac:dyDescent="0.25">
      <c r="B172" s="124"/>
      <c r="C172" s="114" t="s">
        <v>634</v>
      </c>
      <c r="D172" s="114" t="s">
        <v>62</v>
      </c>
      <c r="E172" s="115" t="s">
        <v>635</v>
      </c>
      <c r="F172" s="138" t="s">
        <v>636</v>
      </c>
      <c r="G172" s="117" t="s">
        <v>65</v>
      </c>
      <c r="H172" s="118">
        <v>4</v>
      </c>
      <c r="I172" s="119"/>
      <c r="J172" s="120">
        <f>ROUND(I172*H172,2)</f>
        <v>0</v>
      </c>
      <c r="K172" s="116" t="s">
        <v>9</v>
      </c>
      <c r="L172" s="124"/>
      <c r="M172" s="92" t="s">
        <v>9</v>
      </c>
      <c r="N172" s="125" t="s">
        <v>29</v>
      </c>
      <c r="P172" s="126">
        <f>O172*H172</f>
        <v>0</v>
      </c>
      <c r="Q172" s="126">
        <v>0</v>
      </c>
      <c r="R172" s="126">
        <f>Q172*H172</f>
        <v>0</v>
      </c>
      <c r="S172" s="126">
        <v>0</v>
      </c>
      <c r="T172" s="127">
        <f>S172*H172</f>
        <v>0</v>
      </c>
      <c r="AR172" s="97" t="s">
        <v>64</v>
      </c>
      <c r="AT172" s="97" t="s">
        <v>62</v>
      </c>
      <c r="AU172" s="97" t="s">
        <v>0</v>
      </c>
      <c r="AY172" s="128" t="s">
        <v>61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28" t="s">
        <v>60</v>
      </c>
      <c r="BK172" s="129">
        <f>ROUND(I172*H172,2)</f>
        <v>0</v>
      </c>
      <c r="BL172" s="128" t="s">
        <v>64</v>
      </c>
      <c r="BM172" s="97" t="s">
        <v>645</v>
      </c>
    </row>
    <row r="173" spans="2:65" s="121" customFormat="1" ht="19.5" x14ac:dyDescent="0.25">
      <c r="B173" s="124"/>
      <c r="D173" s="122" t="s">
        <v>63</v>
      </c>
      <c r="F173" s="139" t="s">
        <v>636</v>
      </c>
      <c r="I173" s="110"/>
      <c r="L173" s="124"/>
      <c r="M173" s="130"/>
      <c r="T173" s="131"/>
      <c r="AT173" s="128" t="s">
        <v>63</v>
      </c>
      <c r="AU173" s="128" t="s">
        <v>0</v>
      </c>
    </row>
    <row r="174" spans="2:65" s="121" customFormat="1" ht="24" customHeight="1" x14ac:dyDescent="0.25">
      <c r="B174" s="124"/>
      <c r="C174" s="114" t="s">
        <v>426</v>
      </c>
      <c r="D174" s="114" t="s">
        <v>62</v>
      </c>
      <c r="E174" s="115" t="s">
        <v>427</v>
      </c>
      <c r="F174" s="116" t="s">
        <v>428</v>
      </c>
      <c r="G174" s="117" t="s">
        <v>65</v>
      </c>
      <c r="H174" s="118">
        <v>2</v>
      </c>
      <c r="I174" s="119"/>
      <c r="J174" s="120">
        <f>ROUND(I174*H174,2)</f>
        <v>0</v>
      </c>
      <c r="K174" s="116" t="s">
        <v>9</v>
      </c>
      <c r="L174" s="124"/>
      <c r="M174" s="92" t="s">
        <v>9</v>
      </c>
      <c r="N174" s="125" t="s">
        <v>29</v>
      </c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97" t="s">
        <v>64</v>
      </c>
      <c r="AT174" s="97" t="s">
        <v>62</v>
      </c>
      <c r="AU174" s="97" t="s">
        <v>0</v>
      </c>
      <c r="AY174" s="128" t="s">
        <v>61</v>
      </c>
      <c r="BE174" s="129">
        <f>IF(N174="základní",J174,0)</f>
        <v>0</v>
      </c>
      <c r="BF174" s="129">
        <f>IF(N174="snížená",J174,0)</f>
        <v>0</v>
      </c>
      <c r="BG174" s="129">
        <f>IF(N174="zákl. přenesená",J174,0)</f>
        <v>0</v>
      </c>
      <c r="BH174" s="129">
        <f>IF(N174="sníž. přenesená",J174,0)</f>
        <v>0</v>
      </c>
      <c r="BI174" s="129">
        <f>IF(N174="nulová",J174,0)</f>
        <v>0</v>
      </c>
      <c r="BJ174" s="128" t="s">
        <v>60</v>
      </c>
      <c r="BK174" s="129">
        <f>ROUND(I174*H174,2)</f>
        <v>0</v>
      </c>
      <c r="BL174" s="128" t="s">
        <v>64</v>
      </c>
      <c r="BM174" s="97" t="s">
        <v>429</v>
      </c>
    </row>
    <row r="175" spans="2:65" s="121" customFormat="1" ht="19.5" x14ac:dyDescent="0.25">
      <c r="B175" s="124"/>
      <c r="D175" s="122" t="s">
        <v>63</v>
      </c>
      <c r="F175" s="123" t="s">
        <v>428</v>
      </c>
      <c r="I175" s="110"/>
      <c r="L175" s="124"/>
      <c r="M175" s="130"/>
      <c r="T175" s="131"/>
      <c r="AT175" s="128" t="s">
        <v>63</v>
      </c>
      <c r="AU175" s="128" t="s">
        <v>0</v>
      </c>
    </row>
    <row r="176" spans="2:65" s="121" customFormat="1" ht="36" customHeight="1" x14ac:dyDescent="0.25">
      <c r="B176" s="124"/>
      <c r="C176" s="114" t="s">
        <v>430</v>
      </c>
      <c r="D176" s="114" t="s">
        <v>62</v>
      </c>
      <c r="E176" s="115" t="s">
        <v>431</v>
      </c>
      <c r="F176" s="116" t="s">
        <v>432</v>
      </c>
      <c r="G176" s="117" t="s">
        <v>65</v>
      </c>
      <c r="H176" s="118">
        <v>30</v>
      </c>
      <c r="I176" s="119"/>
      <c r="J176" s="120">
        <f>ROUND(I176*H176,2)</f>
        <v>0</v>
      </c>
      <c r="K176" s="116" t="s">
        <v>9</v>
      </c>
      <c r="L176" s="124"/>
      <c r="M176" s="92" t="s">
        <v>9</v>
      </c>
      <c r="N176" s="125" t="s">
        <v>29</v>
      </c>
      <c r="P176" s="126">
        <f>O176*H176</f>
        <v>0</v>
      </c>
      <c r="Q176" s="126">
        <v>0</v>
      </c>
      <c r="R176" s="126">
        <f>Q176*H176</f>
        <v>0</v>
      </c>
      <c r="S176" s="126">
        <v>0</v>
      </c>
      <c r="T176" s="127">
        <f>S176*H176</f>
        <v>0</v>
      </c>
      <c r="AR176" s="97" t="s">
        <v>64</v>
      </c>
      <c r="AT176" s="97" t="s">
        <v>62</v>
      </c>
      <c r="AU176" s="97" t="s">
        <v>0</v>
      </c>
      <c r="AY176" s="128" t="s">
        <v>61</v>
      </c>
      <c r="BE176" s="129">
        <f>IF(N176="základní",J176,0)</f>
        <v>0</v>
      </c>
      <c r="BF176" s="129">
        <f>IF(N176="snížená",J176,0)</f>
        <v>0</v>
      </c>
      <c r="BG176" s="129">
        <f>IF(N176="zákl. přenesená",J176,0)</f>
        <v>0</v>
      </c>
      <c r="BH176" s="129">
        <f>IF(N176="sníž. přenesená",J176,0)</f>
        <v>0</v>
      </c>
      <c r="BI176" s="129">
        <f>IF(N176="nulová",J176,0)</f>
        <v>0</v>
      </c>
      <c r="BJ176" s="128" t="s">
        <v>60</v>
      </c>
      <c r="BK176" s="129">
        <f>ROUND(I176*H176,2)</f>
        <v>0</v>
      </c>
      <c r="BL176" s="128" t="s">
        <v>64</v>
      </c>
      <c r="BM176" s="97" t="s">
        <v>433</v>
      </c>
    </row>
    <row r="177" spans="1:65" s="121" customFormat="1" ht="19.5" x14ac:dyDescent="0.25">
      <c r="B177" s="124"/>
      <c r="D177" s="122" t="s">
        <v>63</v>
      </c>
      <c r="F177" s="123" t="s">
        <v>432</v>
      </c>
      <c r="I177" s="110"/>
      <c r="L177" s="124"/>
      <c r="M177" s="130"/>
      <c r="T177" s="131"/>
      <c r="AT177" s="128" t="s">
        <v>63</v>
      </c>
      <c r="AU177" s="128" t="s">
        <v>0</v>
      </c>
    </row>
    <row r="178" spans="1:65" s="112" customFormat="1" ht="24" customHeight="1" x14ac:dyDescent="0.25">
      <c r="A178" s="113"/>
      <c r="B178" s="124"/>
      <c r="C178" s="114" t="s">
        <v>237</v>
      </c>
      <c r="D178" s="114" t="s">
        <v>62</v>
      </c>
      <c r="E178" s="115" t="s">
        <v>238</v>
      </c>
      <c r="F178" s="116" t="s">
        <v>239</v>
      </c>
      <c r="G178" s="117" t="s">
        <v>65</v>
      </c>
      <c r="H178" s="118">
        <v>1</v>
      </c>
      <c r="I178" s="119"/>
      <c r="J178" s="120">
        <f>ROUND(I178*H178,2)</f>
        <v>0</v>
      </c>
      <c r="K178" s="91" t="s">
        <v>9</v>
      </c>
      <c r="L178" s="6"/>
      <c r="M178" s="92" t="s">
        <v>9</v>
      </c>
      <c r="N178" s="93" t="s">
        <v>29</v>
      </c>
      <c r="O178" s="94"/>
      <c r="P178" s="95">
        <f>O178*H178</f>
        <v>0</v>
      </c>
      <c r="Q178" s="95">
        <v>0</v>
      </c>
      <c r="R178" s="95">
        <f>Q178*H178</f>
        <v>0</v>
      </c>
      <c r="S178" s="95">
        <v>0</v>
      </c>
      <c r="T178" s="96">
        <f>S178*H178</f>
        <v>0</v>
      </c>
      <c r="AR178" s="97" t="s">
        <v>64</v>
      </c>
      <c r="AT178" s="97" t="s">
        <v>62</v>
      </c>
      <c r="AU178" s="97" t="s">
        <v>0</v>
      </c>
      <c r="AY178" s="2" t="s">
        <v>61</v>
      </c>
      <c r="BE178" s="98">
        <f>IF(N178="základní",J178,0)</f>
        <v>0</v>
      </c>
      <c r="BF178" s="98">
        <f>IF(N178="snížená",J178,0)</f>
        <v>0</v>
      </c>
      <c r="BG178" s="98">
        <f>IF(N178="zákl. přenesená",J178,0)</f>
        <v>0</v>
      </c>
      <c r="BH178" s="98">
        <f>IF(N178="sníž. přenesená",J178,0)</f>
        <v>0</v>
      </c>
      <c r="BI178" s="98">
        <f>IF(N178="nulová",J178,0)</f>
        <v>0</v>
      </c>
      <c r="BJ178" s="2" t="s">
        <v>60</v>
      </c>
      <c r="BK178" s="98">
        <f>ROUND(I178*H178,2)</f>
        <v>0</v>
      </c>
      <c r="BL178" s="2" t="s">
        <v>64</v>
      </c>
      <c r="BM178" s="97" t="s">
        <v>121</v>
      </c>
    </row>
    <row r="179" spans="1:65" s="112" customFormat="1" ht="19.5" x14ac:dyDescent="0.25">
      <c r="A179" s="113"/>
      <c r="B179" s="124"/>
      <c r="C179" s="121"/>
      <c r="D179" s="122" t="s">
        <v>63</v>
      </c>
      <c r="E179" s="121"/>
      <c r="F179" s="123" t="s">
        <v>239</v>
      </c>
      <c r="G179" s="121"/>
      <c r="H179" s="121"/>
      <c r="I179" s="110"/>
      <c r="J179" s="121"/>
      <c r="K179" s="111"/>
      <c r="L179" s="6"/>
      <c r="M179" s="101"/>
      <c r="N179" s="94"/>
      <c r="O179" s="94"/>
      <c r="P179" s="94"/>
      <c r="Q179" s="94"/>
      <c r="R179" s="94"/>
      <c r="S179" s="94"/>
      <c r="T179" s="102"/>
      <c r="AT179" s="2" t="s">
        <v>63</v>
      </c>
      <c r="AU179" s="2" t="s">
        <v>0</v>
      </c>
    </row>
    <row r="180" spans="1:65" s="112" customFormat="1" ht="24" customHeight="1" x14ac:dyDescent="0.25">
      <c r="A180" s="113"/>
      <c r="B180" s="124"/>
      <c r="C180" s="114" t="s">
        <v>240</v>
      </c>
      <c r="D180" s="114" t="s">
        <v>62</v>
      </c>
      <c r="E180" s="115" t="s">
        <v>241</v>
      </c>
      <c r="F180" s="116" t="s">
        <v>242</v>
      </c>
      <c r="G180" s="117" t="s">
        <v>65</v>
      </c>
      <c r="H180" s="118">
        <v>1</v>
      </c>
      <c r="I180" s="119"/>
      <c r="J180" s="120">
        <f>ROUND(I180*H180,2)</f>
        <v>0</v>
      </c>
      <c r="K180" s="91" t="s">
        <v>9</v>
      </c>
      <c r="L180" s="6"/>
      <c r="M180" s="92" t="s">
        <v>9</v>
      </c>
      <c r="N180" s="93" t="s">
        <v>29</v>
      </c>
      <c r="O180" s="94"/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AR180" s="97" t="s">
        <v>64</v>
      </c>
      <c r="AT180" s="97" t="s">
        <v>62</v>
      </c>
      <c r="AU180" s="97" t="s">
        <v>0</v>
      </c>
      <c r="AY180" s="2" t="s">
        <v>61</v>
      </c>
      <c r="BE180" s="98">
        <f>IF(N180="základní",J180,0)</f>
        <v>0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2" t="s">
        <v>60</v>
      </c>
      <c r="BK180" s="98">
        <f>ROUND(I180*H180,2)</f>
        <v>0</v>
      </c>
      <c r="BL180" s="2" t="s">
        <v>64</v>
      </c>
      <c r="BM180" s="97" t="s">
        <v>121</v>
      </c>
    </row>
    <row r="181" spans="1:65" s="112" customFormat="1" ht="19.5" x14ac:dyDescent="0.25">
      <c r="A181" s="113"/>
      <c r="B181" s="124"/>
      <c r="C181" s="121"/>
      <c r="D181" s="122" t="s">
        <v>63</v>
      </c>
      <c r="E181" s="121"/>
      <c r="F181" s="123" t="s">
        <v>242</v>
      </c>
      <c r="G181" s="121"/>
      <c r="H181" s="121"/>
      <c r="I181" s="110"/>
      <c r="J181" s="121"/>
      <c r="K181" s="111"/>
      <c r="L181" s="6"/>
      <c r="M181" s="101"/>
      <c r="N181" s="94"/>
      <c r="O181" s="94"/>
      <c r="P181" s="94"/>
      <c r="Q181" s="94"/>
      <c r="R181" s="94"/>
      <c r="S181" s="94"/>
      <c r="T181" s="102"/>
      <c r="AT181" s="2" t="s">
        <v>63</v>
      </c>
      <c r="AU181" s="2" t="s">
        <v>0</v>
      </c>
    </row>
    <row r="182" spans="1:65" s="112" customFormat="1" ht="24" customHeight="1" x14ac:dyDescent="0.25">
      <c r="A182" s="113"/>
      <c r="B182" s="124"/>
      <c r="C182" s="114" t="s">
        <v>243</v>
      </c>
      <c r="D182" s="114" t="s">
        <v>62</v>
      </c>
      <c r="E182" s="115" t="s">
        <v>244</v>
      </c>
      <c r="F182" s="116" t="s">
        <v>245</v>
      </c>
      <c r="G182" s="117" t="s">
        <v>65</v>
      </c>
      <c r="H182" s="118">
        <v>1</v>
      </c>
      <c r="I182" s="119"/>
      <c r="J182" s="120">
        <f>ROUND(I182*H182,2)</f>
        <v>0</v>
      </c>
      <c r="K182" s="91" t="s">
        <v>9</v>
      </c>
      <c r="L182" s="6"/>
      <c r="M182" s="92" t="s">
        <v>9</v>
      </c>
      <c r="N182" s="93" t="s">
        <v>29</v>
      </c>
      <c r="O182" s="94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AR182" s="97" t="s">
        <v>64</v>
      </c>
      <c r="AT182" s="97" t="s">
        <v>62</v>
      </c>
      <c r="AU182" s="97" t="s">
        <v>0</v>
      </c>
      <c r="AY182" s="2" t="s">
        <v>61</v>
      </c>
      <c r="BE182" s="98">
        <f>IF(N182="základní",J182,0)</f>
        <v>0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2" t="s">
        <v>60</v>
      </c>
      <c r="BK182" s="98">
        <f>ROUND(I182*H182,2)</f>
        <v>0</v>
      </c>
      <c r="BL182" s="2" t="s">
        <v>64</v>
      </c>
      <c r="BM182" s="97" t="s">
        <v>121</v>
      </c>
    </row>
    <row r="183" spans="1:65" s="112" customFormat="1" ht="19.5" x14ac:dyDescent="0.25">
      <c r="A183" s="113"/>
      <c r="B183" s="124"/>
      <c r="C183" s="121"/>
      <c r="D183" s="122" t="s">
        <v>63</v>
      </c>
      <c r="E183" s="121"/>
      <c r="F183" s="123" t="s">
        <v>245</v>
      </c>
      <c r="G183" s="121"/>
      <c r="H183" s="121"/>
      <c r="I183" s="110"/>
      <c r="J183" s="121"/>
      <c r="K183" s="111"/>
      <c r="L183" s="6"/>
      <c r="M183" s="101"/>
      <c r="N183" s="94"/>
      <c r="O183" s="94"/>
      <c r="P183" s="94"/>
      <c r="Q183" s="94"/>
      <c r="R183" s="94"/>
      <c r="S183" s="94"/>
      <c r="T183" s="102"/>
      <c r="AT183" s="2" t="s">
        <v>63</v>
      </c>
      <c r="AU183" s="2" t="s">
        <v>0</v>
      </c>
    </row>
    <row r="184" spans="1:65" s="112" customFormat="1" ht="24" customHeight="1" x14ac:dyDescent="0.25">
      <c r="A184" s="113"/>
      <c r="B184" s="124"/>
      <c r="C184" s="114" t="s">
        <v>246</v>
      </c>
      <c r="D184" s="114" t="s">
        <v>62</v>
      </c>
      <c r="E184" s="115" t="s">
        <v>247</v>
      </c>
      <c r="F184" s="116" t="s">
        <v>248</v>
      </c>
      <c r="G184" s="117" t="s">
        <v>65</v>
      </c>
      <c r="H184" s="118">
        <v>1</v>
      </c>
      <c r="I184" s="119"/>
      <c r="J184" s="120">
        <f>ROUND(I184*H184,2)</f>
        <v>0</v>
      </c>
      <c r="K184" s="91" t="s">
        <v>9</v>
      </c>
      <c r="L184" s="6"/>
      <c r="M184" s="92" t="s">
        <v>9</v>
      </c>
      <c r="N184" s="93" t="s">
        <v>29</v>
      </c>
      <c r="O184" s="94"/>
      <c r="P184" s="95">
        <f>O184*H184</f>
        <v>0</v>
      </c>
      <c r="Q184" s="95">
        <v>0</v>
      </c>
      <c r="R184" s="95">
        <f>Q184*H184</f>
        <v>0</v>
      </c>
      <c r="S184" s="95">
        <v>0</v>
      </c>
      <c r="T184" s="96">
        <f>S184*H184</f>
        <v>0</v>
      </c>
      <c r="AR184" s="97" t="s">
        <v>64</v>
      </c>
      <c r="AT184" s="97" t="s">
        <v>62</v>
      </c>
      <c r="AU184" s="97" t="s">
        <v>0</v>
      </c>
      <c r="AY184" s="2" t="s">
        <v>61</v>
      </c>
      <c r="BE184" s="98">
        <f>IF(N184="základní",J184,0)</f>
        <v>0</v>
      </c>
      <c r="BF184" s="98">
        <f>IF(N184="snížená",J184,0)</f>
        <v>0</v>
      </c>
      <c r="BG184" s="98">
        <f>IF(N184="zákl. přenesená",J184,0)</f>
        <v>0</v>
      </c>
      <c r="BH184" s="98">
        <f>IF(N184="sníž. přenesená",J184,0)</f>
        <v>0</v>
      </c>
      <c r="BI184" s="98">
        <f>IF(N184="nulová",J184,0)</f>
        <v>0</v>
      </c>
      <c r="BJ184" s="2" t="s">
        <v>60</v>
      </c>
      <c r="BK184" s="98">
        <f>ROUND(I184*H184,2)</f>
        <v>0</v>
      </c>
      <c r="BL184" s="2" t="s">
        <v>64</v>
      </c>
      <c r="BM184" s="97" t="s">
        <v>121</v>
      </c>
    </row>
    <row r="185" spans="1:65" s="112" customFormat="1" ht="19.5" x14ac:dyDescent="0.25">
      <c r="A185" s="113"/>
      <c r="B185" s="124"/>
      <c r="C185" s="121"/>
      <c r="D185" s="122" t="s">
        <v>63</v>
      </c>
      <c r="E185" s="121"/>
      <c r="F185" s="123" t="s">
        <v>248</v>
      </c>
      <c r="G185" s="121"/>
      <c r="H185" s="121"/>
      <c r="I185" s="110"/>
      <c r="J185" s="121"/>
      <c r="K185" s="111"/>
      <c r="L185" s="6"/>
      <c r="M185" s="101"/>
      <c r="N185" s="94"/>
      <c r="O185" s="94"/>
      <c r="P185" s="94"/>
      <c r="Q185" s="94"/>
      <c r="R185" s="94"/>
      <c r="S185" s="94"/>
      <c r="T185" s="102"/>
      <c r="AT185" s="2" t="s">
        <v>63</v>
      </c>
      <c r="AU185" s="2" t="s">
        <v>0</v>
      </c>
    </row>
    <row r="186" spans="1:65" s="112" customFormat="1" ht="24" customHeight="1" x14ac:dyDescent="0.25">
      <c r="A186" s="113"/>
      <c r="B186" s="124"/>
      <c r="C186" s="114" t="s">
        <v>249</v>
      </c>
      <c r="D186" s="114" t="s">
        <v>62</v>
      </c>
      <c r="E186" s="115" t="s">
        <v>250</v>
      </c>
      <c r="F186" s="116" t="s">
        <v>251</v>
      </c>
      <c r="G186" s="117" t="s">
        <v>65</v>
      </c>
      <c r="H186" s="118">
        <v>1</v>
      </c>
      <c r="I186" s="119"/>
      <c r="J186" s="120">
        <f>ROUND(I186*H186,2)</f>
        <v>0</v>
      </c>
      <c r="K186" s="91" t="s">
        <v>9</v>
      </c>
      <c r="L186" s="6"/>
      <c r="M186" s="92" t="s">
        <v>9</v>
      </c>
      <c r="N186" s="93" t="s">
        <v>29</v>
      </c>
      <c r="O186" s="94"/>
      <c r="P186" s="95">
        <f>O186*H186</f>
        <v>0</v>
      </c>
      <c r="Q186" s="95">
        <v>0</v>
      </c>
      <c r="R186" s="95">
        <f>Q186*H186</f>
        <v>0</v>
      </c>
      <c r="S186" s="95">
        <v>0</v>
      </c>
      <c r="T186" s="96">
        <f>S186*H186</f>
        <v>0</v>
      </c>
      <c r="AR186" s="97" t="s">
        <v>64</v>
      </c>
      <c r="AT186" s="97" t="s">
        <v>62</v>
      </c>
      <c r="AU186" s="97" t="s">
        <v>0</v>
      </c>
      <c r="AY186" s="2" t="s">
        <v>61</v>
      </c>
      <c r="BE186" s="98">
        <f>IF(N186="základní",J186,0)</f>
        <v>0</v>
      </c>
      <c r="BF186" s="98">
        <f>IF(N186="snížená",J186,0)</f>
        <v>0</v>
      </c>
      <c r="BG186" s="98">
        <f>IF(N186="zákl. přenesená",J186,0)</f>
        <v>0</v>
      </c>
      <c r="BH186" s="98">
        <f>IF(N186="sníž. přenesená",J186,0)</f>
        <v>0</v>
      </c>
      <c r="BI186" s="98">
        <f>IF(N186="nulová",J186,0)</f>
        <v>0</v>
      </c>
      <c r="BJ186" s="2" t="s">
        <v>60</v>
      </c>
      <c r="BK186" s="98">
        <f>ROUND(I186*H186,2)</f>
        <v>0</v>
      </c>
      <c r="BL186" s="2" t="s">
        <v>64</v>
      </c>
      <c r="BM186" s="97" t="s">
        <v>121</v>
      </c>
    </row>
    <row r="187" spans="1:65" s="112" customFormat="1" ht="19.5" x14ac:dyDescent="0.25">
      <c r="A187" s="113"/>
      <c r="B187" s="124"/>
      <c r="C187" s="121"/>
      <c r="D187" s="122" t="s">
        <v>63</v>
      </c>
      <c r="E187" s="121"/>
      <c r="F187" s="123" t="s">
        <v>251</v>
      </c>
      <c r="G187" s="121"/>
      <c r="H187" s="121"/>
      <c r="I187" s="110"/>
      <c r="J187" s="121"/>
      <c r="K187" s="111"/>
      <c r="L187" s="6"/>
      <c r="M187" s="101"/>
      <c r="N187" s="94"/>
      <c r="O187" s="94"/>
      <c r="P187" s="94"/>
      <c r="Q187" s="94"/>
      <c r="R187" s="94"/>
      <c r="S187" s="94"/>
      <c r="T187" s="102"/>
      <c r="AT187" s="2" t="s">
        <v>63</v>
      </c>
      <c r="AU187" s="2" t="s">
        <v>0</v>
      </c>
    </row>
    <row r="188" spans="1:65" s="112" customFormat="1" ht="24" customHeight="1" x14ac:dyDescent="0.25">
      <c r="A188" s="113"/>
      <c r="B188" s="124"/>
      <c r="C188" s="114" t="s">
        <v>234</v>
      </c>
      <c r="D188" s="114" t="s">
        <v>62</v>
      </c>
      <c r="E188" s="115" t="s">
        <v>235</v>
      </c>
      <c r="F188" s="116" t="s">
        <v>236</v>
      </c>
      <c r="G188" s="117" t="s">
        <v>65</v>
      </c>
      <c r="H188" s="118">
        <v>4</v>
      </c>
      <c r="I188" s="119"/>
      <c r="J188" s="120">
        <f>ROUND(I188*H188,2)</f>
        <v>0</v>
      </c>
      <c r="K188" s="91" t="s">
        <v>9</v>
      </c>
      <c r="L188" s="6"/>
      <c r="M188" s="92" t="s">
        <v>9</v>
      </c>
      <c r="N188" s="93" t="s">
        <v>29</v>
      </c>
      <c r="O188" s="94"/>
      <c r="P188" s="95">
        <f>O188*H188</f>
        <v>0</v>
      </c>
      <c r="Q188" s="95">
        <v>0</v>
      </c>
      <c r="R188" s="95">
        <f>Q188*H188</f>
        <v>0</v>
      </c>
      <c r="S188" s="95">
        <v>0</v>
      </c>
      <c r="T188" s="96">
        <f>S188*H188</f>
        <v>0</v>
      </c>
      <c r="AR188" s="97" t="s">
        <v>64</v>
      </c>
      <c r="AT188" s="97" t="s">
        <v>62</v>
      </c>
      <c r="AU188" s="97" t="s">
        <v>0</v>
      </c>
      <c r="AY188" s="2" t="s">
        <v>61</v>
      </c>
      <c r="BE188" s="98">
        <f>IF(N188="základní",J188,0)</f>
        <v>0</v>
      </c>
      <c r="BF188" s="98">
        <f>IF(N188="snížená",J188,0)</f>
        <v>0</v>
      </c>
      <c r="BG188" s="98">
        <f>IF(N188="zákl. přenesená",J188,0)</f>
        <v>0</v>
      </c>
      <c r="BH188" s="98">
        <f>IF(N188="sníž. přenesená",J188,0)</f>
        <v>0</v>
      </c>
      <c r="BI188" s="98">
        <f>IF(N188="nulová",J188,0)</f>
        <v>0</v>
      </c>
      <c r="BJ188" s="2" t="s">
        <v>60</v>
      </c>
      <c r="BK188" s="98">
        <f>ROUND(I188*H188,2)</f>
        <v>0</v>
      </c>
      <c r="BL188" s="2" t="s">
        <v>64</v>
      </c>
      <c r="BM188" s="97" t="s">
        <v>121</v>
      </c>
    </row>
    <row r="189" spans="1:65" s="112" customFormat="1" ht="19.5" x14ac:dyDescent="0.25">
      <c r="A189" s="113"/>
      <c r="B189" s="124"/>
      <c r="C189" s="121"/>
      <c r="D189" s="122" t="s">
        <v>63</v>
      </c>
      <c r="E189" s="121"/>
      <c r="F189" s="123" t="s">
        <v>236</v>
      </c>
      <c r="G189" s="121"/>
      <c r="H189" s="121"/>
      <c r="I189" s="110"/>
      <c r="J189" s="121"/>
      <c r="K189" s="111"/>
      <c r="L189" s="6"/>
      <c r="M189" s="101"/>
      <c r="N189" s="94"/>
      <c r="O189" s="94"/>
      <c r="P189" s="94"/>
      <c r="Q189" s="94"/>
      <c r="R189" s="94"/>
      <c r="S189" s="94"/>
      <c r="T189" s="102"/>
      <c r="AT189" s="2" t="s">
        <v>63</v>
      </c>
      <c r="AU189" s="2" t="s">
        <v>0</v>
      </c>
    </row>
    <row r="190" spans="1:65" s="112" customFormat="1" ht="24" customHeight="1" x14ac:dyDescent="0.25">
      <c r="A190" s="113"/>
      <c r="B190" s="124"/>
      <c r="C190" s="114" t="s">
        <v>252</v>
      </c>
      <c r="D190" s="114" t="s">
        <v>62</v>
      </c>
      <c r="E190" s="115" t="s">
        <v>253</v>
      </c>
      <c r="F190" s="116" t="s">
        <v>254</v>
      </c>
      <c r="G190" s="117" t="s">
        <v>65</v>
      </c>
      <c r="H190" s="118">
        <v>4</v>
      </c>
      <c r="I190" s="119"/>
      <c r="J190" s="120">
        <f>ROUND(I190*H190,2)</f>
        <v>0</v>
      </c>
      <c r="K190" s="91" t="s">
        <v>9</v>
      </c>
      <c r="L190" s="6"/>
      <c r="M190" s="92" t="s">
        <v>9</v>
      </c>
      <c r="N190" s="93" t="s">
        <v>29</v>
      </c>
      <c r="O190" s="94"/>
      <c r="P190" s="95">
        <f>O190*H190</f>
        <v>0</v>
      </c>
      <c r="Q190" s="95">
        <v>0</v>
      </c>
      <c r="R190" s="95">
        <f>Q190*H190</f>
        <v>0</v>
      </c>
      <c r="S190" s="95">
        <v>0</v>
      </c>
      <c r="T190" s="96">
        <f>S190*H190</f>
        <v>0</v>
      </c>
      <c r="AR190" s="97" t="s">
        <v>64</v>
      </c>
      <c r="AT190" s="97" t="s">
        <v>62</v>
      </c>
      <c r="AU190" s="97" t="s">
        <v>0</v>
      </c>
      <c r="AY190" s="2" t="s">
        <v>61</v>
      </c>
      <c r="BE190" s="98">
        <f>IF(N190="základní",J190,0)</f>
        <v>0</v>
      </c>
      <c r="BF190" s="98">
        <f>IF(N190="snížená",J190,0)</f>
        <v>0</v>
      </c>
      <c r="BG190" s="98">
        <f>IF(N190="zákl. přenesená",J190,0)</f>
        <v>0</v>
      </c>
      <c r="BH190" s="98">
        <f>IF(N190="sníž. přenesená",J190,0)</f>
        <v>0</v>
      </c>
      <c r="BI190" s="98">
        <f>IF(N190="nulová",J190,0)</f>
        <v>0</v>
      </c>
      <c r="BJ190" s="2" t="s">
        <v>60</v>
      </c>
      <c r="BK190" s="98">
        <f>ROUND(I190*H190,2)</f>
        <v>0</v>
      </c>
      <c r="BL190" s="2" t="s">
        <v>64</v>
      </c>
      <c r="BM190" s="97" t="s">
        <v>121</v>
      </c>
    </row>
    <row r="191" spans="1:65" s="112" customFormat="1" ht="19.5" x14ac:dyDescent="0.25">
      <c r="A191" s="113"/>
      <c r="B191" s="124"/>
      <c r="C191" s="121"/>
      <c r="D191" s="122" t="s">
        <v>63</v>
      </c>
      <c r="E191" s="121"/>
      <c r="F191" s="123" t="s">
        <v>254</v>
      </c>
      <c r="G191" s="121"/>
      <c r="H191" s="121"/>
      <c r="I191" s="110"/>
      <c r="J191" s="121"/>
      <c r="K191" s="111"/>
      <c r="L191" s="6"/>
      <c r="M191" s="101"/>
      <c r="N191" s="94"/>
      <c r="O191" s="94"/>
      <c r="P191" s="94"/>
      <c r="Q191" s="94"/>
      <c r="R191" s="94"/>
      <c r="S191" s="94"/>
      <c r="T191" s="102"/>
      <c r="AT191" s="2" t="s">
        <v>63</v>
      </c>
      <c r="AU191" s="2" t="s">
        <v>0</v>
      </c>
    </row>
    <row r="192" spans="1:65" s="112" customFormat="1" ht="24" customHeight="1" x14ac:dyDescent="0.25">
      <c r="A192" s="113"/>
      <c r="B192" s="124"/>
      <c r="C192" s="114" t="s">
        <v>255</v>
      </c>
      <c r="D192" s="114" t="s">
        <v>62</v>
      </c>
      <c r="E192" s="115" t="s">
        <v>256</v>
      </c>
      <c r="F192" s="116" t="s">
        <v>257</v>
      </c>
      <c r="G192" s="117" t="s">
        <v>65</v>
      </c>
      <c r="H192" s="118">
        <v>1</v>
      </c>
      <c r="I192" s="119"/>
      <c r="J192" s="120">
        <f>ROUND(I192*H192,2)</f>
        <v>0</v>
      </c>
      <c r="K192" s="91" t="s">
        <v>9</v>
      </c>
      <c r="L192" s="6"/>
      <c r="M192" s="92" t="s">
        <v>9</v>
      </c>
      <c r="N192" s="93" t="s">
        <v>29</v>
      </c>
      <c r="O192" s="94"/>
      <c r="P192" s="95">
        <f>O192*H192</f>
        <v>0</v>
      </c>
      <c r="Q192" s="95">
        <v>0</v>
      </c>
      <c r="R192" s="95">
        <f>Q192*H192</f>
        <v>0</v>
      </c>
      <c r="S192" s="95">
        <v>0</v>
      </c>
      <c r="T192" s="96">
        <f>S192*H192</f>
        <v>0</v>
      </c>
      <c r="AR192" s="97" t="s">
        <v>64</v>
      </c>
      <c r="AT192" s="97" t="s">
        <v>62</v>
      </c>
      <c r="AU192" s="97" t="s">
        <v>0</v>
      </c>
      <c r="AY192" s="2" t="s">
        <v>61</v>
      </c>
      <c r="BE192" s="98">
        <f>IF(N192="základní",J192,0)</f>
        <v>0</v>
      </c>
      <c r="BF192" s="98">
        <f>IF(N192="snížená",J192,0)</f>
        <v>0</v>
      </c>
      <c r="BG192" s="98">
        <f>IF(N192="zákl. přenesená",J192,0)</f>
        <v>0</v>
      </c>
      <c r="BH192" s="98">
        <f>IF(N192="sníž. přenesená",J192,0)</f>
        <v>0</v>
      </c>
      <c r="BI192" s="98">
        <f>IF(N192="nulová",J192,0)</f>
        <v>0</v>
      </c>
      <c r="BJ192" s="2" t="s">
        <v>60</v>
      </c>
      <c r="BK192" s="98">
        <f>ROUND(I192*H192,2)</f>
        <v>0</v>
      </c>
      <c r="BL192" s="2" t="s">
        <v>64</v>
      </c>
      <c r="BM192" s="97" t="s">
        <v>121</v>
      </c>
    </row>
    <row r="193" spans="1:65" s="112" customFormat="1" ht="19.5" x14ac:dyDescent="0.25">
      <c r="A193" s="113"/>
      <c r="B193" s="124"/>
      <c r="C193" s="121"/>
      <c r="D193" s="122" t="s">
        <v>63</v>
      </c>
      <c r="E193" s="121"/>
      <c r="F193" s="123" t="s">
        <v>257</v>
      </c>
      <c r="G193" s="121"/>
      <c r="H193" s="121"/>
      <c r="I193" s="110"/>
      <c r="J193" s="121"/>
      <c r="K193" s="111"/>
      <c r="L193" s="6"/>
      <c r="M193" s="101"/>
      <c r="N193" s="94"/>
      <c r="O193" s="94"/>
      <c r="P193" s="94"/>
      <c r="Q193" s="94"/>
      <c r="R193" s="94"/>
      <c r="S193" s="94"/>
      <c r="T193" s="102"/>
      <c r="AT193" s="2" t="s">
        <v>63</v>
      </c>
      <c r="AU193" s="2" t="s">
        <v>0</v>
      </c>
    </row>
    <row r="194" spans="1:65" s="112" customFormat="1" ht="24" customHeight="1" x14ac:dyDescent="0.25">
      <c r="A194" s="113"/>
      <c r="B194" s="124"/>
      <c r="C194" s="114" t="s">
        <v>258</v>
      </c>
      <c r="D194" s="114" t="s">
        <v>62</v>
      </c>
      <c r="E194" s="115" t="s">
        <v>259</v>
      </c>
      <c r="F194" s="116" t="s">
        <v>260</v>
      </c>
      <c r="G194" s="117" t="s">
        <v>65</v>
      </c>
      <c r="H194" s="118">
        <v>1</v>
      </c>
      <c r="I194" s="119"/>
      <c r="J194" s="120">
        <f>ROUND(I194*H194,2)</f>
        <v>0</v>
      </c>
      <c r="K194" s="91" t="s">
        <v>9</v>
      </c>
      <c r="L194" s="6"/>
      <c r="M194" s="92" t="s">
        <v>9</v>
      </c>
      <c r="N194" s="93" t="s">
        <v>29</v>
      </c>
      <c r="O194" s="94"/>
      <c r="P194" s="95">
        <f>O194*H194</f>
        <v>0</v>
      </c>
      <c r="Q194" s="95">
        <v>0</v>
      </c>
      <c r="R194" s="95">
        <f>Q194*H194</f>
        <v>0</v>
      </c>
      <c r="S194" s="95">
        <v>0</v>
      </c>
      <c r="T194" s="96">
        <f>S194*H194</f>
        <v>0</v>
      </c>
      <c r="AR194" s="97" t="s">
        <v>64</v>
      </c>
      <c r="AT194" s="97" t="s">
        <v>62</v>
      </c>
      <c r="AU194" s="97" t="s">
        <v>0</v>
      </c>
      <c r="AY194" s="2" t="s">
        <v>61</v>
      </c>
      <c r="BE194" s="98">
        <f>IF(N194="základní",J194,0)</f>
        <v>0</v>
      </c>
      <c r="BF194" s="98">
        <f>IF(N194="snížená",J194,0)</f>
        <v>0</v>
      </c>
      <c r="BG194" s="98">
        <f>IF(N194="zákl. přenesená",J194,0)</f>
        <v>0</v>
      </c>
      <c r="BH194" s="98">
        <f>IF(N194="sníž. přenesená",J194,0)</f>
        <v>0</v>
      </c>
      <c r="BI194" s="98">
        <f>IF(N194="nulová",J194,0)</f>
        <v>0</v>
      </c>
      <c r="BJ194" s="2" t="s">
        <v>60</v>
      </c>
      <c r="BK194" s="98">
        <f>ROUND(I194*H194,2)</f>
        <v>0</v>
      </c>
      <c r="BL194" s="2" t="s">
        <v>64</v>
      </c>
      <c r="BM194" s="97" t="s">
        <v>121</v>
      </c>
    </row>
    <row r="195" spans="1:65" s="112" customFormat="1" ht="19.5" x14ac:dyDescent="0.25">
      <c r="A195" s="113"/>
      <c r="B195" s="124"/>
      <c r="C195" s="121"/>
      <c r="D195" s="122" t="s">
        <v>63</v>
      </c>
      <c r="E195" s="121"/>
      <c r="F195" s="123" t="s">
        <v>260</v>
      </c>
      <c r="G195" s="121"/>
      <c r="H195" s="121"/>
      <c r="I195" s="110"/>
      <c r="J195" s="121"/>
      <c r="K195" s="111"/>
      <c r="L195" s="6"/>
      <c r="M195" s="101"/>
      <c r="N195" s="94"/>
      <c r="O195" s="94"/>
      <c r="P195" s="94"/>
      <c r="Q195" s="94"/>
      <c r="R195" s="94"/>
      <c r="S195" s="94"/>
      <c r="T195" s="102"/>
      <c r="AT195" s="2" t="s">
        <v>63</v>
      </c>
      <c r="AU195" s="2" t="s">
        <v>0</v>
      </c>
    </row>
    <row r="196" spans="1:65" s="112" customFormat="1" ht="24" customHeight="1" x14ac:dyDescent="0.25">
      <c r="A196" s="113"/>
      <c r="B196" s="124"/>
      <c r="C196" s="114" t="s">
        <v>261</v>
      </c>
      <c r="D196" s="114" t="s">
        <v>62</v>
      </c>
      <c r="E196" s="115" t="s">
        <v>262</v>
      </c>
      <c r="F196" s="116" t="s">
        <v>263</v>
      </c>
      <c r="G196" s="117" t="s">
        <v>65</v>
      </c>
      <c r="H196" s="118">
        <v>3</v>
      </c>
      <c r="I196" s="119"/>
      <c r="J196" s="120">
        <f>ROUND(I196*H196,2)</f>
        <v>0</v>
      </c>
      <c r="K196" s="91" t="s">
        <v>9</v>
      </c>
      <c r="L196" s="6"/>
      <c r="M196" s="92" t="s">
        <v>9</v>
      </c>
      <c r="N196" s="93" t="s">
        <v>29</v>
      </c>
      <c r="O196" s="94"/>
      <c r="P196" s="95">
        <f>O196*H196</f>
        <v>0</v>
      </c>
      <c r="Q196" s="95">
        <v>0</v>
      </c>
      <c r="R196" s="95">
        <f>Q196*H196</f>
        <v>0</v>
      </c>
      <c r="S196" s="95">
        <v>0</v>
      </c>
      <c r="T196" s="96">
        <f>S196*H196</f>
        <v>0</v>
      </c>
      <c r="AR196" s="97" t="s">
        <v>64</v>
      </c>
      <c r="AT196" s="97" t="s">
        <v>62</v>
      </c>
      <c r="AU196" s="97" t="s">
        <v>0</v>
      </c>
      <c r="AY196" s="2" t="s">
        <v>61</v>
      </c>
      <c r="BE196" s="98">
        <f>IF(N196="základní",J196,0)</f>
        <v>0</v>
      </c>
      <c r="BF196" s="98">
        <f>IF(N196="snížená",J196,0)</f>
        <v>0</v>
      </c>
      <c r="BG196" s="98">
        <f>IF(N196="zákl. přenesená",J196,0)</f>
        <v>0</v>
      </c>
      <c r="BH196" s="98">
        <f>IF(N196="sníž. přenesená",J196,0)</f>
        <v>0</v>
      </c>
      <c r="BI196" s="98">
        <f>IF(N196="nulová",J196,0)</f>
        <v>0</v>
      </c>
      <c r="BJ196" s="2" t="s">
        <v>60</v>
      </c>
      <c r="BK196" s="98">
        <f>ROUND(I196*H196,2)</f>
        <v>0</v>
      </c>
      <c r="BL196" s="2" t="s">
        <v>64</v>
      </c>
      <c r="BM196" s="97" t="s">
        <v>121</v>
      </c>
    </row>
    <row r="197" spans="1:65" s="112" customFormat="1" ht="19.5" x14ac:dyDescent="0.25">
      <c r="A197" s="113"/>
      <c r="B197" s="124"/>
      <c r="C197" s="121"/>
      <c r="D197" s="122" t="s">
        <v>63</v>
      </c>
      <c r="E197" s="121"/>
      <c r="F197" s="123" t="s">
        <v>263</v>
      </c>
      <c r="G197" s="121"/>
      <c r="H197" s="121"/>
      <c r="I197" s="110"/>
      <c r="J197" s="121"/>
      <c r="K197" s="111"/>
      <c r="L197" s="6"/>
      <c r="M197" s="101"/>
      <c r="N197" s="94"/>
      <c r="O197" s="94"/>
      <c r="P197" s="94"/>
      <c r="Q197" s="94"/>
      <c r="R197" s="94"/>
      <c r="S197" s="94"/>
      <c r="T197" s="102"/>
      <c r="AT197" s="2" t="s">
        <v>63</v>
      </c>
      <c r="AU197" s="2" t="s">
        <v>0</v>
      </c>
    </row>
    <row r="198" spans="1:65" s="112" customFormat="1" ht="24" customHeight="1" x14ac:dyDescent="0.25">
      <c r="A198" s="113"/>
      <c r="B198" s="124"/>
      <c r="C198" s="114" t="s">
        <v>264</v>
      </c>
      <c r="D198" s="114" t="s">
        <v>62</v>
      </c>
      <c r="E198" s="115" t="s">
        <v>265</v>
      </c>
      <c r="F198" s="116" t="s">
        <v>266</v>
      </c>
      <c r="G198" s="117" t="s">
        <v>65</v>
      </c>
      <c r="H198" s="118">
        <v>2</v>
      </c>
      <c r="I198" s="119"/>
      <c r="J198" s="120">
        <f>ROUND(I198*H198,2)</f>
        <v>0</v>
      </c>
      <c r="K198" s="91" t="s">
        <v>9</v>
      </c>
      <c r="L198" s="6"/>
      <c r="M198" s="92" t="s">
        <v>9</v>
      </c>
      <c r="N198" s="93" t="s">
        <v>29</v>
      </c>
      <c r="O198" s="94"/>
      <c r="P198" s="95">
        <f>O198*H198</f>
        <v>0</v>
      </c>
      <c r="Q198" s="95">
        <v>0</v>
      </c>
      <c r="R198" s="95">
        <f>Q198*H198</f>
        <v>0</v>
      </c>
      <c r="S198" s="95">
        <v>0</v>
      </c>
      <c r="T198" s="96">
        <f>S198*H198</f>
        <v>0</v>
      </c>
      <c r="AR198" s="97" t="s">
        <v>64</v>
      </c>
      <c r="AT198" s="97" t="s">
        <v>62</v>
      </c>
      <c r="AU198" s="97" t="s">
        <v>0</v>
      </c>
      <c r="AY198" s="2" t="s">
        <v>61</v>
      </c>
      <c r="BE198" s="98">
        <f>IF(N198="základní",J198,0)</f>
        <v>0</v>
      </c>
      <c r="BF198" s="98">
        <f>IF(N198="snížená",J198,0)</f>
        <v>0</v>
      </c>
      <c r="BG198" s="98">
        <f>IF(N198="zákl. přenesená",J198,0)</f>
        <v>0</v>
      </c>
      <c r="BH198" s="98">
        <f>IF(N198="sníž. přenesená",J198,0)</f>
        <v>0</v>
      </c>
      <c r="BI198" s="98">
        <f>IF(N198="nulová",J198,0)</f>
        <v>0</v>
      </c>
      <c r="BJ198" s="2" t="s">
        <v>60</v>
      </c>
      <c r="BK198" s="98">
        <f>ROUND(I198*H198,2)</f>
        <v>0</v>
      </c>
      <c r="BL198" s="2" t="s">
        <v>64</v>
      </c>
      <c r="BM198" s="97" t="s">
        <v>121</v>
      </c>
    </row>
    <row r="199" spans="1:65" s="112" customFormat="1" ht="19.5" x14ac:dyDescent="0.25">
      <c r="A199" s="113"/>
      <c r="B199" s="124"/>
      <c r="C199" s="121"/>
      <c r="D199" s="122" t="s">
        <v>63</v>
      </c>
      <c r="E199" s="121"/>
      <c r="F199" s="123" t="s">
        <v>266</v>
      </c>
      <c r="G199" s="121"/>
      <c r="H199" s="121"/>
      <c r="I199" s="110"/>
      <c r="J199" s="121"/>
      <c r="K199" s="111"/>
      <c r="L199" s="6"/>
      <c r="M199" s="101"/>
      <c r="N199" s="94"/>
      <c r="O199" s="94"/>
      <c r="P199" s="94"/>
      <c r="Q199" s="94"/>
      <c r="R199" s="94"/>
      <c r="S199" s="94"/>
      <c r="T199" s="102"/>
      <c r="AT199" s="2" t="s">
        <v>63</v>
      </c>
      <c r="AU199" s="2" t="s">
        <v>0</v>
      </c>
    </row>
    <row r="200" spans="1:65" s="112" customFormat="1" ht="24" customHeight="1" x14ac:dyDescent="0.25">
      <c r="A200" s="113"/>
      <c r="B200" s="124"/>
      <c r="C200" s="114" t="s">
        <v>267</v>
      </c>
      <c r="D200" s="114" t="s">
        <v>62</v>
      </c>
      <c r="E200" s="115" t="s">
        <v>268</v>
      </c>
      <c r="F200" s="116" t="s">
        <v>269</v>
      </c>
      <c r="G200" s="117" t="s">
        <v>65</v>
      </c>
      <c r="H200" s="118">
        <v>1</v>
      </c>
      <c r="I200" s="119"/>
      <c r="J200" s="120">
        <f>ROUND(I200*H200,2)</f>
        <v>0</v>
      </c>
      <c r="K200" s="91" t="s">
        <v>9</v>
      </c>
      <c r="L200" s="6"/>
      <c r="M200" s="92" t="s">
        <v>9</v>
      </c>
      <c r="N200" s="93" t="s">
        <v>29</v>
      </c>
      <c r="O200" s="94"/>
      <c r="P200" s="95">
        <f>O200*H200</f>
        <v>0</v>
      </c>
      <c r="Q200" s="95">
        <v>0</v>
      </c>
      <c r="R200" s="95">
        <f>Q200*H200</f>
        <v>0</v>
      </c>
      <c r="S200" s="95">
        <v>0</v>
      </c>
      <c r="T200" s="96">
        <f>S200*H200</f>
        <v>0</v>
      </c>
      <c r="AR200" s="97" t="s">
        <v>64</v>
      </c>
      <c r="AT200" s="97" t="s">
        <v>62</v>
      </c>
      <c r="AU200" s="97" t="s">
        <v>0</v>
      </c>
      <c r="AY200" s="2" t="s">
        <v>61</v>
      </c>
      <c r="BE200" s="98">
        <f>IF(N200="základní",J200,0)</f>
        <v>0</v>
      </c>
      <c r="BF200" s="98">
        <f>IF(N200="snížená",J200,0)</f>
        <v>0</v>
      </c>
      <c r="BG200" s="98">
        <f>IF(N200="zákl. přenesená",J200,0)</f>
        <v>0</v>
      </c>
      <c r="BH200" s="98">
        <f>IF(N200="sníž. přenesená",J200,0)</f>
        <v>0</v>
      </c>
      <c r="BI200" s="98">
        <f>IF(N200="nulová",J200,0)</f>
        <v>0</v>
      </c>
      <c r="BJ200" s="2" t="s">
        <v>60</v>
      </c>
      <c r="BK200" s="98">
        <f>ROUND(I200*H200,2)</f>
        <v>0</v>
      </c>
      <c r="BL200" s="2" t="s">
        <v>64</v>
      </c>
      <c r="BM200" s="97" t="s">
        <v>121</v>
      </c>
    </row>
    <row r="201" spans="1:65" s="112" customFormat="1" ht="19.5" x14ac:dyDescent="0.25">
      <c r="A201" s="113"/>
      <c r="B201" s="124"/>
      <c r="C201" s="121"/>
      <c r="D201" s="122" t="s">
        <v>63</v>
      </c>
      <c r="E201" s="121"/>
      <c r="F201" s="123" t="s">
        <v>269</v>
      </c>
      <c r="G201" s="121"/>
      <c r="H201" s="121"/>
      <c r="I201" s="110"/>
      <c r="J201" s="121"/>
      <c r="K201" s="111"/>
      <c r="L201" s="6"/>
      <c r="M201" s="101"/>
      <c r="N201" s="94"/>
      <c r="O201" s="94"/>
      <c r="P201" s="94"/>
      <c r="Q201" s="94"/>
      <c r="R201" s="94"/>
      <c r="S201" s="94"/>
      <c r="T201" s="102"/>
      <c r="AT201" s="2" t="s">
        <v>63</v>
      </c>
      <c r="AU201" s="2" t="s">
        <v>0</v>
      </c>
    </row>
    <row r="202" spans="1:65" s="112" customFormat="1" ht="24" customHeight="1" x14ac:dyDescent="0.25">
      <c r="A202" s="113"/>
      <c r="B202" s="124"/>
      <c r="C202" s="114" t="s">
        <v>270</v>
      </c>
      <c r="D202" s="114" t="s">
        <v>62</v>
      </c>
      <c r="E202" s="115" t="s">
        <v>271</v>
      </c>
      <c r="F202" s="116" t="s">
        <v>272</v>
      </c>
      <c r="G202" s="117" t="s">
        <v>65</v>
      </c>
      <c r="H202" s="118">
        <v>1</v>
      </c>
      <c r="I202" s="119"/>
      <c r="J202" s="120">
        <f>ROUND(I202*H202,2)</f>
        <v>0</v>
      </c>
      <c r="K202" s="91" t="s">
        <v>9</v>
      </c>
      <c r="L202" s="6"/>
      <c r="M202" s="92" t="s">
        <v>9</v>
      </c>
      <c r="N202" s="93" t="s">
        <v>29</v>
      </c>
      <c r="O202" s="94"/>
      <c r="P202" s="95">
        <f>O202*H202</f>
        <v>0</v>
      </c>
      <c r="Q202" s="95">
        <v>0</v>
      </c>
      <c r="R202" s="95">
        <f>Q202*H202</f>
        <v>0</v>
      </c>
      <c r="S202" s="95">
        <v>0</v>
      </c>
      <c r="T202" s="96">
        <f>S202*H202</f>
        <v>0</v>
      </c>
      <c r="AR202" s="97" t="s">
        <v>64</v>
      </c>
      <c r="AT202" s="97" t="s">
        <v>62</v>
      </c>
      <c r="AU202" s="97" t="s">
        <v>0</v>
      </c>
      <c r="AY202" s="2" t="s">
        <v>61</v>
      </c>
      <c r="BE202" s="98">
        <f>IF(N202="základní",J202,0)</f>
        <v>0</v>
      </c>
      <c r="BF202" s="98">
        <f>IF(N202="snížená",J202,0)</f>
        <v>0</v>
      </c>
      <c r="BG202" s="98">
        <f>IF(N202="zákl. přenesená",J202,0)</f>
        <v>0</v>
      </c>
      <c r="BH202" s="98">
        <f>IF(N202="sníž. přenesená",J202,0)</f>
        <v>0</v>
      </c>
      <c r="BI202" s="98">
        <f>IF(N202="nulová",J202,0)</f>
        <v>0</v>
      </c>
      <c r="BJ202" s="2" t="s">
        <v>60</v>
      </c>
      <c r="BK202" s="98">
        <f>ROUND(I202*H202,2)</f>
        <v>0</v>
      </c>
      <c r="BL202" s="2" t="s">
        <v>64</v>
      </c>
      <c r="BM202" s="97" t="s">
        <v>121</v>
      </c>
    </row>
    <row r="203" spans="1:65" s="112" customFormat="1" ht="19.5" x14ac:dyDescent="0.25">
      <c r="A203" s="113"/>
      <c r="B203" s="124"/>
      <c r="C203" s="121"/>
      <c r="D203" s="122" t="s">
        <v>63</v>
      </c>
      <c r="E203" s="121"/>
      <c r="F203" s="123" t="s">
        <v>272</v>
      </c>
      <c r="G203" s="121"/>
      <c r="H203" s="121"/>
      <c r="I203" s="110"/>
      <c r="J203" s="121"/>
      <c r="K203" s="111"/>
      <c r="L203" s="6"/>
      <c r="M203" s="101"/>
      <c r="N203" s="94"/>
      <c r="O203" s="94"/>
      <c r="P203" s="94"/>
      <c r="Q203" s="94"/>
      <c r="R203" s="94"/>
      <c r="S203" s="94"/>
      <c r="T203" s="102"/>
      <c r="AT203" s="2" t="s">
        <v>63</v>
      </c>
      <c r="AU203" s="2" t="s">
        <v>0</v>
      </c>
    </row>
    <row r="204" spans="1:65" s="112" customFormat="1" ht="24" customHeight="1" x14ac:dyDescent="0.25">
      <c r="A204" s="113"/>
      <c r="B204" s="124"/>
      <c r="C204" s="114" t="s">
        <v>273</v>
      </c>
      <c r="D204" s="114" t="s">
        <v>62</v>
      </c>
      <c r="E204" s="115" t="s">
        <v>274</v>
      </c>
      <c r="F204" s="116" t="s">
        <v>275</v>
      </c>
      <c r="G204" s="117" t="s">
        <v>65</v>
      </c>
      <c r="H204" s="118">
        <v>1</v>
      </c>
      <c r="I204" s="119"/>
      <c r="J204" s="120">
        <f>ROUND(I204*H204,2)</f>
        <v>0</v>
      </c>
      <c r="K204" s="91" t="s">
        <v>9</v>
      </c>
      <c r="L204" s="6"/>
      <c r="M204" s="92" t="s">
        <v>9</v>
      </c>
      <c r="N204" s="93" t="s">
        <v>29</v>
      </c>
      <c r="O204" s="94"/>
      <c r="P204" s="95">
        <f>O204*H204</f>
        <v>0</v>
      </c>
      <c r="Q204" s="95">
        <v>0</v>
      </c>
      <c r="R204" s="95">
        <f>Q204*H204</f>
        <v>0</v>
      </c>
      <c r="S204" s="95">
        <v>0</v>
      </c>
      <c r="T204" s="96">
        <f>S204*H204</f>
        <v>0</v>
      </c>
      <c r="AR204" s="97" t="s">
        <v>64</v>
      </c>
      <c r="AT204" s="97" t="s">
        <v>62</v>
      </c>
      <c r="AU204" s="97" t="s">
        <v>0</v>
      </c>
      <c r="AY204" s="2" t="s">
        <v>61</v>
      </c>
      <c r="BE204" s="98">
        <f>IF(N204="základní",J204,0)</f>
        <v>0</v>
      </c>
      <c r="BF204" s="98">
        <f>IF(N204="snížená",J204,0)</f>
        <v>0</v>
      </c>
      <c r="BG204" s="98">
        <f>IF(N204="zákl. přenesená",J204,0)</f>
        <v>0</v>
      </c>
      <c r="BH204" s="98">
        <f>IF(N204="sníž. přenesená",J204,0)</f>
        <v>0</v>
      </c>
      <c r="BI204" s="98">
        <f>IF(N204="nulová",J204,0)</f>
        <v>0</v>
      </c>
      <c r="BJ204" s="2" t="s">
        <v>60</v>
      </c>
      <c r="BK204" s="98">
        <f>ROUND(I204*H204,2)</f>
        <v>0</v>
      </c>
      <c r="BL204" s="2" t="s">
        <v>64</v>
      </c>
      <c r="BM204" s="97" t="s">
        <v>121</v>
      </c>
    </row>
    <row r="205" spans="1:65" s="112" customFormat="1" ht="19.5" x14ac:dyDescent="0.25">
      <c r="A205" s="113"/>
      <c r="B205" s="124"/>
      <c r="C205" s="121"/>
      <c r="D205" s="122" t="s">
        <v>63</v>
      </c>
      <c r="E205" s="121"/>
      <c r="F205" s="123" t="s">
        <v>275</v>
      </c>
      <c r="G205" s="121"/>
      <c r="H205" s="121"/>
      <c r="I205" s="110"/>
      <c r="J205" s="121"/>
      <c r="K205" s="111"/>
      <c r="L205" s="6"/>
      <c r="M205" s="101"/>
      <c r="N205" s="94"/>
      <c r="O205" s="94"/>
      <c r="P205" s="94"/>
      <c r="Q205" s="94"/>
      <c r="R205" s="94"/>
      <c r="S205" s="94"/>
      <c r="T205" s="102"/>
      <c r="AT205" s="2" t="s">
        <v>63</v>
      </c>
      <c r="AU205" s="2" t="s">
        <v>0</v>
      </c>
    </row>
    <row r="206" spans="1:65" s="121" customFormat="1" ht="24" customHeight="1" x14ac:dyDescent="0.25">
      <c r="B206" s="124"/>
      <c r="C206" s="114" t="s">
        <v>434</v>
      </c>
      <c r="D206" s="114" t="s">
        <v>62</v>
      </c>
      <c r="E206" s="115" t="s">
        <v>435</v>
      </c>
      <c r="F206" s="116" t="s">
        <v>436</v>
      </c>
      <c r="G206" s="117" t="s">
        <v>65</v>
      </c>
      <c r="H206" s="118">
        <v>1</v>
      </c>
      <c r="I206" s="119"/>
      <c r="J206" s="120">
        <f>ROUND(I206*H206,2)</f>
        <v>0</v>
      </c>
      <c r="K206" s="116" t="s">
        <v>9</v>
      </c>
      <c r="L206" s="124"/>
      <c r="M206" s="92" t="s">
        <v>9</v>
      </c>
      <c r="N206" s="125" t="s">
        <v>29</v>
      </c>
      <c r="P206" s="126">
        <f>O206*H206</f>
        <v>0</v>
      </c>
      <c r="Q206" s="126">
        <v>0</v>
      </c>
      <c r="R206" s="126">
        <f>Q206*H206</f>
        <v>0</v>
      </c>
      <c r="S206" s="126">
        <v>0</v>
      </c>
      <c r="T206" s="127">
        <f>S206*H206</f>
        <v>0</v>
      </c>
      <c r="AR206" s="97" t="s">
        <v>64</v>
      </c>
      <c r="AT206" s="97" t="s">
        <v>62</v>
      </c>
      <c r="AU206" s="97" t="s">
        <v>0</v>
      </c>
      <c r="AY206" s="128" t="s">
        <v>61</v>
      </c>
      <c r="BE206" s="129">
        <f>IF(N206="základní",J206,0)</f>
        <v>0</v>
      </c>
      <c r="BF206" s="129">
        <f>IF(N206="snížená",J206,0)</f>
        <v>0</v>
      </c>
      <c r="BG206" s="129">
        <f>IF(N206="zákl. přenesená",J206,0)</f>
        <v>0</v>
      </c>
      <c r="BH206" s="129">
        <f>IF(N206="sníž. přenesená",J206,0)</f>
        <v>0</v>
      </c>
      <c r="BI206" s="129">
        <f>IF(N206="nulová",J206,0)</f>
        <v>0</v>
      </c>
      <c r="BJ206" s="128" t="s">
        <v>60</v>
      </c>
      <c r="BK206" s="129">
        <f>ROUND(I206*H206,2)</f>
        <v>0</v>
      </c>
      <c r="BL206" s="128" t="s">
        <v>64</v>
      </c>
      <c r="BM206" s="97" t="s">
        <v>437</v>
      </c>
    </row>
    <row r="207" spans="1:65" s="121" customFormat="1" ht="19.5" x14ac:dyDescent="0.25">
      <c r="B207" s="124"/>
      <c r="D207" s="122" t="s">
        <v>63</v>
      </c>
      <c r="F207" s="123" t="s">
        <v>436</v>
      </c>
      <c r="I207" s="110"/>
      <c r="L207" s="124"/>
      <c r="M207" s="130"/>
      <c r="T207" s="131"/>
      <c r="AT207" s="128" t="s">
        <v>63</v>
      </c>
      <c r="AU207" s="128" t="s">
        <v>0</v>
      </c>
    </row>
    <row r="208" spans="1:65" s="121" customFormat="1" ht="24" customHeight="1" x14ac:dyDescent="0.25">
      <c r="B208" s="124"/>
      <c r="C208" s="114" t="s">
        <v>438</v>
      </c>
      <c r="D208" s="114" t="s">
        <v>62</v>
      </c>
      <c r="E208" s="115" t="s">
        <v>439</v>
      </c>
      <c r="F208" s="116" t="s">
        <v>440</v>
      </c>
      <c r="G208" s="117" t="s">
        <v>65</v>
      </c>
      <c r="H208" s="118">
        <v>3</v>
      </c>
      <c r="I208" s="119"/>
      <c r="J208" s="120">
        <f>ROUND(I208*H208,2)</f>
        <v>0</v>
      </c>
      <c r="K208" s="116" t="s">
        <v>9</v>
      </c>
      <c r="L208" s="124"/>
      <c r="M208" s="92" t="s">
        <v>9</v>
      </c>
      <c r="N208" s="125" t="s">
        <v>29</v>
      </c>
      <c r="P208" s="126">
        <f>O208*H208</f>
        <v>0</v>
      </c>
      <c r="Q208" s="126">
        <v>0</v>
      </c>
      <c r="R208" s="126">
        <f>Q208*H208</f>
        <v>0</v>
      </c>
      <c r="S208" s="126">
        <v>0</v>
      </c>
      <c r="T208" s="127">
        <f>S208*H208</f>
        <v>0</v>
      </c>
      <c r="AR208" s="97" t="s">
        <v>64</v>
      </c>
      <c r="AT208" s="97" t="s">
        <v>62</v>
      </c>
      <c r="AU208" s="97" t="s">
        <v>0</v>
      </c>
      <c r="AY208" s="128" t="s">
        <v>61</v>
      </c>
      <c r="BE208" s="129">
        <f>IF(N208="základní",J208,0)</f>
        <v>0</v>
      </c>
      <c r="BF208" s="129">
        <f>IF(N208="snížená",J208,0)</f>
        <v>0</v>
      </c>
      <c r="BG208" s="129">
        <f>IF(N208="zákl. přenesená",J208,0)</f>
        <v>0</v>
      </c>
      <c r="BH208" s="129">
        <f>IF(N208="sníž. přenesená",J208,0)</f>
        <v>0</v>
      </c>
      <c r="BI208" s="129">
        <f>IF(N208="nulová",J208,0)</f>
        <v>0</v>
      </c>
      <c r="BJ208" s="128" t="s">
        <v>60</v>
      </c>
      <c r="BK208" s="129">
        <f>ROUND(I208*H208,2)</f>
        <v>0</v>
      </c>
      <c r="BL208" s="128" t="s">
        <v>64</v>
      </c>
      <c r="BM208" s="97" t="s">
        <v>441</v>
      </c>
    </row>
    <row r="209" spans="2:66" s="121" customFormat="1" ht="19.5" x14ac:dyDescent="0.25">
      <c r="B209" s="124"/>
      <c r="D209" s="122" t="s">
        <v>63</v>
      </c>
      <c r="F209" s="123" t="s">
        <v>440</v>
      </c>
      <c r="I209" s="110"/>
      <c r="L209" s="124"/>
      <c r="M209" s="130"/>
      <c r="T209" s="131"/>
      <c r="AT209" s="128" t="s">
        <v>63</v>
      </c>
      <c r="AU209" s="128" t="s">
        <v>0</v>
      </c>
    </row>
    <row r="210" spans="2:66" s="121" customFormat="1" ht="24" customHeight="1" x14ac:dyDescent="0.25">
      <c r="B210" s="124"/>
      <c r="C210" s="114" t="s">
        <v>442</v>
      </c>
      <c r="D210" s="114" t="s">
        <v>62</v>
      </c>
      <c r="E210" s="115" t="s">
        <v>443</v>
      </c>
      <c r="F210" s="116" t="s">
        <v>444</v>
      </c>
      <c r="G210" s="117" t="s">
        <v>65</v>
      </c>
      <c r="H210" s="118">
        <v>1</v>
      </c>
      <c r="I210" s="119"/>
      <c r="J210" s="120">
        <f>ROUND(I210*H210,2)</f>
        <v>0</v>
      </c>
      <c r="K210" s="116" t="s">
        <v>9</v>
      </c>
      <c r="L210" s="124"/>
      <c r="M210" s="92" t="s">
        <v>9</v>
      </c>
      <c r="N210" s="125" t="s">
        <v>29</v>
      </c>
      <c r="P210" s="126">
        <f>O210*H210</f>
        <v>0</v>
      </c>
      <c r="Q210" s="126">
        <v>0</v>
      </c>
      <c r="R210" s="126">
        <f>Q210*H210</f>
        <v>0</v>
      </c>
      <c r="S210" s="126">
        <v>0</v>
      </c>
      <c r="T210" s="127">
        <f>S210*H210</f>
        <v>0</v>
      </c>
      <c r="AR210" s="97" t="s">
        <v>64</v>
      </c>
      <c r="AT210" s="97" t="s">
        <v>62</v>
      </c>
      <c r="AU210" s="97" t="s">
        <v>0</v>
      </c>
      <c r="AY210" s="128" t="s">
        <v>61</v>
      </c>
      <c r="BE210" s="129">
        <f>IF(N210="základní",J210,0)</f>
        <v>0</v>
      </c>
      <c r="BF210" s="129">
        <f>IF(N210="snížená",J210,0)</f>
        <v>0</v>
      </c>
      <c r="BG210" s="129">
        <f>IF(N210="zákl. přenesená",J210,0)</f>
        <v>0</v>
      </c>
      <c r="BH210" s="129">
        <f>IF(N210="sníž. přenesená",J210,0)</f>
        <v>0</v>
      </c>
      <c r="BI210" s="129">
        <f>IF(N210="nulová",J210,0)</f>
        <v>0</v>
      </c>
      <c r="BJ210" s="128" t="s">
        <v>60</v>
      </c>
      <c r="BK210" s="129">
        <f>ROUND(I210*H210,2)</f>
        <v>0</v>
      </c>
      <c r="BL210" s="128" t="s">
        <v>64</v>
      </c>
      <c r="BM210" s="97" t="s">
        <v>445</v>
      </c>
    </row>
    <row r="211" spans="2:66" s="121" customFormat="1" ht="19.5" x14ac:dyDescent="0.25">
      <c r="B211" s="124"/>
      <c r="D211" s="122" t="s">
        <v>63</v>
      </c>
      <c r="F211" s="123" t="s">
        <v>444</v>
      </c>
      <c r="I211" s="110"/>
      <c r="L211" s="124"/>
      <c r="M211" s="130"/>
      <c r="T211" s="131"/>
      <c r="AT211" s="128" t="s">
        <v>63</v>
      </c>
      <c r="AU211" s="128" t="s">
        <v>0</v>
      </c>
    </row>
    <row r="212" spans="2:66" s="121" customFormat="1" ht="24" customHeight="1" x14ac:dyDescent="0.25">
      <c r="B212" s="124"/>
      <c r="C212" s="114" t="s">
        <v>446</v>
      </c>
      <c r="D212" s="114" t="s">
        <v>62</v>
      </c>
      <c r="E212" s="115" t="s">
        <v>447</v>
      </c>
      <c r="F212" s="116" t="s">
        <v>448</v>
      </c>
      <c r="G212" s="117" t="s">
        <v>65</v>
      </c>
      <c r="H212" s="118">
        <v>4</v>
      </c>
      <c r="I212" s="119"/>
      <c r="J212" s="120">
        <f>ROUND(I212*H212,2)</f>
        <v>0</v>
      </c>
      <c r="K212" s="116" t="s">
        <v>9</v>
      </c>
      <c r="L212" s="124"/>
      <c r="M212" s="92" t="s">
        <v>9</v>
      </c>
      <c r="N212" s="125" t="s">
        <v>29</v>
      </c>
      <c r="P212" s="126">
        <f>O212*H212</f>
        <v>0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97" t="s">
        <v>64</v>
      </c>
      <c r="AT212" s="97" t="s">
        <v>62</v>
      </c>
      <c r="AU212" s="97" t="s">
        <v>0</v>
      </c>
      <c r="AY212" s="128" t="s">
        <v>61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28" t="s">
        <v>60</v>
      </c>
      <c r="BK212" s="129">
        <f>ROUND(I212*H212,2)</f>
        <v>0</v>
      </c>
      <c r="BL212" s="128" t="s">
        <v>64</v>
      </c>
      <c r="BM212" s="97" t="s">
        <v>449</v>
      </c>
    </row>
    <row r="213" spans="2:66" s="121" customFormat="1" ht="19.5" x14ac:dyDescent="0.25">
      <c r="B213" s="124"/>
      <c r="D213" s="122" t="s">
        <v>63</v>
      </c>
      <c r="F213" s="123" t="s">
        <v>448</v>
      </c>
      <c r="I213" s="110"/>
      <c r="L213" s="124"/>
      <c r="M213" s="130"/>
      <c r="T213" s="131"/>
      <c r="AT213" s="128" t="s">
        <v>63</v>
      </c>
      <c r="AU213" s="128" t="s">
        <v>0</v>
      </c>
    </row>
    <row r="214" spans="2:66" s="121" customFormat="1" ht="24" customHeight="1" x14ac:dyDescent="0.25">
      <c r="B214" s="124"/>
      <c r="C214" s="114" t="s">
        <v>631</v>
      </c>
      <c r="D214" s="114" t="s">
        <v>62</v>
      </c>
      <c r="E214" s="115" t="s">
        <v>632</v>
      </c>
      <c r="F214" s="116" t="s">
        <v>633</v>
      </c>
      <c r="G214" s="117" t="s">
        <v>65</v>
      </c>
      <c r="H214" s="118">
        <v>1</v>
      </c>
      <c r="I214" s="119"/>
      <c r="J214" s="120">
        <f>ROUND(I214*H214,2)</f>
        <v>0</v>
      </c>
      <c r="K214" s="116" t="s">
        <v>9</v>
      </c>
      <c r="L214" s="124"/>
      <c r="M214" s="92" t="s">
        <v>9</v>
      </c>
      <c r="N214" s="125" t="s">
        <v>29</v>
      </c>
      <c r="P214" s="126">
        <f>O214*H214</f>
        <v>0</v>
      </c>
      <c r="Q214" s="126">
        <v>0</v>
      </c>
      <c r="R214" s="126">
        <f>Q214*H214</f>
        <v>0</v>
      </c>
      <c r="S214" s="126">
        <v>0</v>
      </c>
      <c r="T214" s="127">
        <f>S214*H214</f>
        <v>0</v>
      </c>
      <c r="AR214" s="97" t="s">
        <v>64</v>
      </c>
      <c r="AT214" s="97" t="s">
        <v>62</v>
      </c>
      <c r="AU214" s="97" t="s">
        <v>0</v>
      </c>
      <c r="AY214" s="128" t="s">
        <v>61</v>
      </c>
      <c r="BE214" s="129">
        <f>IF(N214="základní",J214,0)</f>
        <v>0</v>
      </c>
      <c r="BF214" s="129">
        <f>IF(N214="snížená",J214,0)</f>
        <v>0</v>
      </c>
      <c r="BG214" s="129">
        <f>IF(N214="zákl. přenesená",J214,0)</f>
        <v>0</v>
      </c>
      <c r="BH214" s="129">
        <f>IF(N214="sníž. přenesená",J214,0)</f>
        <v>0</v>
      </c>
      <c r="BI214" s="129">
        <f>IF(N214="nulová",J214,0)</f>
        <v>0</v>
      </c>
      <c r="BJ214" s="128" t="s">
        <v>60</v>
      </c>
      <c r="BK214" s="129">
        <f>ROUND(I214*H214,2)</f>
        <v>0</v>
      </c>
      <c r="BL214" s="128" t="s">
        <v>64</v>
      </c>
      <c r="BM214" s="97" t="s">
        <v>449</v>
      </c>
    </row>
    <row r="215" spans="2:66" s="121" customFormat="1" ht="19.5" x14ac:dyDescent="0.25">
      <c r="B215" s="124"/>
      <c r="D215" s="122" t="s">
        <v>63</v>
      </c>
      <c r="F215" s="123" t="s">
        <v>633</v>
      </c>
      <c r="I215" s="110"/>
      <c r="L215" s="124"/>
      <c r="M215" s="130"/>
      <c r="T215" s="131"/>
      <c r="AT215" s="128" t="s">
        <v>63</v>
      </c>
      <c r="AU215" s="128" t="s">
        <v>0</v>
      </c>
    </row>
    <row r="216" spans="2:66" s="121" customFormat="1" ht="24" customHeight="1" x14ac:dyDescent="0.25">
      <c r="B216" s="124"/>
      <c r="C216" s="114" t="s">
        <v>450</v>
      </c>
      <c r="D216" s="114" t="s">
        <v>62</v>
      </c>
      <c r="E216" s="115" t="s">
        <v>451</v>
      </c>
      <c r="F216" s="116" t="s">
        <v>452</v>
      </c>
      <c r="G216" s="117" t="s">
        <v>65</v>
      </c>
      <c r="H216" s="118">
        <v>3</v>
      </c>
      <c r="I216" s="119"/>
      <c r="J216" s="120">
        <f>ROUND(I216*H216,2)</f>
        <v>0</v>
      </c>
      <c r="K216" s="116" t="s">
        <v>9</v>
      </c>
      <c r="L216" s="124"/>
      <c r="M216" s="92" t="s">
        <v>9</v>
      </c>
      <c r="N216" s="125" t="s">
        <v>29</v>
      </c>
      <c r="P216" s="126">
        <f>O216*H216</f>
        <v>0</v>
      </c>
      <c r="Q216" s="126">
        <v>0</v>
      </c>
      <c r="R216" s="126">
        <f>Q216*H216</f>
        <v>0</v>
      </c>
      <c r="S216" s="126">
        <v>0</v>
      </c>
      <c r="T216" s="127">
        <f>S216*H216</f>
        <v>0</v>
      </c>
      <c r="AR216" s="97" t="s">
        <v>64</v>
      </c>
      <c r="AT216" s="97" t="s">
        <v>62</v>
      </c>
      <c r="AU216" s="97" t="s">
        <v>0</v>
      </c>
      <c r="AY216" s="128" t="s">
        <v>61</v>
      </c>
      <c r="BE216" s="129">
        <f>IF(N216="základní",J216,0)</f>
        <v>0</v>
      </c>
      <c r="BF216" s="129">
        <f>IF(N216="snížená",J216,0)</f>
        <v>0</v>
      </c>
      <c r="BG216" s="129">
        <f>IF(N216="zákl. přenesená",J216,0)</f>
        <v>0</v>
      </c>
      <c r="BH216" s="129">
        <f>IF(N216="sníž. přenesená",J216,0)</f>
        <v>0</v>
      </c>
      <c r="BI216" s="129">
        <f>IF(N216="nulová",J216,0)</f>
        <v>0</v>
      </c>
      <c r="BJ216" s="128" t="s">
        <v>60</v>
      </c>
      <c r="BK216" s="129">
        <f>ROUND(I216*H216,2)</f>
        <v>0</v>
      </c>
      <c r="BL216" s="128" t="s">
        <v>64</v>
      </c>
      <c r="BM216" s="97" t="s">
        <v>453</v>
      </c>
    </row>
    <row r="217" spans="2:66" s="121" customFormat="1" ht="19.5" x14ac:dyDescent="0.25">
      <c r="B217" s="124"/>
      <c r="D217" s="122" t="s">
        <v>63</v>
      </c>
      <c r="F217" s="123" t="s">
        <v>452</v>
      </c>
      <c r="I217" s="110"/>
      <c r="L217" s="124"/>
      <c r="M217" s="130"/>
      <c r="T217" s="131"/>
      <c r="AT217" s="128" t="s">
        <v>63</v>
      </c>
      <c r="AU217" s="128" t="s">
        <v>0</v>
      </c>
    </row>
    <row r="218" spans="2:66" s="121" customFormat="1" ht="24" customHeight="1" x14ac:dyDescent="0.25">
      <c r="B218" s="124"/>
      <c r="C218" s="114" t="s">
        <v>454</v>
      </c>
      <c r="D218" s="114" t="s">
        <v>62</v>
      </c>
      <c r="E218" s="115" t="s">
        <v>455</v>
      </c>
      <c r="F218" s="116" t="s">
        <v>456</v>
      </c>
      <c r="G218" s="117" t="s">
        <v>65</v>
      </c>
      <c r="H218" s="118">
        <v>24</v>
      </c>
      <c r="I218" s="119"/>
      <c r="J218" s="120">
        <f>ROUND(I218*H218,2)</f>
        <v>0</v>
      </c>
      <c r="K218" s="116" t="s">
        <v>9</v>
      </c>
      <c r="L218" s="124"/>
      <c r="M218" s="92" t="s">
        <v>9</v>
      </c>
      <c r="N218" s="125" t="s">
        <v>29</v>
      </c>
      <c r="P218" s="126">
        <f>O218*H218</f>
        <v>0</v>
      </c>
      <c r="Q218" s="126">
        <v>0</v>
      </c>
      <c r="R218" s="126">
        <f>Q218*H218</f>
        <v>0</v>
      </c>
      <c r="S218" s="126">
        <v>0</v>
      </c>
      <c r="T218" s="127">
        <f>S218*H218</f>
        <v>0</v>
      </c>
      <c r="AR218" s="97" t="s">
        <v>64</v>
      </c>
      <c r="AT218" s="97" t="s">
        <v>62</v>
      </c>
      <c r="AU218" s="97" t="s">
        <v>0</v>
      </c>
      <c r="AY218" s="128" t="s">
        <v>61</v>
      </c>
      <c r="BE218" s="129">
        <f>IF(N218="základní",J218,0)</f>
        <v>0</v>
      </c>
      <c r="BF218" s="129">
        <f>IF(N218="snížená",J218,0)</f>
        <v>0</v>
      </c>
      <c r="BG218" s="129">
        <f>IF(N218="zákl. přenesená",J218,0)</f>
        <v>0</v>
      </c>
      <c r="BH218" s="129">
        <f>IF(N218="sníž. přenesená",J218,0)</f>
        <v>0</v>
      </c>
      <c r="BI218" s="129">
        <f>IF(N218="nulová",J218,0)</f>
        <v>0</v>
      </c>
      <c r="BJ218" s="128" t="s">
        <v>60</v>
      </c>
      <c r="BK218" s="129">
        <f>ROUND(I218*H218,2)</f>
        <v>0</v>
      </c>
      <c r="BL218" s="128" t="s">
        <v>64</v>
      </c>
      <c r="BM218" s="97" t="s">
        <v>457</v>
      </c>
    </row>
    <row r="219" spans="2:66" s="121" customFormat="1" ht="19.5" x14ac:dyDescent="0.25">
      <c r="B219" s="124"/>
      <c r="D219" s="122" t="s">
        <v>63</v>
      </c>
      <c r="F219" s="123" t="s">
        <v>456</v>
      </c>
      <c r="I219" s="110"/>
      <c r="L219" s="124"/>
      <c r="M219" s="130"/>
      <c r="T219" s="131"/>
      <c r="AT219" s="128" t="s">
        <v>63</v>
      </c>
      <c r="AU219" s="128" t="s">
        <v>0</v>
      </c>
    </row>
    <row r="220" spans="2:66" s="121" customFormat="1" ht="24" customHeight="1" x14ac:dyDescent="0.25">
      <c r="B220" s="124"/>
      <c r="C220" s="114" t="s">
        <v>458</v>
      </c>
      <c r="D220" s="114" t="s">
        <v>62</v>
      </c>
      <c r="E220" s="115" t="s">
        <v>459</v>
      </c>
      <c r="F220" s="116" t="s">
        <v>460</v>
      </c>
      <c r="G220" s="117" t="s">
        <v>65</v>
      </c>
      <c r="H220" s="118">
        <v>5</v>
      </c>
      <c r="I220" s="119"/>
      <c r="J220" s="120">
        <f>ROUND(I220*H220,2)</f>
        <v>0</v>
      </c>
      <c r="K220" s="116" t="s">
        <v>9</v>
      </c>
      <c r="L220" s="124"/>
      <c r="M220" s="92" t="s">
        <v>9</v>
      </c>
      <c r="N220" s="125" t="s">
        <v>29</v>
      </c>
      <c r="P220" s="126">
        <f>O220*H220</f>
        <v>0</v>
      </c>
      <c r="Q220" s="126">
        <v>0</v>
      </c>
      <c r="R220" s="126">
        <f>Q220*H220</f>
        <v>0</v>
      </c>
      <c r="S220" s="126">
        <v>0</v>
      </c>
      <c r="T220" s="127">
        <f>S220*H220</f>
        <v>0</v>
      </c>
      <c r="AR220" s="97" t="s">
        <v>64</v>
      </c>
      <c r="AT220" s="97" t="s">
        <v>62</v>
      </c>
      <c r="AU220" s="97" t="s">
        <v>0</v>
      </c>
      <c r="AY220" s="128" t="s">
        <v>61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28" t="s">
        <v>60</v>
      </c>
      <c r="BK220" s="129">
        <f>ROUND(I220*H220,2)</f>
        <v>0</v>
      </c>
      <c r="BL220" s="128" t="s">
        <v>64</v>
      </c>
      <c r="BM220" s="97" t="s">
        <v>461</v>
      </c>
    </row>
    <row r="221" spans="2:66" s="121" customFormat="1" ht="19.5" x14ac:dyDescent="0.25">
      <c r="B221" s="124"/>
      <c r="D221" s="122" t="s">
        <v>63</v>
      </c>
      <c r="F221" s="123" t="s">
        <v>460</v>
      </c>
      <c r="I221" s="110"/>
      <c r="L221" s="124"/>
      <c r="M221" s="130"/>
      <c r="T221" s="131"/>
      <c r="AT221" s="128" t="s">
        <v>63</v>
      </c>
      <c r="AU221" s="128" t="s">
        <v>0</v>
      </c>
    </row>
    <row r="222" spans="2:66" s="121" customFormat="1" x14ac:dyDescent="0.2">
      <c r="B222" s="124"/>
      <c r="C222" s="76"/>
      <c r="D222" s="77" t="s">
        <v>59</v>
      </c>
      <c r="E222" s="89" t="s">
        <v>109</v>
      </c>
      <c r="F222" s="89" t="s">
        <v>122</v>
      </c>
      <c r="G222" s="76"/>
      <c r="H222" s="76"/>
      <c r="I222" s="79"/>
      <c r="J222" s="90">
        <f>BK222</f>
        <v>0</v>
      </c>
      <c r="K222" s="76"/>
      <c r="L222" s="81"/>
      <c r="M222" s="82"/>
      <c r="N222" s="83"/>
      <c r="O222" s="83"/>
      <c r="P222" s="84">
        <f>SUM(P229:P232)</f>
        <v>0</v>
      </c>
      <c r="Q222" s="83"/>
      <c r="R222" s="84">
        <f>SUM(R229:R232)</f>
        <v>0</v>
      </c>
      <c r="S222" s="83"/>
      <c r="T222" s="85">
        <f>SUM(T229:T232)</f>
        <v>0</v>
      </c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86" t="s">
        <v>1</v>
      </c>
      <c r="AS222" s="75"/>
      <c r="AT222" s="87" t="s">
        <v>59</v>
      </c>
      <c r="AU222" s="87" t="s">
        <v>1</v>
      </c>
      <c r="AV222" s="75"/>
      <c r="AW222" s="75"/>
      <c r="AX222" s="75"/>
      <c r="AY222" s="86" t="s">
        <v>61</v>
      </c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88">
        <f>SUM(BK223:BK255)</f>
        <v>0</v>
      </c>
      <c r="BL222" s="75"/>
      <c r="BM222" s="75"/>
      <c r="BN222" s="75"/>
    </row>
    <row r="223" spans="2:66" s="121" customFormat="1" ht="36" customHeight="1" x14ac:dyDescent="0.25">
      <c r="B223" s="124"/>
      <c r="C223" s="114" t="s">
        <v>462</v>
      </c>
      <c r="D223" s="114" t="s">
        <v>62</v>
      </c>
      <c r="E223" s="115" t="s">
        <v>463</v>
      </c>
      <c r="F223" s="116" t="s">
        <v>464</v>
      </c>
      <c r="G223" s="117" t="s">
        <v>65</v>
      </c>
      <c r="H223" s="118">
        <v>1</v>
      </c>
      <c r="I223" s="119"/>
      <c r="J223" s="120">
        <f>ROUND(I223*H223,2)</f>
        <v>0</v>
      </c>
      <c r="K223" s="116" t="s">
        <v>9</v>
      </c>
      <c r="L223" s="124"/>
      <c r="M223" s="92" t="s">
        <v>9</v>
      </c>
      <c r="N223" s="125" t="s">
        <v>29</v>
      </c>
      <c r="P223" s="126">
        <f>O223*H223</f>
        <v>0</v>
      </c>
      <c r="Q223" s="126">
        <v>0</v>
      </c>
      <c r="R223" s="126">
        <f>Q223*H223</f>
        <v>0</v>
      </c>
      <c r="S223" s="126">
        <v>0</v>
      </c>
      <c r="T223" s="127">
        <f>S223*H223</f>
        <v>0</v>
      </c>
      <c r="AR223" s="97" t="s">
        <v>64</v>
      </c>
      <c r="AT223" s="97" t="s">
        <v>62</v>
      </c>
      <c r="AU223" s="97" t="s">
        <v>0</v>
      </c>
      <c r="AY223" s="128" t="s">
        <v>61</v>
      </c>
      <c r="BE223" s="129">
        <f>IF(N223="základní",J223,0)</f>
        <v>0</v>
      </c>
      <c r="BF223" s="129">
        <f>IF(N223="snížená",J223,0)</f>
        <v>0</v>
      </c>
      <c r="BG223" s="129">
        <f>IF(N223="zákl. přenesená",J223,0)</f>
        <v>0</v>
      </c>
      <c r="BH223" s="129">
        <f>IF(N223="sníž. přenesená",J223,0)</f>
        <v>0</v>
      </c>
      <c r="BI223" s="129">
        <f>IF(N223="nulová",J223,0)</f>
        <v>0</v>
      </c>
      <c r="BJ223" s="128" t="s">
        <v>60</v>
      </c>
      <c r="BK223" s="129">
        <f>ROUND(I223*H223,2)</f>
        <v>0</v>
      </c>
      <c r="BL223" s="128" t="s">
        <v>64</v>
      </c>
      <c r="BM223" s="97" t="s">
        <v>465</v>
      </c>
    </row>
    <row r="224" spans="2:66" s="121" customFormat="1" ht="19.5" x14ac:dyDescent="0.25">
      <c r="B224" s="124"/>
      <c r="D224" s="122" t="s">
        <v>63</v>
      </c>
      <c r="F224" s="123" t="s">
        <v>464</v>
      </c>
      <c r="I224" s="110"/>
      <c r="L224" s="124"/>
      <c r="M224" s="130"/>
      <c r="T224" s="131"/>
      <c r="AT224" s="128" t="s">
        <v>63</v>
      </c>
      <c r="AU224" s="128" t="s">
        <v>0</v>
      </c>
    </row>
    <row r="225" spans="1:66" s="121" customFormat="1" ht="36" customHeight="1" x14ac:dyDescent="0.25">
      <c r="B225" s="124"/>
      <c r="C225" s="114" t="s">
        <v>466</v>
      </c>
      <c r="D225" s="114" t="s">
        <v>62</v>
      </c>
      <c r="E225" s="115" t="s">
        <v>467</v>
      </c>
      <c r="F225" s="116" t="s">
        <v>468</v>
      </c>
      <c r="G225" s="117" t="s">
        <v>65</v>
      </c>
      <c r="H225" s="118">
        <v>1</v>
      </c>
      <c r="I225" s="119"/>
      <c r="J225" s="120">
        <f>ROUND(I225*H225,2)</f>
        <v>0</v>
      </c>
      <c r="K225" s="116" t="s">
        <v>9</v>
      </c>
      <c r="L225" s="124"/>
      <c r="M225" s="92" t="s">
        <v>9</v>
      </c>
      <c r="N225" s="125" t="s">
        <v>29</v>
      </c>
      <c r="P225" s="126">
        <f>O225*H225</f>
        <v>0</v>
      </c>
      <c r="Q225" s="126">
        <v>0</v>
      </c>
      <c r="R225" s="126">
        <f>Q225*H225</f>
        <v>0</v>
      </c>
      <c r="S225" s="126">
        <v>0</v>
      </c>
      <c r="T225" s="127">
        <f>S225*H225</f>
        <v>0</v>
      </c>
      <c r="AR225" s="97" t="s">
        <v>64</v>
      </c>
      <c r="AT225" s="97" t="s">
        <v>62</v>
      </c>
      <c r="AU225" s="97" t="s">
        <v>0</v>
      </c>
      <c r="AY225" s="128" t="s">
        <v>61</v>
      </c>
      <c r="BE225" s="129">
        <f>IF(N225="základní",J225,0)</f>
        <v>0</v>
      </c>
      <c r="BF225" s="129">
        <f>IF(N225="snížená",J225,0)</f>
        <v>0</v>
      </c>
      <c r="BG225" s="129">
        <f>IF(N225="zákl. přenesená",J225,0)</f>
        <v>0</v>
      </c>
      <c r="BH225" s="129">
        <f>IF(N225="sníž. přenesená",J225,0)</f>
        <v>0</v>
      </c>
      <c r="BI225" s="129">
        <f>IF(N225="nulová",J225,0)</f>
        <v>0</v>
      </c>
      <c r="BJ225" s="128" t="s">
        <v>60</v>
      </c>
      <c r="BK225" s="129">
        <f>ROUND(I225*H225,2)</f>
        <v>0</v>
      </c>
      <c r="BL225" s="128" t="s">
        <v>64</v>
      </c>
      <c r="BM225" s="97" t="s">
        <v>469</v>
      </c>
    </row>
    <row r="226" spans="1:66" s="121" customFormat="1" ht="19.5" x14ac:dyDescent="0.25">
      <c r="B226" s="124"/>
      <c r="D226" s="122" t="s">
        <v>63</v>
      </c>
      <c r="F226" s="123" t="s">
        <v>468</v>
      </c>
      <c r="I226" s="110"/>
      <c r="L226" s="124"/>
      <c r="M226" s="130"/>
      <c r="T226" s="131"/>
      <c r="AT226" s="128" t="s">
        <v>63</v>
      </c>
      <c r="AU226" s="128" t="s">
        <v>0</v>
      </c>
    </row>
    <row r="227" spans="1:66" s="121" customFormat="1" ht="36" customHeight="1" x14ac:dyDescent="0.25">
      <c r="B227" s="124"/>
      <c r="C227" s="114" t="s">
        <v>470</v>
      </c>
      <c r="D227" s="114" t="s">
        <v>62</v>
      </c>
      <c r="E227" s="115" t="s">
        <v>471</v>
      </c>
      <c r="F227" s="116" t="s">
        <v>472</v>
      </c>
      <c r="G227" s="117" t="s">
        <v>65</v>
      </c>
      <c r="H227" s="118">
        <v>1</v>
      </c>
      <c r="I227" s="119"/>
      <c r="J227" s="120">
        <f>ROUND(I227*H227,2)</f>
        <v>0</v>
      </c>
      <c r="K227" s="116" t="s">
        <v>9</v>
      </c>
      <c r="L227" s="124"/>
      <c r="M227" s="92" t="s">
        <v>9</v>
      </c>
      <c r="N227" s="125" t="s">
        <v>29</v>
      </c>
      <c r="P227" s="126">
        <f>O227*H227</f>
        <v>0</v>
      </c>
      <c r="Q227" s="126">
        <v>0</v>
      </c>
      <c r="R227" s="126">
        <f>Q227*H227</f>
        <v>0</v>
      </c>
      <c r="S227" s="126">
        <v>0</v>
      </c>
      <c r="T227" s="127">
        <f>S227*H227</f>
        <v>0</v>
      </c>
      <c r="AR227" s="97" t="s">
        <v>64</v>
      </c>
      <c r="AT227" s="97" t="s">
        <v>62</v>
      </c>
      <c r="AU227" s="97" t="s">
        <v>0</v>
      </c>
      <c r="AY227" s="128" t="s">
        <v>61</v>
      </c>
      <c r="BE227" s="129">
        <f>IF(N227="základní",J227,0)</f>
        <v>0</v>
      </c>
      <c r="BF227" s="129">
        <f>IF(N227="snížená",J227,0)</f>
        <v>0</v>
      </c>
      <c r="BG227" s="129">
        <f>IF(N227="zákl. přenesená",J227,0)</f>
        <v>0</v>
      </c>
      <c r="BH227" s="129">
        <f>IF(N227="sníž. přenesená",J227,0)</f>
        <v>0</v>
      </c>
      <c r="BI227" s="129">
        <f>IF(N227="nulová",J227,0)</f>
        <v>0</v>
      </c>
      <c r="BJ227" s="128" t="s">
        <v>60</v>
      </c>
      <c r="BK227" s="129">
        <f>ROUND(I227*H227,2)</f>
        <v>0</v>
      </c>
      <c r="BL227" s="128" t="s">
        <v>64</v>
      </c>
      <c r="BM227" s="97" t="s">
        <v>473</v>
      </c>
    </row>
    <row r="228" spans="1:66" s="107" customFormat="1" ht="19.5" x14ac:dyDescent="0.25">
      <c r="A228" s="113"/>
      <c r="B228" s="124"/>
      <c r="C228" s="121"/>
      <c r="D228" s="122" t="s">
        <v>63</v>
      </c>
      <c r="E228" s="121"/>
      <c r="F228" s="123" t="s">
        <v>472</v>
      </c>
      <c r="G228" s="121"/>
      <c r="H228" s="121"/>
      <c r="I228" s="110"/>
      <c r="J228" s="121"/>
      <c r="K228" s="121"/>
      <c r="L228" s="124"/>
      <c r="M228" s="130"/>
      <c r="N228" s="121"/>
      <c r="O228" s="121"/>
      <c r="P228" s="121"/>
      <c r="Q228" s="121"/>
      <c r="R228" s="121"/>
      <c r="S228" s="121"/>
      <c r="T228" s="13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8" t="s">
        <v>63</v>
      </c>
      <c r="AU228" s="128" t="s">
        <v>0</v>
      </c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</row>
    <row r="229" spans="1:66" s="121" customFormat="1" ht="36" customHeight="1" x14ac:dyDescent="0.25">
      <c r="B229" s="124"/>
      <c r="C229" s="114" t="s">
        <v>69</v>
      </c>
      <c r="D229" s="114" t="s">
        <v>62</v>
      </c>
      <c r="E229" s="115" t="s">
        <v>123</v>
      </c>
      <c r="F229" s="116" t="s">
        <v>124</v>
      </c>
      <c r="G229" s="117" t="s">
        <v>65</v>
      </c>
      <c r="H229" s="118">
        <v>1</v>
      </c>
      <c r="I229" s="119"/>
      <c r="J229" s="120">
        <f>ROUND(I229*H229,2)</f>
        <v>0</v>
      </c>
      <c r="K229" s="116" t="s">
        <v>9</v>
      </c>
      <c r="L229" s="124"/>
      <c r="M229" s="92" t="s">
        <v>9</v>
      </c>
      <c r="N229" s="125" t="s">
        <v>29</v>
      </c>
      <c r="P229" s="126">
        <f>O229*H229</f>
        <v>0</v>
      </c>
      <c r="Q229" s="126">
        <v>0</v>
      </c>
      <c r="R229" s="126">
        <f>Q229*H229</f>
        <v>0</v>
      </c>
      <c r="S229" s="126">
        <v>0</v>
      </c>
      <c r="T229" s="127">
        <f>S229*H229</f>
        <v>0</v>
      </c>
      <c r="AR229" s="97" t="s">
        <v>64</v>
      </c>
      <c r="AT229" s="97" t="s">
        <v>62</v>
      </c>
      <c r="AU229" s="97" t="s">
        <v>0</v>
      </c>
      <c r="AY229" s="128" t="s">
        <v>61</v>
      </c>
      <c r="BE229" s="129">
        <f>IF(N229="základní",J229,0)</f>
        <v>0</v>
      </c>
      <c r="BF229" s="129">
        <f>IF(N229="snížená",J229,0)</f>
        <v>0</v>
      </c>
      <c r="BG229" s="129">
        <f>IF(N229="zákl. přenesená",J229,0)</f>
        <v>0</v>
      </c>
      <c r="BH229" s="129">
        <f>IF(N229="sníž. přenesená",J229,0)</f>
        <v>0</v>
      </c>
      <c r="BI229" s="129">
        <f>IF(N229="nulová",J229,0)</f>
        <v>0</v>
      </c>
      <c r="BJ229" s="128" t="s">
        <v>60</v>
      </c>
      <c r="BK229" s="129">
        <f>ROUND(I229*H229,2)</f>
        <v>0</v>
      </c>
      <c r="BL229" s="128" t="s">
        <v>64</v>
      </c>
      <c r="BM229" s="97" t="s">
        <v>125</v>
      </c>
    </row>
    <row r="230" spans="1:66" s="107" customFormat="1" ht="19.5" x14ac:dyDescent="0.25">
      <c r="A230" s="113"/>
      <c r="B230" s="124"/>
      <c r="C230" s="104"/>
      <c r="D230" s="99" t="s">
        <v>63</v>
      </c>
      <c r="E230" s="104"/>
      <c r="F230" s="100" t="s">
        <v>124</v>
      </c>
      <c r="G230" s="104"/>
      <c r="H230" s="104"/>
      <c r="I230" s="7"/>
      <c r="J230" s="104"/>
      <c r="K230" s="104"/>
      <c r="L230" s="6"/>
      <c r="M230" s="101"/>
      <c r="N230" s="94"/>
      <c r="O230" s="94"/>
      <c r="P230" s="94"/>
      <c r="Q230" s="94"/>
      <c r="R230" s="94"/>
      <c r="S230" s="94"/>
      <c r="T230" s="102"/>
      <c r="AT230" s="2" t="s">
        <v>63</v>
      </c>
      <c r="AU230" s="2" t="s">
        <v>0</v>
      </c>
    </row>
    <row r="231" spans="1:66" s="121" customFormat="1" ht="36" customHeight="1" x14ac:dyDescent="0.25">
      <c r="B231" s="124"/>
      <c r="C231" s="114" t="s">
        <v>70</v>
      </c>
      <c r="D231" s="114" t="s">
        <v>62</v>
      </c>
      <c r="E231" s="115" t="s">
        <v>126</v>
      </c>
      <c r="F231" s="116" t="s">
        <v>127</v>
      </c>
      <c r="G231" s="117" t="s">
        <v>65</v>
      </c>
      <c r="H231" s="118">
        <v>1</v>
      </c>
      <c r="I231" s="119"/>
      <c r="J231" s="120">
        <f>ROUND(I231*H231,2)</f>
        <v>0</v>
      </c>
      <c r="K231" s="116" t="s">
        <v>9</v>
      </c>
      <c r="L231" s="124"/>
      <c r="M231" s="92" t="s">
        <v>9</v>
      </c>
      <c r="N231" s="125" t="s">
        <v>29</v>
      </c>
      <c r="P231" s="126">
        <f>O231*H231</f>
        <v>0</v>
      </c>
      <c r="Q231" s="126">
        <v>0</v>
      </c>
      <c r="R231" s="126">
        <f>Q231*H231</f>
        <v>0</v>
      </c>
      <c r="S231" s="126">
        <v>0</v>
      </c>
      <c r="T231" s="127">
        <f>S231*H231</f>
        <v>0</v>
      </c>
      <c r="AR231" s="97" t="s">
        <v>64</v>
      </c>
      <c r="AT231" s="97" t="s">
        <v>62</v>
      </c>
      <c r="AU231" s="97" t="s">
        <v>0</v>
      </c>
      <c r="AY231" s="128" t="s">
        <v>61</v>
      </c>
      <c r="BE231" s="129">
        <f>IF(N231="základní",J231,0)</f>
        <v>0</v>
      </c>
      <c r="BF231" s="129">
        <f>IF(N231="snížená",J231,0)</f>
        <v>0</v>
      </c>
      <c r="BG231" s="129">
        <f>IF(N231="zákl. přenesená",J231,0)</f>
        <v>0</v>
      </c>
      <c r="BH231" s="129">
        <f>IF(N231="sníž. přenesená",J231,0)</f>
        <v>0</v>
      </c>
      <c r="BI231" s="129">
        <f>IF(N231="nulová",J231,0)</f>
        <v>0</v>
      </c>
      <c r="BJ231" s="128" t="s">
        <v>60</v>
      </c>
      <c r="BK231" s="129">
        <f>ROUND(I231*H231,2)</f>
        <v>0</v>
      </c>
      <c r="BL231" s="128" t="s">
        <v>64</v>
      </c>
      <c r="BM231" s="97" t="s">
        <v>128</v>
      </c>
    </row>
    <row r="232" spans="1:66" s="121" customFormat="1" ht="19.5" x14ac:dyDescent="0.25">
      <c r="B232" s="124"/>
      <c r="C232" s="104"/>
      <c r="D232" s="99" t="s">
        <v>63</v>
      </c>
      <c r="E232" s="104"/>
      <c r="F232" s="100" t="s">
        <v>127</v>
      </c>
      <c r="G232" s="104"/>
      <c r="H232" s="104"/>
      <c r="I232" s="7"/>
      <c r="J232" s="104"/>
      <c r="K232" s="104"/>
      <c r="L232" s="6"/>
      <c r="M232" s="101"/>
      <c r="N232" s="94"/>
      <c r="O232" s="94"/>
      <c r="P232" s="94"/>
      <c r="Q232" s="94"/>
      <c r="R232" s="94"/>
      <c r="S232" s="94"/>
      <c r="T232" s="102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2" t="s">
        <v>63</v>
      </c>
      <c r="AU232" s="2" t="s">
        <v>0</v>
      </c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</row>
    <row r="233" spans="1:66" s="121" customFormat="1" ht="36" customHeight="1" x14ac:dyDescent="0.25">
      <c r="B233" s="124"/>
      <c r="C233" s="114" t="s">
        <v>474</v>
      </c>
      <c r="D233" s="114" t="s">
        <v>62</v>
      </c>
      <c r="E233" s="115" t="s">
        <v>475</v>
      </c>
      <c r="F233" s="116" t="s">
        <v>476</v>
      </c>
      <c r="G233" s="117" t="s">
        <v>65</v>
      </c>
      <c r="H233" s="118">
        <v>1</v>
      </c>
      <c r="I233" s="119"/>
      <c r="J233" s="120">
        <f>ROUND(I233*H233,2)</f>
        <v>0</v>
      </c>
      <c r="K233" s="116" t="s">
        <v>9</v>
      </c>
      <c r="L233" s="124"/>
      <c r="M233" s="92" t="s">
        <v>9</v>
      </c>
      <c r="N233" s="125" t="s">
        <v>29</v>
      </c>
      <c r="P233" s="126">
        <f>O233*H233</f>
        <v>0</v>
      </c>
      <c r="Q233" s="126">
        <v>0</v>
      </c>
      <c r="R233" s="126">
        <f>Q233*H233</f>
        <v>0</v>
      </c>
      <c r="S233" s="126">
        <v>0</v>
      </c>
      <c r="T233" s="127">
        <f>S233*H233</f>
        <v>0</v>
      </c>
      <c r="AR233" s="97" t="s">
        <v>64</v>
      </c>
      <c r="AT233" s="97" t="s">
        <v>62</v>
      </c>
      <c r="AU233" s="97" t="s">
        <v>0</v>
      </c>
      <c r="AY233" s="128" t="s">
        <v>61</v>
      </c>
      <c r="BE233" s="129">
        <f>IF(N233="základní",J233,0)</f>
        <v>0</v>
      </c>
      <c r="BF233" s="129">
        <f>IF(N233="snížená",J233,0)</f>
        <v>0</v>
      </c>
      <c r="BG233" s="129">
        <f>IF(N233="zákl. přenesená",J233,0)</f>
        <v>0</v>
      </c>
      <c r="BH233" s="129">
        <f>IF(N233="sníž. přenesená",J233,0)</f>
        <v>0</v>
      </c>
      <c r="BI233" s="129">
        <f>IF(N233="nulová",J233,0)</f>
        <v>0</v>
      </c>
      <c r="BJ233" s="128" t="s">
        <v>60</v>
      </c>
      <c r="BK233" s="129">
        <f>ROUND(I233*H233,2)</f>
        <v>0</v>
      </c>
      <c r="BL233" s="128" t="s">
        <v>64</v>
      </c>
      <c r="BM233" s="97" t="s">
        <v>477</v>
      </c>
    </row>
    <row r="234" spans="1:66" s="121" customFormat="1" ht="19.5" x14ac:dyDescent="0.25">
      <c r="B234" s="124"/>
      <c r="D234" s="122" t="s">
        <v>63</v>
      </c>
      <c r="F234" s="123" t="s">
        <v>476</v>
      </c>
      <c r="I234" s="110"/>
      <c r="L234" s="124"/>
      <c r="M234" s="130"/>
      <c r="T234" s="131"/>
      <c r="AT234" s="128" t="s">
        <v>63</v>
      </c>
      <c r="AU234" s="128" t="s">
        <v>0</v>
      </c>
    </row>
    <row r="235" spans="1:66" s="121" customFormat="1" ht="24" customHeight="1" x14ac:dyDescent="0.25">
      <c r="B235" s="124"/>
      <c r="C235" s="114" t="s">
        <v>478</v>
      </c>
      <c r="D235" s="114" t="s">
        <v>62</v>
      </c>
      <c r="E235" s="115" t="s">
        <v>479</v>
      </c>
      <c r="F235" s="116" t="s">
        <v>480</v>
      </c>
      <c r="G235" s="117" t="s">
        <v>65</v>
      </c>
      <c r="H235" s="118">
        <v>1</v>
      </c>
      <c r="I235" s="119"/>
      <c r="J235" s="120">
        <f>ROUND(I235*H235,2)</f>
        <v>0</v>
      </c>
      <c r="K235" s="116" t="s">
        <v>9</v>
      </c>
      <c r="L235" s="124"/>
      <c r="M235" s="92" t="s">
        <v>9</v>
      </c>
      <c r="N235" s="125" t="s">
        <v>29</v>
      </c>
      <c r="P235" s="126">
        <f>O235*H235</f>
        <v>0</v>
      </c>
      <c r="Q235" s="126">
        <v>0</v>
      </c>
      <c r="R235" s="126">
        <f>Q235*H235</f>
        <v>0</v>
      </c>
      <c r="S235" s="126">
        <v>0</v>
      </c>
      <c r="T235" s="127">
        <f>S235*H235</f>
        <v>0</v>
      </c>
      <c r="AR235" s="97" t="s">
        <v>64</v>
      </c>
      <c r="AT235" s="97" t="s">
        <v>62</v>
      </c>
      <c r="AU235" s="97" t="s">
        <v>0</v>
      </c>
      <c r="AY235" s="128" t="s">
        <v>61</v>
      </c>
      <c r="BE235" s="129">
        <f>IF(N235="základní",J235,0)</f>
        <v>0</v>
      </c>
      <c r="BF235" s="129">
        <f>IF(N235="snížená",J235,0)</f>
        <v>0</v>
      </c>
      <c r="BG235" s="129">
        <f>IF(N235="zákl. přenesená",J235,0)</f>
        <v>0</v>
      </c>
      <c r="BH235" s="129">
        <f>IF(N235="sníž. přenesená",J235,0)</f>
        <v>0</v>
      </c>
      <c r="BI235" s="129">
        <f>IF(N235="nulová",J235,0)</f>
        <v>0</v>
      </c>
      <c r="BJ235" s="128" t="s">
        <v>60</v>
      </c>
      <c r="BK235" s="129">
        <f>ROUND(I235*H235,2)</f>
        <v>0</v>
      </c>
      <c r="BL235" s="128" t="s">
        <v>64</v>
      </c>
      <c r="BM235" s="97" t="s">
        <v>481</v>
      </c>
    </row>
    <row r="236" spans="1:66" s="121" customFormat="1" ht="19.5" x14ac:dyDescent="0.25">
      <c r="B236" s="124"/>
      <c r="D236" s="122" t="s">
        <v>63</v>
      </c>
      <c r="F236" s="123" t="s">
        <v>480</v>
      </c>
      <c r="I236" s="110"/>
      <c r="L236" s="124"/>
      <c r="M236" s="130"/>
      <c r="T236" s="131"/>
      <c r="AT236" s="128" t="s">
        <v>63</v>
      </c>
      <c r="AU236" s="128" t="s">
        <v>0</v>
      </c>
    </row>
    <row r="237" spans="1:66" s="121" customFormat="1" ht="24" customHeight="1" x14ac:dyDescent="0.25">
      <c r="B237" s="124"/>
      <c r="C237" s="114" t="s">
        <v>482</v>
      </c>
      <c r="D237" s="114" t="s">
        <v>62</v>
      </c>
      <c r="E237" s="115" t="s">
        <v>483</v>
      </c>
      <c r="F237" s="116" t="s">
        <v>484</v>
      </c>
      <c r="G237" s="117" t="s">
        <v>65</v>
      </c>
      <c r="H237" s="118">
        <v>1</v>
      </c>
      <c r="I237" s="119"/>
      <c r="J237" s="120">
        <f>ROUND(I237*H237,2)</f>
        <v>0</v>
      </c>
      <c r="K237" s="116" t="s">
        <v>9</v>
      </c>
      <c r="L237" s="124"/>
      <c r="M237" s="92" t="s">
        <v>9</v>
      </c>
      <c r="N237" s="125" t="s">
        <v>29</v>
      </c>
      <c r="P237" s="126">
        <f>O237*H237</f>
        <v>0</v>
      </c>
      <c r="Q237" s="126">
        <v>0</v>
      </c>
      <c r="R237" s="126">
        <f>Q237*H237</f>
        <v>0</v>
      </c>
      <c r="S237" s="126">
        <v>0</v>
      </c>
      <c r="T237" s="127">
        <f>S237*H237</f>
        <v>0</v>
      </c>
      <c r="AR237" s="97" t="s">
        <v>64</v>
      </c>
      <c r="AT237" s="97" t="s">
        <v>62</v>
      </c>
      <c r="AU237" s="97" t="s">
        <v>0</v>
      </c>
      <c r="AY237" s="128" t="s">
        <v>61</v>
      </c>
      <c r="BE237" s="129">
        <f>IF(N237="základní",J237,0)</f>
        <v>0</v>
      </c>
      <c r="BF237" s="129">
        <f>IF(N237="snížená",J237,0)</f>
        <v>0</v>
      </c>
      <c r="BG237" s="129">
        <f>IF(N237="zákl. přenesená",J237,0)</f>
        <v>0</v>
      </c>
      <c r="BH237" s="129">
        <f>IF(N237="sníž. přenesená",J237,0)</f>
        <v>0</v>
      </c>
      <c r="BI237" s="129">
        <f>IF(N237="nulová",J237,0)</f>
        <v>0</v>
      </c>
      <c r="BJ237" s="128" t="s">
        <v>60</v>
      </c>
      <c r="BK237" s="129">
        <f>ROUND(I237*H237,2)</f>
        <v>0</v>
      </c>
      <c r="BL237" s="128" t="s">
        <v>64</v>
      </c>
      <c r="BM237" s="97" t="s">
        <v>485</v>
      </c>
    </row>
    <row r="238" spans="1:66" s="121" customFormat="1" ht="19.5" x14ac:dyDescent="0.25">
      <c r="B238" s="124"/>
      <c r="D238" s="122" t="s">
        <v>63</v>
      </c>
      <c r="F238" s="123" t="s">
        <v>484</v>
      </c>
      <c r="I238" s="110"/>
      <c r="L238" s="124"/>
      <c r="M238" s="130"/>
      <c r="T238" s="131"/>
      <c r="AT238" s="128" t="s">
        <v>63</v>
      </c>
      <c r="AU238" s="128" t="s">
        <v>0</v>
      </c>
    </row>
    <row r="239" spans="1:66" s="121" customFormat="1" ht="24" customHeight="1" x14ac:dyDescent="0.25">
      <c r="B239" s="124"/>
      <c r="C239" s="114" t="s">
        <v>486</v>
      </c>
      <c r="D239" s="114" t="s">
        <v>62</v>
      </c>
      <c r="E239" s="115" t="s">
        <v>487</v>
      </c>
      <c r="F239" s="116" t="s">
        <v>488</v>
      </c>
      <c r="G239" s="117" t="s">
        <v>65</v>
      </c>
      <c r="H239" s="118">
        <v>2</v>
      </c>
      <c r="I239" s="119"/>
      <c r="J239" s="120">
        <f>ROUND(I239*H239,2)</f>
        <v>0</v>
      </c>
      <c r="K239" s="116" t="s">
        <v>9</v>
      </c>
      <c r="L239" s="124"/>
      <c r="M239" s="92" t="s">
        <v>9</v>
      </c>
      <c r="N239" s="125" t="s">
        <v>29</v>
      </c>
      <c r="P239" s="126">
        <f>O239*H239</f>
        <v>0</v>
      </c>
      <c r="Q239" s="126">
        <v>0</v>
      </c>
      <c r="R239" s="126">
        <f>Q239*H239</f>
        <v>0</v>
      </c>
      <c r="S239" s="126">
        <v>0</v>
      </c>
      <c r="T239" s="127">
        <f>S239*H239</f>
        <v>0</v>
      </c>
      <c r="AR239" s="97" t="s">
        <v>64</v>
      </c>
      <c r="AT239" s="97" t="s">
        <v>62</v>
      </c>
      <c r="AU239" s="97" t="s">
        <v>0</v>
      </c>
      <c r="AY239" s="128" t="s">
        <v>61</v>
      </c>
      <c r="BE239" s="129">
        <f>IF(N239="základní",J239,0)</f>
        <v>0</v>
      </c>
      <c r="BF239" s="129">
        <f>IF(N239="snížená",J239,0)</f>
        <v>0</v>
      </c>
      <c r="BG239" s="129">
        <f>IF(N239="zákl. přenesená",J239,0)</f>
        <v>0</v>
      </c>
      <c r="BH239" s="129">
        <f>IF(N239="sníž. přenesená",J239,0)</f>
        <v>0</v>
      </c>
      <c r="BI239" s="129">
        <f>IF(N239="nulová",J239,0)</f>
        <v>0</v>
      </c>
      <c r="BJ239" s="128" t="s">
        <v>60</v>
      </c>
      <c r="BK239" s="129">
        <f>ROUND(I239*H239,2)</f>
        <v>0</v>
      </c>
      <c r="BL239" s="128" t="s">
        <v>64</v>
      </c>
      <c r="BM239" s="97" t="s">
        <v>489</v>
      </c>
    </row>
    <row r="240" spans="1:66" s="121" customFormat="1" ht="19.5" x14ac:dyDescent="0.25">
      <c r="B240" s="124"/>
      <c r="D240" s="122" t="s">
        <v>63</v>
      </c>
      <c r="F240" s="123" t="s">
        <v>488</v>
      </c>
      <c r="I240" s="110"/>
      <c r="L240" s="124"/>
      <c r="M240" s="130"/>
      <c r="T240" s="131"/>
      <c r="AT240" s="128" t="s">
        <v>63</v>
      </c>
      <c r="AU240" s="128" t="s">
        <v>0</v>
      </c>
    </row>
    <row r="241" spans="2:66" s="121" customFormat="1" ht="24" customHeight="1" x14ac:dyDescent="0.25">
      <c r="B241" s="124"/>
      <c r="C241" s="114" t="s">
        <v>490</v>
      </c>
      <c r="D241" s="114" t="s">
        <v>62</v>
      </c>
      <c r="E241" s="115" t="s">
        <v>491</v>
      </c>
      <c r="F241" s="116" t="s">
        <v>492</v>
      </c>
      <c r="G241" s="117" t="s">
        <v>65</v>
      </c>
      <c r="H241" s="118">
        <v>5</v>
      </c>
      <c r="I241" s="119"/>
      <c r="J241" s="120">
        <f>ROUND(I241*H241,2)</f>
        <v>0</v>
      </c>
      <c r="K241" s="116" t="s">
        <v>9</v>
      </c>
      <c r="L241" s="124"/>
      <c r="M241" s="92" t="s">
        <v>9</v>
      </c>
      <c r="N241" s="125" t="s">
        <v>29</v>
      </c>
      <c r="P241" s="126">
        <f>O241*H241</f>
        <v>0</v>
      </c>
      <c r="Q241" s="126">
        <v>0</v>
      </c>
      <c r="R241" s="126">
        <f>Q241*H241</f>
        <v>0</v>
      </c>
      <c r="S241" s="126">
        <v>0</v>
      </c>
      <c r="T241" s="127">
        <f>S241*H241</f>
        <v>0</v>
      </c>
      <c r="AR241" s="97" t="s">
        <v>64</v>
      </c>
      <c r="AT241" s="97" t="s">
        <v>62</v>
      </c>
      <c r="AU241" s="97" t="s">
        <v>0</v>
      </c>
      <c r="AY241" s="128" t="s">
        <v>61</v>
      </c>
      <c r="BE241" s="129">
        <f>IF(N241="základní",J241,0)</f>
        <v>0</v>
      </c>
      <c r="BF241" s="129">
        <f>IF(N241="snížená",J241,0)</f>
        <v>0</v>
      </c>
      <c r="BG241" s="129">
        <f>IF(N241="zákl. přenesená",J241,0)</f>
        <v>0</v>
      </c>
      <c r="BH241" s="129">
        <f>IF(N241="sníž. přenesená",J241,0)</f>
        <v>0</v>
      </c>
      <c r="BI241" s="129">
        <f>IF(N241="nulová",J241,0)</f>
        <v>0</v>
      </c>
      <c r="BJ241" s="128" t="s">
        <v>60</v>
      </c>
      <c r="BK241" s="129">
        <f>ROUND(I241*H241,2)</f>
        <v>0</v>
      </c>
      <c r="BL241" s="128" t="s">
        <v>64</v>
      </c>
      <c r="BM241" s="97" t="s">
        <v>493</v>
      </c>
    </row>
    <row r="242" spans="2:66" s="121" customFormat="1" ht="19.5" x14ac:dyDescent="0.25">
      <c r="B242" s="124"/>
      <c r="D242" s="122" t="s">
        <v>63</v>
      </c>
      <c r="F242" s="123" t="s">
        <v>492</v>
      </c>
      <c r="I242" s="110"/>
      <c r="L242" s="124"/>
      <c r="M242" s="130"/>
      <c r="T242" s="131"/>
      <c r="AT242" s="128" t="s">
        <v>63</v>
      </c>
      <c r="AU242" s="128" t="s">
        <v>0</v>
      </c>
    </row>
    <row r="243" spans="2:66" s="121" customFormat="1" ht="24" customHeight="1" x14ac:dyDescent="0.25">
      <c r="B243" s="124"/>
      <c r="C243" s="114" t="s">
        <v>494</v>
      </c>
      <c r="D243" s="114" t="s">
        <v>62</v>
      </c>
      <c r="E243" s="115" t="s">
        <v>495</v>
      </c>
      <c r="F243" s="116" t="s">
        <v>496</v>
      </c>
      <c r="G243" s="117" t="s">
        <v>65</v>
      </c>
      <c r="H243" s="118">
        <v>1</v>
      </c>
      <c r="I243" s="119"/>
      <c r="J243" s="120">
        <f>ROUND(I243*H243,2)</f>
        <v>0</v>
      </c>
      <c r="K243" s="116" t="s">
        <v>9</v>
      </c>
      <c r="L243" s="124"/>
      <c r="M243" s="92" t="s">
        <v>9</v>
      </c>
      <c r="N243" s="125" t="s">
        <v>29</v>
      </c>
      <c r="P243" s="126">
        <f>O243*H243</f>
        <v>0</v>
      </c>
      <c r="Q243" s="126">
        <v>0</v>
      </c>
      <c r="R243" s="126">
        <f>Q243*H243</f>
        <v>0</v>
      </c>
      <c r="S243" s="126">
        <v>0</v>
      </c>
      <c r="T243" s="127">
        <f>S243*H243</f>
        <v>0</v>
      </c>
      <c r="AR243" s="97" t="s">
        <v>64</v>
      </c>
      <c r="AT243" s="97" t="s">
        <v>62</v>
      </c>
      <c r="AU243" s="97" t="s">
        <v>0</v>
      </c>
      <c r="AY243" s="128" t="s">
        <v>61</v>
      </c>
      <c r="BE243" s="129">
        <f>IF(N243="základní",J243,0)</f>
        <v>0</v>
      </c>
      <c r="BF243" s="129">
        <f>IF(N243="snížená",J243,0)</f>
        <v>0</v>
      </c>
      <c r="BG243" s="129">
        <f>IF(N243="zákl. přenesená",J243,0)</f>
        <v>0</v>
      </c>
      <c r="BH243" s="129">
        <f>IF(N243="sníž. přenesená",J243,0)</f>
        <v>0</v>
      </c>
      <c r="BI243" s="129">
        <f>IF(N243="nulová",J243,0)</f>
        <v>0</v>
      </c>
      <c r="BJ243" s="128" t="s">
        <v>60</v>
      </c>
      <c r="BK243" s="129">
        <f>ROUND(I243*H243,2)</f>
        <v>0</v>
      </c>
      <c r="BL243" s="128" t="s">
        <v>64</v>
      </c>
      <c r="BM243" s="97" t="s">
        <v>497</v>
      </c>
    </row>
    <row r="244" spans="2:66" s="121" customFormat="1" ht="19.5" x14ac:dyDescent="0.25">
      <c r="B244" s="124"/>
      <c r="D244" s="122" t="s">
        <v>63</v>
      </c>
      <c r="F244" s="123" t="s">
        <v>496</v>
      </c>
      <c r="I244" s="110"/>
      <c r="L244" s="124"/>
      <c r="M244" s="130"/>
      <c r="T244" s="131"/>
      <c r="AT244" s="128" t="s">
        <v>63</v>
      </c>
      <c r="AU244" s="128" t="s">
        <v>0</v>
      </c>
    </row>
    <row r="245" spans="2:66" s="121" customFormat="1" ht="24" customHeight="1" x14ac:dyDescent="0.25">
      <c r="B245" s="124"/>
      <c r="C245" s="114" t="s">
        <v>498</v>
      </c>
      <c r="D245" s="114" t="s">
        <v>62</v>
      </c>
      <c r="E245" s="115" t="s">
        <v>499</v>
      </c>
      <c r="F245" s="116" t="s">
        <v>500</v>
      </c>
      <c r="G245" s="117" t="s">
        <v>65</v>
      </c>
      <c r="H245" s="118">
        <v>1</v>
      </c>
      <c r="I245" s="119"/>
      <c r="J245" s="120">
        <f>ROUND(I245*H245,2)</f>
        <v>0</v>
      </c>
      <c r="K245" s="116" t="s">
        <v>9</v>
      </c>
      <c r="L245" s="124"/>
      <c r="M245" s="92" t="s">
        <v>9</v>
      </c>
      <c r="N245" s="125" t="s">
        <v>29</v>
      </c>
      <c r="P245" s="126">
        <f>O245*H245</f>
        <v>0</v>
      </c>
      <c r="Q245" s="126">
        <v>0</v>
      </c>
      <c r="R245" s="126">
        <f>Q245*H245</f>
        <v>0</v>
      </c>
      <c r="S245" s="126">
        <v>0</v>
      </c>
      <c r="T245" s="127">
        <f>S245*H245</f>
        <v>0</v>
      </c>
      <c r="AR245" s="97" t="s">
        <v>64</v>
      </c>
      <c r="AT245" s="97" t="s">
        <v>62</v>
      </c>
      <c r="AU245" s="97" t="s">
        <v>0</v>
      </c>
      <c r="AY245" s="128" t="s">
        <v>61</v>
      </c>
      <c r="BE245" s="129">
        <f>IF(N245="základní",J245,0)</f>
        <v>0</v>
      </c>
      <c r="BF245" s="129">
        <f>IF(N245="snížená",J245,0)</f>
        <v>0</v>
      </c>
      <c r="BG245" s="129">
        <f>IF(N245="zákl. přenesená",J245,0)</f>
        <v>0</v>
      </c>
      <c r="BH245" s="129">
        <f>IF(N245="sníž. přenesená",J245,0)</f>
        <v>0</v>
      </c>
      <c r="BI245" s="129">
        <f>IF(N245="nulová",J245,0)</f>
        <v>0</v>
      </c>
      <c r="BJ245" s="128" t="s">
        <v>60</v>
      </c>
      <c r="BK245" s="129">
        <f>ROUND(I245*H245,2)</f>
        <v>0</v>
      </c>
      <c r="BL245" s="128" t="s">
        <v>64</v>
      </c>
      <c r="BM245" s="97" t="s">
        <v>501</v>
      </c>
    </row>
    <row r="246" spans="2:66" s="121" customFormat="1" ht="19.5" x14ac:dyDescent="0.25">
      <c r="B246" s="124"/>
      <c r="D246" s="122" t="s">
        <v>63</v>
      </c>
      <c r="F246" s="123" t="s">
        <v>500</v>
      </c>
      <c r="I246" s="110"/>
      <c r="L246" s="124"/>
      <c r="M246" s="130"/>
      <c r="T246" s="131"/>
      <c r="AT246" s="128" t="s">
        <v>63</v>
      </c>
      <c r="AU246" s="128" t="s">
        <v>0</v>
      </c>
    </row>
    <row r="247" spans="2:66" s="121" customFormat="1" ht="24" customHeight="1" x14ac:dyDescent="0.25">
      <c r="B247" s="124"/>
      <c r="C247" s="114" t="s">
        <v>502</v>
      </c>
      <c r="D247" s="114" t="s">
        <v>62</v>
      </c>
      <c r="E247" s="115" t="s">
        <v>503</v>
      </c>
      <c r="F247" s="116" t="s">
        <v>504</v>
      </c>
      <c r="G247" s="117" t="s">
        <v>65</v>
      </c>
      <c r="H247" s="118">
        <v>1</v>
      </c>
      <c r="I247" s="119"/>
      <c r="J247" s="120">
        <f>ROUND(I247*H247,2)</f>
        <v>0</v>
      </c>
      <c r="K247" s="116" t="s">
        <v>9</v>
      </c>
      <c r="L247" s="124"/>
      <c r="M247" s="92" t="s">
        <v>9</v>
      </c>
      <c r="N247" s="125" t="s">
        <v>29</v>
      </c>
      <c r="P247" s="126">
        <f>O247*H247</f>
        <v>0</v>
      </c>
      <c r="Q247" s="126">
        <v>0</v>
      </c>
      <c r="R247" s="126">
        <f>Q247*H247</f>
        <v>0</v>
      </c>
      <c r="S247" s="126">
        <v>0</v>
      </c>
      <c r="T247" s="127">
        <f>S247*H247</f>
        <v>0</v>
      </c>
      <c r="AR247" s="97" t="s">
        <v>64</v>
      </c>
      <c r="AT247" s="97" t="s">
        <v>62</v>
      </c>
      <c r="AU247" s="97" t="s">
        <v>0</v>
      </c>
      <c r="AY247" s="128" t="s">
        <v>61</v>
      </c>
      <c r="BE247" s="129">
        <f>IF(N247="základní",J247,0)</f>
        <v>0</v>
      </c>
      <c r="BF247" s="129">
        <f>IF(N247="snížená",J247,0)</f>
        <v>0</v>
      </c>
      <c r="BG247" s="129">
        <f>IF(N247="zákl. přenesená",J247,0)</f>
        <v>0</v>
      </c>
      <c r="BH247" s="129">
        <f>IF(N247="sníž. přenesená",J247,0)</f>
        <v>0</v>
      </c>
      <c r="BI247" s="129">
        <f>IF(N247="nulová",J247,0)</f>
        <v>0</v>
      </c>
      <c r="BJ247" s="128" t="s">
        <v>60</v>
      </c>
      <c r="BK247" s="129">
        <f>ROUND(I247*H247,2)</f>
        <v>0</v>
      </c>
      <c r="BL247" s="128" t="s">
        <v>64</v>
      </c>
      <c r="BM247" s="97" t="s">
        <v>505</v>
      </c>
    </row>
    <row r="248" spans="2:66" s="121" customFormat="1" ht="19.5" x14ac:dyDescent="0.25">
      <c r="B248" s="124"/>
      <c r="D248" s="122" t="s">
        <v>63</v>
      </c>
      <c r="F248" s="123" t="s">
        <v>504</v>
      </c>
      <c r="I248" s="110"/>
      <c r="L248" s="124"/>
      <c r="M248" s="130"/>
      <c r="T248" s="131"/>
      <c r="AT248" s="128" t="s">
        <v>63</v>
      </c>
      <c r="AU248" s="128" t="s">
        <v>0</v>
      </c>
    </row>
    <row r="249" spans="2:66" s="121" customFormat="1" ht="24" customHeight="1" x14ac:dyDescent="0.25">
      <c r="B249" s="124"/>
      <c r="C249" s="114" t="s">
        <v>506</v>
      </c>
      <c r="D249" s="114" t="s">
        <v>62</v>
      </c>
      <c r="E249" s="115" t="s">
        <v>507</v>
      </c>
      <c r="F249" s="116" t="s">
        <v>508</v>
      </c>
      <c r="G249" s="117" t="s">
        <v>65</v>
      </c>
      <c r="H249" s="118">
        <v>1</v>
      </c>
      <c r="I249" s="119"/>
      <c r="J249" s="120">
        <f>ROUND(I249*H249,2)</f>
        <v>0</v>
      </c>
      <c r="K249" s="116" t="s">
        <v>9</v>
      </c>
      <c r="L249" s="124"/>
      <c r="M249" s="92" t="s">
        <v>9</v>
      </c>
      <c r="N249" s="125" t="s">
        <v>29</v>
      </c>
      <c r="P249" s="126">
        <f>O249*H249</f>
        <v>0</v>
      </c>
      <c r="Q249" s="126">
        <v>0</v>
      </c>
      <c r="R249" s="126">
        <f>Q249*H249</f>
        <v>0</v>
      </c>
      <c r="S249" s="126">
        <v>0</v>
      </c>
      <c r="T249" s="127">
        <f>S249*H249</f>
        <v>0</v>
      </c>
      <c r="AR249" s="97" t="s">
        <v>64</v>
      </c>
      <c r="AT249" s="97" t="s">
        <v>62</v>
      </c>
      <c r="AU249" s="97" t="s">
        <v>0</v>
      </c>
      <c r="AY249" s="128" t="s">
        <v>61</v>
      </c>
      <c r="BE249" s="129">
        <f>IF(N249="základní",J249,0)</f>
        <v>0</v>
      </c>
      <c r="BF249" s="129">
        <f>IF(N249="snížená",J249,0)</f>
        <v>0</v>
      </c>
      <c r="BG249" s="129">
        <f>IF(N249="zákl. přenesená",J249,0)</f>
        <v>0</v>
      </c>
      <c r="BH249" s="129">
        <f>IF(N249="sníž. přenesená",J249,0)</f>
        <v>0</v>
      </c>
      <c r="BI249" s="129">
        <f>IF(N249="nulová",J249,0)</f>
        <v>0</v>
      </c>
      <c r="BJ249" s="128" t="s">
        <v>60</v>
      </c>
      <c r="BK249" s="129">
        <f>ROUND(I249*H249,2)</f>
        <v>0</v>
      </c>
      <c r="BL249" s="128" t="s">
        <v>64</v>
      </c>
      <c r="BM249" s="97" t="s">
        <v>509</v>
      </c>
    </row>
    <row r="250" spans="2:66" s="121" customFormat="1" ht="19.5" x14ac:dyDescent="0.25">
      <c r="B250" s="124"/>
      <c r="D250" s="122" t="s">
        <v>63</v>
      </c>
      <c r="F250" s="123" t="s">
        <v>508</v>
      </c>
      <c r="I250" s="110"/>
      <c r="L250" s="124"/>
      <c r="M250" s="130"/>
      <c r="T250" s="131"/>
      <c r="AT250" s="128" t="s">
        <v>63</v>
      </c>
      <c r="AU250" s="128" t="s">
        <v>0</v>
      </c>
    </row>
    <row r="251" spans="2:66" s="121" customFormat="1" ht="24" customHeight="1" x14ac:dyDescent="0.25">
      <c r="B251" s="124"/>
      <c r="C251" s="114" t="s">
        <v>510</v>
      </c>
      <c r="D251" s="114" t="s">
        <v>62</v>
      </c>
      <c r="E251" s="115" t="s">
        <v>511</v>
      </c>
      <c r="F251" s="116" t="s">
        <v>512</v>
      </c>
      <c r="G251" s="117" t="s">
        <v>65</v>
      </c>
      <c r="H251" s="118">
        <v>1</v>
      </c>
      <c r="I251" s="119"/>
      <c r="J251" s="120">
        <f>ROUND(I251*H251,2)</f>
        <v>0</v>
      </c>
      <c r="K251" s="116" t="s">
        <v>9</v>
      </c>
      <c r="L251" s="124"/>
      <c r="M251" s="92" t="s">
        <v>9</v>
      </c>
      <c r="N251" s="125" t="s">
        <v>29</v>
      </c>
      <c r="P251" s="126">
        <f>O251*H251</f>
        <v>0</v>
      </c>
      <c r="Q251" s="126">
        <v>0</v>
      </c>
      <c r="R251" s="126">
        <f>Q251*H251</f>
        <v>0</v>
      </c>
      <c r="S251" s="126">
        <v>0</v>
      </c>
      <c r="T251" s="127">
        <f>S251*H251</f>
        <v>0</v>
      </c>
      <c r="AR251" s="97" t="s">
        <v>64</v>
      </c>
      <c r="AT251" s="97" t="s">
        <v>62</v>
      </c>
      <c r="AU251" s="97" t="s">
        <v>0</v>
      </c>
      <c r="AY251" s="128" t="s">
        <v>61</v>
      </c>
      <c r="BE251" s="129">
        <f>IF(N251="základní",J251,0)</f>
        <v>0</v>
      </c>
      <c r="BF251" s="129">
        <f>IF(N251="snížená",J251,0)</f>
        <v>0</v>
      </c>
      <c r="BG251" s="129">
        <f>IF(N251="zákl. přenesená",J251,0)</f>
        <v>0</v>
      </c>
      <c r="BH251" s="129">
        <f>IF(N251="sníž. přenesená",J251,0)</f>
        <v>0</v>
      </c>
      <c r="BI251" s="129">
        <f>IF(N251="nulová",J251,0)</f>
        <v>0</v>
      </c>
      <c r="BJ251" s="128" t="s">
        <v>60</v>
      </c>
      <c r="BK251" s="129">
        <f>ROUND(I251*H251,2)</f>
        <v>0</v>
      </c>
      <c r="BL251" s="128" t="s">
        <v>64</v>
      </c>
      <c r="BM251" s="97" t="s">
        <v>513</v>
      </c>
    </row>
    <row r="252" spans="2:66" s="121" customFormat="1" ht="19.5" x14ac:dyDescent="0.25">
      <c r="B252" s="124"/>
      <c r="D252" s="122" t="s">
        <v>63</v>
      </c>
      <c r="F252" s="123" t="s">
        <v>512</v>
      </c>
      <c r="I252" s="110"/>
      <c r="L252" s="124"/>
      <c r="M252" s="130"/>
      <c r="T252" s="131"/>
      <c r="AT252" s="128" t="s">
        <v>63</v>
      </c>
      <c r="AU252" s="128" t="s">
        <v>0</v>
      </c>
    </row>
    <row r="253" spans="2:66" s="121" customFormat="1" ht="24" customHeight="1" x14ac:dyDescent="0.25">
      <c r="B253" s="124"/>
      <c r="C253" s="114" t="s">
        <v>514</v>
      </c>
      <c r="D253" s="114" t="s">
        <v>62</v>
      </c>
      <c r="E253" s="115" t="s">
        <v>515</v>
      </c>
      <c r="F253" s="116" t="s">
        <v>516</v>
      </c>
      <c r="G253" s="117" t="s">
        <v>65</v>
      </c>
      <c r="H253" s="118">
        <v>1</v>
      </c>
      <c r="I253" s="119"/>
      <c r="J253" s="120">
        <f>ROUND(I253*H253,2)</f>
        <v>0</v>
      </c>
      <c r="K253" s="116" t="s">
        <v>9</v>
      </c>
      <c r="L253" s="124"/>
      <c r="M253" s="92" t="s">
        <v>9</v>
      </c>
      <c r="N253" s="125" t="s">
        <v>29</v>
      </c>
      <c r="P253" s="126">
        <f>O253*H253</f>
        <v>0</v>
      </c>
      <c r="Q253" s="126">
        <v>0</v>
      </c>
      <c r="R253" s="126">
        <f>Q253*H253</f>
        <v>0</v>
      </c>
      <c r="S253" s="126">
        <v>0</v>
      </c>
      <c r="T253" s="127">
        <f>S253*H253</f>
        <v>0</v>
      </c>
      <c r="AR253" s="97" t="s">
        <v>64</v>
      </c>
      <c r="AT253" s="97" t="s">
        <v>62</v>
      </c>
      <c r="AU253" s="97" t="s">
        <v>0</v>
      </c>
      <c r="AY253" s="128" t="s">
        <v>61</v>
      </c>
      <c r="BE253" s="129">
        <f>IF(N253="základní",J253,0)</f>
        <v>0</v>
      </c>
      <c r="BF253" s="129">
        <f>IF(N253="snížená",J253,0)</f>
        <v>0</v>
      </c>
      <c r="BG253" s="129">
        <f>IF(N253="zákl. přenesená",J253,0)</f>
        <v>0</v>
      </c>
      <c r="BH253" s="129">
        <f>IF(N253="sníž. přenesená",J253,0)</f>
        <v>0</v>
      </c>
      <c r="BI253" s="129">
        <f>IF(N253="nulová",J253,0)</f>
        <v>0</v>
      </c>
      <c r="BJ253" s="128" t="s">
        <v>60</v>
      </c>
      <c r="BK253" s="129">
        <f>ROUND(I253*H253,2)</f>
        <v>0</v>
      </c>
      <c r="BL253" s="128" t="s">
        <v>64</v>
      </c>
      <c r="BM253" s="97" t="s">
        <v>517</v>
      </c>
    </row>
    <row r="254" spans="2:66" s="121" customFormat="1" ht="19.5" x14ac:dyDescent="0.25">
      <c r="B254" s="124"/>
      <c r="D254" s="122" t="s">
        <v>63</v>
      </c>
      <c r="F254" s="123" t="s">
        <v>516</v>
      </c>
      <c r="I254" s="110"/>
      <c r="L254" s="124"/>
      <c r="M254" s="130"/>
      <c r="T254" s="131"/>
      <c r="AT254" s="128" t="s">
        <v>63</v>
      </c>
      <c r="AU254" s="128" t="s">
        <v>0</v>
      </c>
    </row>
    <row r="255" spans="2:66" s="75" customFormat="1" ht="20.85" customHeight="1" x14ac:dyDescent="0.2">
      <c r="B255" s="124"/>
      <c r="C255" s="114" t="s">
        <v>518</v>
      </c>
      <c r="D255" s="114" t="s">
        <v>62</v>
      </c>
      <c r="E255" s="115" t="s">
        <v>519</v>
      </c>
      <c r="F255" s="116" t="s">
        <v>520</v>
      </c>
      <c r="G255" s="117" t="s">
        <v>65</v>
      </c>
      <c r="H255" s="118">
        <v>1</v>
      </c>
      <c r="I255" s="119"/>
      <c r="J255" s="120">
        <f>ROUND(I255*H255,2)</f>
        <v>0</v>
      </c>
      <c r="K255" s="116" t="s">
        <v>9</v>
      </c>
      <c r="L255" s="124"/>
      <c r="M255" s="92" t="s">
        <v>9</v>
      </c>
      <c r="N255" s="125" t="s">
        <v>29</v>
      </c>
      <c r="O255" s="121"/>
      <c r="P255" s="126">
        <f>O255*H255</f>
        <v>0</v>
      </c>
      <c r="Q255" s="126">
        <v>0</v>
      </c>
      <c r="R255" s="126">
        <f>Q255*H255</f>
        <v>0</v>
      </c>
      <c r="S255" s="126">
        <v>0</v>
      </c>
      <c r="T255" s="127">
        <f>S255*H255</f>
        <v>0</v>
      </c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97" t="s">
        <v>64</v>
      </c>
      <c r="AS255" s="121"/>
      <c r="AT255" s="97" t="s">
        <v>62</v>
      </c>
      <c r="AU255" s="97" t="s">
        <v>0</v>
      </c>
      <c r="AV255" s="121"/>
      <c r="AW255" s="121"/>
      <c r="AX255" s="121"/>
      <c r="AY255" s="128" t="s">
        <v>61</v>
      </c>
      <c r="AZ255" s="121"/>
      <c r="BA255" s="121"/>
      <c r="BB255" s="121"/>
      <c r="BC255" s="121"/>
      <c r="BD255" s="121"/>
      <c r="BE255" s="129">
        <f>IF(N255="základní",J255,0)</f>
        <v>0</v>
      </c>
      <c r="BF255" s="129">
        <f>IF(N255="snížená",J255,0)</f>
        <v>0</v>
      </c>
      <c r="BG255" s="129">
        <f>IF(N255="zákl. přenesená",J255,0)</f>
        <v>0</v>
      </c>
      <c r="BH255" s="129">
        <f>IF(N255="sníž. přenesená",J255,0)</f>
        <v>0</v>
      </c>
      <c r="BI255" s="129">
        <f>IF(N255="nulová",J255,0)</f>
        <v>0</v>
      </c>
      <c r="BJ255" s="128" t="s">
        <v>60</v>
      </c>
      <c r="BK255" s="129">
        <f>ROUND(I255*H255,2)</f>
        <v>0</v>
      </c>
      <c r="BL255" s="128" t="s">
        <v>64</v>
      </c>
      <c r="BM255" s="97" t="s">
        <v>521</v>
      </c>
      <c r="BN255" s="121"/>
    </row>
    <row r="256" spans="2:66" s="121" customFormat="1" ht="36" customHeight="1" x14ac:dyDescent="0.25">
      <c r="B256" s="124"/>
      <c r="D256" s="122" t="s">
        <v>63</v>
      </c>
      <c r="F256" s="123" t="s">
        <v>520</v>
      </c>
      <c r="I256" s="110"/>
      <c r="L256" s="124"/>
      <c r="M256" s="130"/>
      <c r="T256" s="131"/>
      <c r="AT256" s="128" t="s">
        <v>63</v>
      </c>
      <c r="AU256" s="128" t="s">
        <v>0</v>
      </c>
    </row>
    <row r="257" spans="1:66" s="107" customFormat="1" x14ac:dyDescent="0.2">
      <c r="A257" s="113"/>
      <c r="B257" s="124"/>
      <c r="C257" s="76"/>
      <c r="D257" s="77" t="s">
        <v>59</v>
      </c>
      <c r="E257" s="89" t="s">
        <v>110</v>
      </c>
      <c r="F257" s="89" t="s">
        <v>129</v>
      </c>
      <c r="G257" s="76"/>
      <c r="H257" s="76"/>
      <c r="I257" s="79"/>
      <c r="J257" s="90">
        <f>BK257</f>
        <v>0</v>
      </c>
      <c r="K257" s="76"/>
      <c r="L257" s="81"/>
      <c r="M257" s="82"/>
      <c r="N257" s="83"/>
      <c r="O257" s="83"/>
      <c r="P257" s="84">
        <f>SUM(P258:P305)</f>
        <v>0</v>
      </c>
      <c r="Q257" s="83"/>
      <c r="R257" s="84">
        <f>SUM(R258:R305)</f>
        <v>0</v>
      </c>
      <c r="S257" s="83"/>
      <c r="T257" s="85">
        <f>SUM(T258:T305)</f>
        <v>0</v>
      </c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86" t="s">
        <v>1</v>
      </c>
      <c r="AS257" s="75"/>
      <c r="AT257" s="87" t="s">
        <v>59</v>
      </c>
      <c r="AU257" s="87" t="s">
        <v>1</v>
      </c>
      <c r="AV257" s="75"/>
      <c r="AW257" s="75"/>
      <c r="AX257" s="75"/>
      <c r="AY257" s="86" t="s">
        <v>61</v>
      </c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88">
        <f>SUM(BK258:BK346)</f>
        <v>0</v>
      </c>
      <c r="BL257" s="75"/>
      <c r="BM257" s="75"/>
      <c r="BN257" s="75"/>
    </row>
    <row r="258" spans="1:66" s="121" customFormat="1" ht="36" customHeight="1" x14ac:dyDescent="0.25">
      <c r="B258" s="124"/>
      <c r="C258" s="114" t="s">
        <v>71</v>
      </c>
      <c r="D258" s="114" t="s">
        <v>62</v>
      </c>
      <c r="E258" s="115" t="s">
        <v>130</v>
      </c>
      <c r="F258" s="116" t="s">
        <v>131</v>
      </c>
      <c r="G258" s="117" t="s">
        <v>2</v>
      </c>
      <c r="H258" s="118">
        <v>165</v>
      </c>
      <c r="I258" s="119"/>
      <c r="J258" s="120">
        <f>ROUND(I258*H258,2)</f>
        <v>0</v>
      </c>
      <c r="K258" s="116" t="s">
        <v>9</v>
      </c>
      <c r="L258" s="124"/>
      <c r="M258" s="92" t="s">
        <v>9</v>
      </c>
      <c r="N258" s="125" t="s">
        <v>29</v>
      </c>
      <c r="P258" s="126">
        <f>O258*H258</f>
        <v>0</v>
      </c>
      <c r="Q258" s="126">
        <v>0</v>
      </c>
      <c r="R258" s="126">
        <f>Q258*H258</f>
        <v>0</v>
      </c>
      <c r="S258" s="126">
        <v>0</v>
      </c>
      <c r="T258" s="127">
        <f>S258*H258</f>
        <v>0</v>
      </c>
      <c r="AR258" s="97" t="s">
        <v>64</v>
      </c>
      <c r="AT258" s="97" t="s">
        <v>62</v>
      </c>
      <c r="AU258" s="97" t="s">
        <v>0</v>
      </c>
      <c r="AY258" s="128" t="s">
        <v>61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28" t="s">
        <v>60</v>
      </c>
      <c r="BK258" s="129">
        <f>ROUND(I258*H258,2)</f>
        <v>0</v>
      </c>
      <c r="BL258" s="128" t="s">
        <v>64</v>
      </c>
      <c r="BM258" s="97" t="s">
        <v>132</v>
      </c>
    </row>
    <row r="259" spans="1:66" s="107" customFormat="1" ht="29.25" x14ac:dyDescent="0.25">
      <c r="A259" s="113"/>
      <c r="B259" s="124"/>
      <c r="C259" s="104"/>
      <c r="D259" s="99" t="s">
        <v>63</v>
      </c>
      <c r="E259" s="104"/>
      <c r="F259" s="100" t="s">
        <v>133</v>
      </c>
      <c r="G259" s="104"/>
      <c r="H259" s="104"/>
      <c r="I259" s="7"/>
      <c r="J259" s="104"/>
      <c r="K259" s="104"/>
      <c r="L259" s="6"/>
      <c r="M259" s="101"/>
      <c r="N259" s="94"/>
      <c r="O259" s="94"/>
      <c r="P259" s="94"/>
      <c r="Q259" s="94"/>
      <c r="R259" s="94"/>
      <c r="S259" s="94"/>
      <c r="T259" s="102"/>
      <c r="AT259" s="2" t="s">
        <v>63</v>
      </c>
      <c r="AU259" s="2" t="s">
        <v>0</v>
      </c>
    </row>
    <row r="260" spans="1:66" s="121" customFormat="1" ht="36" customHeight="1" x14ac:dyDescent="0.25">
      <c r="B260" s="124"/>
      <c r="C260" s="114" t="s">
        <v>72</v>
      </c>
      <c r="D260" s="114" t="s">
        <v>62</v>
      </c>
      <c r="E260" s="115" t="s">
        <v>134</v>
      </c>
      <c r="F260" s="116" t="s">
        <v>135</v>
      </c>
      <c r="G260" s="117" t="s">
        <v>95</v>
      </c>
      <c r="H260" s="118">
        <v>2</v>
      </c>
      <c r="I260" s="119"/>
      <c r="J260" s="120">
        <f>ROUND(I260*H260,2)</f>
        <v>0</v>
      </c>
      <c r="K260" s="116" t="s">
        <v>9</v>
      </c>
      <c r="L260" s="124"/>
      <c r="M260" s="92" t="s">
        <v>9</v>
      </c>
      <c r="N260" s="125" t="s">
        <v>29</v>
      </c>
      <c r="P260" s="126">
        <f>O260*H260</f>
        <v>0</v>
      </c>
      <c r="Q260" s="126">
        <v>0</v>
      </c>
      <c r="R260" s="126">
        <f>Q260*H260</f>
        <v>0</v>
      </c>
      <c r="S260" s="126">
        <v>0</v>
      </c>
      <c r="T260" s="127">
        <f>S260*H260</f>
        <v>0</v>
      </c>
      <c r="AR260" s="97" t="s">
        <v>64</v>
      </c>
      <c r="AT260" s="97" t="s">
        <v>62</v>
      </c>
      <c r="AU260" s="97" t="s">
        <v>0</v>
      </c>
      <c r="AY260" s="128" t="s">
        <v>61</v>
      </c>
      <c r="BE260" s="129">
        <f>IF(N260="základní",J260,0)</f>
        <v>0</v>
      </c>
      <c r="BF260" s="129">
        <f>IF(N260="snížená",J260,0)</f>
        <v>0</v>
      </c>
      <c r="BG260" s="129">
        <f>IF(N260="zákl. přenesená",J260,0)</f>
        <v>0</v>
      </c>
      <c r="BH260" s="129">
        <f>IF(N260="sníž. přenesená",J260,0)</f>
        <v>0</v>
      </c>
      <c r="BI260" s="129">
        <f>IF(N260="nulová",J260,0)</f>
        <v>0</v>
      </c>
      <c r="BJ260" s="128" t="s">
        <v>60</v>
      </c>
      <c r="BK260" s="129">
        <f>ROUND(I260*H260,2)</f>
        <v>0</v>
      </c>
      <c r="BL260" s="128" t="s">
        <v>64</v>
      </c>
      <c r="BM260" s="97" t="s">
        <v>136</v>
      </c>
    </row>
    <row r="261" spans="1:66" s="107" customFormat="1" ht="29.25" x14ac:dyDescent="0.25">
      <c r="A261" s="113"/>
      <c r="B261" s="124"/>
      <c r="C261" s="104"/>
      <c r="D261" s="99" t="s">
        <v>63</v>
      </c>
      <c r="E261" s="104"/>
      <c r="F261" s="100" t="s">
        <v>137</v>
      </c>
      <c r="G261" s="104"/>
      <c r="H261" s="104"/>
      <c r="I261" s="7"/>
      <c r="J261" s="104"/>
      <c r="K261" s="104"/>
      <c r="L261" s="6"/>
      <c r="M261" s="101"/>
      <c r="N261" s="94"/>
      <c r="O261" s="94"/>
      <c r="P261" s="94"/>
      <c r="Q261" s="94"/>
      <c r="R261" s="94"/>
      <c r="S261" s="94"/>
      <c r="T261" s="102"/>
      <c r="AT261" s="2" t="s">
        <v>63</v>
      </c>
      <c r="AU261" s="2" t="s">
        <v>0</v>
      </c>
    </row>
    <row r="262" spans="1:66" s="121" customFormat="1" ht="36" customHeight="1" x14ac:dyDescent="0.25">
      <c r="B262" s="124"/>
      <c r="C262" s="114" t="s">
        <v>73</v>
      </c>
      <c r="D262" s="114" t="s">
        <v>62</v>
      </c>
      <c r="E262" s="115" t="s">
        <v>138</v>
      </c>
      <c r="F262" s="116" t="s">
        <v>139</v>
      </c>
      <c r="G262" s="117" t="s">
        <v>95</v>
      </c>
      <c r="H262" s="118">
        <v>7</v>
      </c>
      <c r="I262" s="119"/>
      <c r="J262" s="120">
        <f>ROUND(I262*H262,2)</f>
        <v>0</v>
      </c>
      <c r="K262" s="116" t="s">
        <v>9</v>
      </c>
      <c r="L262" s="124"/>
      <c r="M262" s="92" t="s">
        <v>9</v>
      </c>
      <c r="N262" s="125" t="s">
        <v>29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97" t="s">
        <v>64</v>
      </c>
      <c r="AT262" s="97" t="s">
        <v>62</v>
      </c>
      <c r="AU262" s="97" t="s">
        <v>0</v>
      </c>
      <c r="AY262" s="128" t="s">
        <v>61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28" t="s">
        <v>60</v>
      </c>
      <c r="BK262" s="129">
        <f>ROUND(I262*H262,2)</f>
        <v>0</v>
      </c>
      <c r="BL262" s="128" t="s">
        <v>64</v>
      </c>
      <c r="BM262" s="97" t="s">
        <v>140</v>
      </c>
    </row>
    <row r="263" spans="1:66" s="107" customFormat="1" ht="19.5" x14ac:dyDescent="0.25">
      <c r="A263" s="113"/>
      <c r="B263" s="124"/>
      <c r="C263" s="104"/>
      <c r="D263" s="99" t="s">
        <v>63</v>
      </c>
      <c r="E263" s="104"/>
      <c r="F263" s="100" t="s">
        <v>141</v>
      </c>
      <c r="G263" s="104"/>
      <c r="H263" s="104"/>
      <c r="I263" s="7"/>
      <c r="J263" s="104"/>
      <c r="K263" s="104"/>
      <c r="L263" s="6"/>
      <c r="M263" s="101"/>
      <c r="N263" s="94"/>
      <c r="O263" s="94"/>
      <c r="P263" s="94"/>
      <c r="Q263" s="94"/>
      <c r="R263" s="94"/>
      <c r="S263" s="94"/>
      <c r="T263" s="102"/>
      <c r="AT263" s="2" t="s">
        <v>63</v>
      </c>
      <c r="AU263" s="2" t="s">
        <v>0</v>
      </c>
    </row>
    <row r="264" spans="1:66" s="121" customFormat="1" ht="36" customHeight="1" x14ac:dyDescent="0.25">
      <c r="B264" s="124"/>
      <c r="C264" s="114" t="s">
        <v>74</v>
      </c>
      <c r="D264" s="114" t="s">
        <v>62</v>
      </c>
      <c r="E264" s="115" t="s">
        <v>142</v>
      </c>
      <c r="F264" s="116" t="s">
        <v>143</v>
      </c>
      <c r="G264" s="117" t="s">
        <v>95</v>
      </c>
      <c r="H264" s="118">
        <v>27</v>
      </c>
      <c r="I264" s="119"/>
      <c r="J264" s="120">
        <f>ROUND(I264*H264,2)</f>
        <v>0</v>
      </c>
      <c r="K264" s="116" t="s">
        <v>9</v>
      </c>
      <c r="L264" s="124"/>
      <c r="M264" s="92" t="s">
        <v>9</v>
      </c>
      <c r="N264" s="125" t="s">
        <v>29</v>
      </c>
      <c r="P264" s="126">
        <f>O264*H264</f>
        <v>0</v>
      </c>
      <c r="Q264" s="126">
        <v>0</v>
      </c>
      <c r="R264" s="126">
        <f>Q264*H264</f>
        <v>0</v>
      </c>
      <c r="S264" s="126">
        <v>0</v>
      </c>
      <c r="T264" s="127">
        <f>S264*H264</f>
        <v>0</v>
      </c>
      <c r="AR264" s="97" t="s">
        <v>64</v>
      </c>
      <c r="AT264" s="97" t="s">
        <v>62</v>
      </c>
      <c r="AU264" s="97" t="s">
        <v>0</v>
      </c>
      <c r="AY264" s="128" t="s">
        <v>61</v>
      </c>
      <c r="BE264" s="129">
        <f>IF(N264="základní",J264,0)</f>
        <v>0</v>
      </c>
      <c r="BF264" s="129">
        <f>IF(N264="snížená",J264,0)</f>
        <v>0</v>
      </c>
      <c r="BG264" s="129">
        <f>IF(N264="zákl. přenesená",J264,0)</f>
        <v>0</v>
      </c>
      <c r="BH264" s="129">
        <f>IF(N264="sníž. přenesená",J264,0)</f>
        <v>0</v>
      </c>
      <c r="BI264" s="129">
        <f>IF(N264="nulová",J264,0)</f>
        <v>0</v>
      </c>
      <c r="BJ264" s="128" t="s">
        <v>60</v>
      </c>
      <c r="BK264" s="129">
        <f>ROUND(I264*H264,2)</f>
        <v>0</v>
      </c>
      <c r="BL264" s="128" t="s">
        <v>64</v>
      </c>
      <c r="BM264" s="97" t="s">
        <v>144</v>
      </c>
    </row>
    <row r="265" spans="1:66" s="107" customFormat="1" ht="19.5" x14ac:dyDescent="0.25">
      <c r="A265" s="113"/>
      <c r="B265" s="124"/>
      <c r="C265" s="104"/>
      <c r="D265" s="99" t="s">
        <v>63</v>
      </c>
      <c r="E265" s="104"/>
      <c r="F265" s="100" t="s">
        <v>145</v>
      </c>
      <c r="G265" s="104"/>
      <c r="H265" s="104"/>
      <c r="I265" s="7"/>
      <c r="J265" s="104"/>
      <c r="K265" s="104"/>
      <c r="L265" s="6"/>
      <c r="M265" s="101"/>
      <c r="N265" s="94"/>
      <c r="O265" s="94"/>
      <c r="P265" s="94"/>
      <c r="Q265" s="94"/>
      <c r="R265" s="94"/>
      <c r="S265" s="94"/>
      <c r="T265" s="102"/>
      <c r="AT265" s="2" t="s">
        <v>63</v>
      </c>
      <c r="AU265" s="2" t="s">
        <v>0</v>
      </c>
    </row>
    <row r="266" spans="1:66" s="121" customFormat="1" ht="36" customHeight="1" x14ac:dyDescent="0.25">
      <c r="B266" s="124"/>
      <c r="C266" s="114" t="s">
        <v>75</v>
      </c>
      <c r="D266" s="114" t="s">
        <v>62</v>
      </c>
      <c r="E266" s="115" t="s">
        <v>146</v>
      </c>
      <c r="F266" s="116" t="s">
        <v>147</v>
      </c>
      <c r="G266" s="117" t="s">
        <v>111</v>
      </c>
      <c r="H266" s="118">
        <v>10</v>
      </c>
      <c r="I266" s="119"/>
      <c r="J266" s="120">
        <f>ROUND(I266*H266,2)</f>
        <v>0</v>
      </c>
      <c r="K266" s="116" t="s">
        <v>9</v>
      </c>
      <c r="L266" s="124"/>
      <c r="M266" s="92" t="s">
        <v>9</v>
      </c>
      <c r="N266" s="125" t="s">
        <v>29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97" t="s">
        <v>64</v>
      </c>
      <c r="AT266" s="97" t="s">
        <v>62</v>
      </c>
      <c r="AU266" s="97" t="s">
        <v>0</v>
      </c>
      <c r="AY266" s="128" t="s">
        <v>61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28" t="s">
        <v>60</v>
      </c>
      <c r="BK266" s="129">
        <f>ROUND(I266*H266,2)</f>
        <v>0</v>
      </c>
      <c r="BL266" s="128" t="s">
        <v>64</v>
      </c>
      <c r="BM266" s="97" t="s">
        <v>148</v>
      </c>
    </row>
    <row r="267" spans="1:66" s="107" customFormat="1" ht="29.25" x14ac:dyDescent="0.25">
      <c r="A267" s="113"/>
      <c r="B267" s="124"/>
      <c r="C267" s="104"/>
      <c r="D267" s="99" t="s">
        <v>63</v>
      </c>
      <c r="E267" s="104"/>
      <c r="F267" s="100" t="s">
        <v>149</v>
      </c>
      <c r="G267" s="104"/>
      <c r="H267" s="104"/>
      <c r="I267" s="7"/>
      <c r="J267" s="104"/>
      <c r="K267" s="104"/>
      <c r="L267" s="6"/>
      <c r="M267" s="101"/>
      <c r="N267" s="94"/>
      <c r="O267" s="94"/>
      <c r="P267" s="94"/>
      <c r="Q267" s="94"/>
      <c r="R267" s="94"/>
      <c r="S267" s="94"/>
      <c r="T267" s="102"/>
      <c r="AT267" s="2" t="s">
        <v>63</v>
      </c>
      <c r="AU267" s="2" t="s">
        <v>0</v>
      </c>
    </row>
    <row r="268" spans="1:66" s="121" customFormat="1" ht="36" customHeight="1" x14ac:dyDescent="0.25">
      <c r="B268" s="124"/>
      <c r="C268" s="114" t="s">
        <v>76</v>
      </c>
      <c r="D268" s="114" t="s">
        <v>62</v>
      </c>
      <c r="E268" s="115" t="s">
        <v>150</v>
      </c>
      <c r="F268" s="116" t="s">
        <v>151</v>
      </c>
      <c r="G268" s="117" t="s">
        <v>95</v>
      </c>
      <c r="H268" s="118">
        <v>4</v>
      </c>
      <c r="I268" s="119"/>
      <c r="J268" s="120">
        <f>ROUND(I268*H268,2)</f>
        <v>0</v>
      </c>
      <c r="K268" s="116" t="s">
        <v>9</v>
      </c>
      <c r="L268" s="124"/>
      <c r="M268" s="92" t="s">
        <v>9</v>
      </c>
      <c r="N268" s="125" t="s">
        <v>29</v>
      </c>
      <c r="P268" s="126">
        <f>O268*H268</f>
        <v>0</v>
      </c>
      <c r="Q268" s="126">
        <v>0</v>
      </c>
      <c r="R268" s="126">
        <f>Q268*H268</f>
        <v>0</v>
      </c>
      <c r="S268" s="126">
        <v>0</v>
      </c>
      <c r="T268" s="127">
        <f>S268*H268</f>
        <v>0</v>
      </c>
      <c r="AR268" s="97" t="s">
        <v>64</v>
      </c>
      <c r="AT268" s="97" t="s">
        <v>62</v>
      </c>
      <c r="AU268" s="97" t="s">
        <v>0</v>
      </c>
      <c r="AY268" s="128" t="s">
        <v>61</v>
      </c>
      <c r="BE268" s="129">
        <f>IF(N268="základní",J268,0)</f>
        <v>0</v>
      </c>
      <c r="BF268" s="129">
        <f>IF(N268="snížená",J268,0)</f>
        <v>0</v>
      </c>
      <c r="BG268" s="129">
        <f>IF(N268="zákl. přenesená",J268,0)</f>
        <v>0</v>
      </c>
      <c r="BH268" s="129">
        <f>IF(N268="sníž. přenesená",J268,0)</f>
        <v>0</v>
      </c>
      <c r="BI268" s="129">
        <f>IF(N268="nulová",J268,0)</f>
        <v>0</v>
      </c>
      <c r="BJ268" s="128" t="s">
        <v>60</v>
      </c>
      <c r="BK268" s="129">
        <f>ROUND(I268*H268,2)</f>
        <v>0</v>
      </c>
      <c r="BL268" s="128" t="s">
        <v>64</v>
      </c>
      <c r="BM268" s="97" t="s">
        <v>152</v>
      </c>
    </row>
    <row r="269" spans="1:66" s="107" customFormat="1" ht="19.5" x14ac:dyDescent="0.25">
      <c r="A269" s="113"/>
      <c r="B269" s="124"/>
      <c r="C269" s="104"/>
      <c r="D269" s="99" t="s">
        <v>63</v>
      </c>
      <c r="E269" s="104"/>
      <c r="F269" s="100" t="s">
        <v>153</v>
      </c>
      <c r="G269" s="104"/>
      <c r="H269" s="104"/>
      <c r="I269" s="7"/>
      <c r="J269" s="104"/>
      <c r="K269" s="104"/>
      <c r="L269" s="6"/>
      <c r="M269" s="101"/>
      <c r="N269" s="94"/>
      <c r="O269" s="94"/>
      <c r="P269" s="94"/>
      <c r="Q269" s="94"/>
      <c r="R269" s="94"/>
      <c r="S269" s="94"/>
      <c r="T269" s="102"/>
      <c r="AT269" s="2" t="s">
        <v>63</v>
      </c>
      <c r="AU269" s="2" t="s">
        <v>0</v>
      </c>
    </row>
    <row r="270" spans="1:66" s="121" customFormat="1" ht="36" customHeight="1" x14ac:dyDescent="0.25">
      <c r="B270" s="124"/>
      <c r="C270" s="114" t="s">
        <v>77</v>
      </c>
      <c r="D270" s="114" t="s">
        <v>62</v>
      </c>
      <c r="E270" s="115" t="s">
        <v>154</v>
      </c>
      <c r="F270" s="116" t="s">
        <v>155</v>
      </c>
      <c r="G270" s="117" t="s">
        <v>66</v>
      </c>
      <c r="H270" s="118">
        <v>1</v>
      </c>
      <c r="I270" s="119"/>
      <c r="J270" s="120">
        <f>ROUND(I270*H270,2)</f>
        <v>0</v>
      </c>
      <c r="K270" s="116" t="s">
        <v>9</v>
      </c>
      <c r="L270" s="124"/>
      <c r="M270" s="92" t="s">
        <v>9</v>
      </c>
      <c r="N270" s="125" t="s">
        <v>29</v>
      </c>
      <c r="P270" s="126">
        <f>O270*H270</f>
        <v>0</v>
      </c>
      <c r="Q270" s="126">
        <v>0</v>
      </c>
      <c r="R270" s="126">
        <f>Q270*H270</f>
        <v>0</v>
      </c>
      <c r="S270" s="126">
        <v>0</v>
      </c>
      <c r="T270" s="127">
        <f>S270*H270</f>
        <v>0</v>
      </c>
      <c r="AR270" s="97" t="s">
        <v>64</v>
      </c>
      <c r="AT270" s="97" t="s">
        <v>62</v>
      </c>
      <c r="AU270" s="97" t="s">
        <v>0</v>
      </c>
      <c r="AY270" s="128" t="s">
        <v>61</v>
      </c>
      <c r="BE270" s="129">
        <f>IF(N270="základní",J270,0)</f>
        <v>0</v>
      </c>
      <c r="BF270" s="129">
        <f>IF(N270="snížená",J270,0)</f>
        <v>0</v>
      </c>
      <c r="BG270" s="129">
        <f>IF(N270="zákl. přenesená",J270,0)</f>
        <v>0</v>
      </c>
      <c r="BH270" s="129">
        <f>IF(N270="sníž. přenesená",J270,0)</f>
        <v>0</v>
      </c>
      <c r="BI270" s="129">
        <f>IF(N270="nulová",J270,0)</f>
        <v>0</v>
      </c>
      <c r="BJ270" s="128" t="s">
        <v>60</v>
      </c>
      <c r="BK270" s="129">
        <f>ROUND(I270*H270,2)</f>
        <v>0</v>
      </c>
      <c r="BL270" s="128" t="s">
        <v>64</v>
      </c>
      <c r="BM270" s="97" t="s">
        <v>156</v>
      </c>
    </row>
    <row r="271" spans="1:66" s="107" customFormat="1" ht="29.25" x14ac:dyDescent="0.25">
      <c r="A271" s="113"/>
      <c r="B271" s="124"/>
      <c r="C271" s="104"/>
      <c r="D271" s="99" t="s">
        <v>63</v>
      </c>
      <c r="E271" s="104"/>
      <c r="F271" s="100" t="s">
        <v>157</v>
      </c>
      <c r="G271" s="104"/>
      <c r="H271" s="104"/>
      <c r="I271" s="7"/>
      <c r="J271" s="104"/>
      <c r="K271" s="104"/>
      <c r="L271" s="6"/>
      <c r="M271" s="101"/>
      <c r="N271" s="94"/>
      <c r="O271" s="94"/>
      <c r="P271" s="94"/>
      <c r="Q271" s="94"/>
      <c r="R271" s="94"/>
      <c r="S271" s="94"/>
      <c r="T271" s="102"/>
      <c r="AT271" s="2" t="s">
        <v>63</v>
      </c>
      <c r="AU271" s="2" t="s">
        <v>0</v>
      </c>
    </row>
    <row r="272" spans="1:66" s="121" customFormat="1" ht="36" customHeight="1" x14ac:dyDescent="0.25">
      <c r="B272" s="124"/>
      <c r="C272" s="114" t="s">
        <v>78</v>
      </c>
      <c r="D272" s="114" t="s">
        <v>62</v>
      </c>
      <c r="E272" s="115" t="s">
        <v>158</v>
      </c>
      <c r="F272" s="116" t="s">
        <v>159</v>
      </c>
      <c r="G272" s="117" t="s">
        <v>111</v>
      </c>
      <c r="H272" s="118">
        <v>100</v>
      </c>
      <c r="I272" s="119"/>
      <c r="J272" s="120">
        <f>ROUND(I272*H272,2)</f>
        <v>0</v>
      </c>
      <c r="K272" s="116" t="s">
        <v>9</v>
      </c>
      <c r="L272" s="124"/>
      <c r="M272" s="92" t="s">
        <v>9</v>
      </c>
      <c r="N272" s="125" t="s">
        <v>29</v>
      </c>
      <c r="P272" s="126">
        <f>O272*H272</f>
        <v>0</v>
      </c>
      <c r="Q272" s="126">
        <v>0</v>
      </c>
      <c r="R272" s="126">
        <f>Q272*H272</f>
        <v>0</v>
      </c>
      <c r="S272" s="126">
        <v>0</v>
      </c>
      <c r="T272" s="127">
        <f>S272*H272</f>
        <v>0</v>
      </c>
      <c r="AR272" s="97" t="s">
        <v>64</v>
      </c>
      <c r="AT272" s="97" t="s">
        <v>62</v>
      </c>
      <c r="AU272" s="97" t="s">
        <v>0</v>
      </c>
      <c r="AY272" s="128" t="s">
        <v>61</v>
      </c>
      <c r="BE272" s="129">
        <f>IF(N272="základní",J272,0)</f>
        <v>0</v>
      </c>
      <c r="BF272" s="129">
        <f>IF(N272="snížená",J272,0)</f>
        <v>0</v>
      </c>
      <c r="BG272" s="129">
        <f>IF(N272="zákl. přenesená",J272,0)</f>
        <v>0</v>
      </c>
      <c r="BH272" s="129">
        <f>IF(N272="sníž. přenesená",J272,0)</f>
        <v>0</v>
      </c>
      <c r="BI272" s="129">
        <f>IF(N272="nulová",J272,0)</f>
        <v>0</v>
      </c>
      <c r="BJ272" s="128" t="s">
        <v>60</v>
      </c>
      <c r="BK272" s="129">
        <f>ROUND(I272*H272,2)</f>
        <v>0</v>
      </c>
      <c r="BL272" s="128" t="s">
        <v>64</v>
      </c>
      <c r="BM272" s="97" t="s">
        <v>160</v>
      </c>
    </row>
    <row r="273" spans="1:65" s="107" customFormat="1" ht="19.5" x14ac:dyDescent="0.25">
      <c r="A273" s="113"/>
      <c r="B273" s="124"/>
      <c r="C273" s="104"/>
      <c r="D273" s="99" t="s">
        <v>63</v>
      </c>
      <c r="E273" s="104"/>
      <c r="F273" s="100" t="s">
        <v>161</v>
      </c>
      <c r="G273" s="104"/>
      <c r="H273" s="104"/>
      <c r="I273" s="7"/>
      <c r="J273" s="104"/>
      <c r="K273" s="104"/>
      <c r="L273" s="6"/>
      <c r="M273" s="101"/>
      <c r="N273" s="94"/>
      <c r="O273" s="94"/>
      <c r="P273" s="94"/>
      <c r="Q273" s="94"/>
      <c r="R273" s="94"/>
      <c r="S273" s="94"/>
      <c r="T273" s="102"/>
      <c r="AT273" s="2" t="s">
        <v>63</v>
      </c>
      <c r="AU273" s="2" t="s">
        <v>0</v>
      </c>
    </row>
    <row r="274" spans="1:65" s="121" customFormat="1" ht="36" customHeight="1" x14ac:dyDescent="0.25">
      <c r="B274" s="124"/>
      <c r="C274" s="114" t="s">
        <v>79</v>
      </c>
      <c r="D274" s="114" t="s">
        <v>62</v>
      </c>
      <c r="E274" s="115" t="s">
        <v>162</v>
      </c>
      <c r="F274" s="116" t="s">
        <v>163</v>
      </c>
      <c r="G274" s="117" t="s">
        <v>2</v>
      </c>
      <c r="H274" s="118">
        <v>322</v>
      </c>
      <c r="I274" s="119"/>
      <c r="J274" s="120">
        <f>ROUND(I274*H274,2)</f>
        <v>0</v>
      </c>
      <c r="K274" s="116" t="s">
        <v>9</v>
      </c>
      <c r="L274" s="124"/>
      <c r="M274" s="92" t="s">
        <v>9</v>
      </c>
      <c r="N274" s="125" t="s">
        <v>29</v>
      </c>
      <c r="P274" s="126">
        <f>O274*H274</f>
        <v>0</v>
      </c>
      <c r="Q274" s="126">
        <v>0</v>
      </c>
      <c r="R274" s="126">
        <f>Q274*H274</f>
        <v>0</v>
      </c>
      <c r="S274" s="126">
        <v>0</v>
      </c>
      <c r="T274" s="127">
        <f>S274*H274</f>
        <v>0</v>
      </c>
      <c r="AR274" s="97" t="s">
        <v>64</v>
      </c>
      <c r="AT274" s="97" t="s">
        <v>62</v>
      </c>
      <c r="AU274" s="97" t="s">
        <v>0</v>
      </c>
      <c r="AY274" s="128" t="s">
        <v>61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28" t="s">
        <v>60</v>
      </c>
      <c r="BK274" s="129">
        <f>ROUND(I274*H274,2)</f>
        <v>0</v>
      </c>
      <c r="BL274" s="128" t="s">
        <v>64</v>
      </c>
      <c r="BM274" s="97" t="s">
        <v>164</v>
      </c>
    </row>
    <row r="275" spans="1:65" s="107" customFormat="1" ht="29.25" x14ac:dyDescent="0.25">
      <c r="A275" s="113"/>
      <c r="B275" s="124"/>
      <c r="C275" s="104"/>
      <c r="D275" s="99" t="s">
        <v>63</v>
      </c>
      <c r="E275" s="104"/>
      <c r="F275" s="100" t="s">
        <v>165</v>
      </c>
      <c r="G275" s="104"/>
      <c r="H275" s="104"/>
      <c r="I275" s="7"/>
      <c r="J275" s="104"/>
      <c r="K275" s="104"/>
      <c r="L275" s="6"/>
      <c r="M275" s="101"/>
      <c r="N275" s="94"/>
      <c r="O275" s="94"/>
      <c r="P275" s="94"/>
      <c r="Q275" s="94"/>
      <c r="R275" s="94"/>
      <c r="S275" s="94"/>
      <c r="T275" s="102"/>
      <c r="AT275" s="2" t="s">
        <v>63</v>
      </c>
      <c r="AU275" s="2" t="s">
        <v>0</v>
      </c>
    </row>
    <row r="276" spans="1:65" s="121" customFormat="1" ht="36" customHeight="1" x14ac:dyDescent="0.25">
      <c r="B276" s="124"/>
      <c r="C276" s="114" t="s">
        <v>80</v>
      </c>
      <c r="D276" s="114" t="s">
        <v>62</v>
      </c>
      <c r="E276" s="115" t="s">
        <v>166</v>
      </c>
      <c r="F276" s="116" t="s">
        <v>167</v>
      </c>
      <c r="G276" s="117" t="s">
        <v>95</v>
      </c>
      <c r="H276" s="118">
        <v>3</v>
      </c>
      <c r="I276" s="119"/>
      <c r="J276" s="120">
        <f>ROUND(I276*H276,2)</f>
        <v>0</v>
      </c>
      <c r="K276" s="116" t="s">
        <v>9</v>
      </c>
      <c r="L276" s="124"/>
      <c r="M276" s="92" t="s">
        <v>9</v>
      </c>
      <c r="N276" s="125" t="s">
        <v>29</v>
      </c>
      <c r="P276" s="126">
        <f>O276*H276</f>
        <v>0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97" t="s">
        <v>64</v>
      </c>
      <c r="AT276" s="97" t="s">
        <v>62</v>
      </c>
      <c r="AU276" s="97" t="s">
        <v>0</v>
      </c>
      <c r="AY276" s="128" t="s">
        <v>61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28" t="s">
        <v>60</v>
      </c>
      <c r="BK276" s="129">
        <f>ROUND(I276*H276,2)</f>
        <v>0</v>
      </c>
      <c r="BL276" s="128" t="s">
        <v>64</v>
      </c>
      <c r="BM276" s="97" t="s">
        <v>168</v>
      </c>
    </row>
    <row r="277" spans="1:65" s="107" customFormat="1" ht="19.5" x14ac:dyDescent="0.25">
      <c r="A277" s="113"/>
      <c r="B277" s="124"/>
      <c r="C277" s="104"/>
      <c r="D277" s="99" t="s">
        <v>63</v>
      </c>
      <c r="E277" s="104"/>
      <c r="F277" s="100" t="s">
        <v>169</v>
      </c>
      <c r="G277" s="104"/>
      <c r="H277" s="104"/>
      <c r="I277" s="7"/>
      <c r="J277" s="104"/>
      <c r="K277" s="104"/>
      <c r="L277" s="6"/>
      <c r="M277" s="101"/>
      <c r="N277" s="94"/>
      <c r="O277" s="94"/>
      <c r="P277" s="94"/>
      <c r="Q277" s="94"/>
      <c r="R277" s="94"/>
      <c r="S277" s="94"/>
      <c r="T277" s="102"/>
      <c r="AT277" s="2" t="s">
        <v>63</v>
      </c>
      <c r="AU277" s="2" t="s">
        <v>0</v>
      </c>
    </row>
    <row r="278" spans="1:65" s="121" customFormat="1" ht="36" customHeight="1" x14ac:dyDescent="0.25">
      <c r="B278" s="124"/>
      <c r="C278" s="114" t="s">
        <v>81</v>
      </c>
      <c r="D278" s="114" t="s">
        <v>62</v>
      </c>
      <c r="E278" s="115" t="s">
        <v>170</v>
      </c>
      <c r="F278" s="116" t="s">
        <v>171</v>
      </c>
      <c r="G278" s="117" t="s">
        <v>95</v>
      </c>
      <c r="H278" s="118">
        <v>93</v>
      </c>
      <c r="I278" s="119"/>
      <c r="J278" s="120">
        <f>ROUND(I278*H278,2)</f>
        <v>0</v>
      </c>
      <c r="K278" s="116" t="s">
        <v>9</v>
      </c>
      <c r="L278" s="124"/>
      <c r="M278" s="92" t="s">
        <v>9</v>
      </c>
      <c r="N278" s="125" t="s">
        <v>29</v>
      </c>
      <c r="P278" s="126">
        <f>O278*H278</f>
        <v>0</v>
      </c>
      <c r="Q278" s="126">
        <v>0</v>
      </c>
      <c r="R278" s="126">
        <f>Q278*H278</f>
        <v>0</v>
      </c>
      <c r="S278" s="126">
        <v>0</v>
      </c>
      <c r="T278" s="127">
        <f>S278*H278</f>
        <v>0</v>
      </c>
      <c r="AR278" s="97" t="s">
        <v>64</v>
      </c>
      <c r="AT278" s="97" t="s">
        <v>62</v>
      </c>
      <c r="AU278" s="97" t="s">
        <v>0</v>
      </c>
      <c r="AY278" s="128" t="s">
        <v>61</v>
      </c>
      <c r="BE278" s="129">
        <f>IF(N278="základní",J278,0)</f>
        <v>0</v>
      </c>
      <c r="BF278" s="129">
        <f>IF(N278="snížená",J278,0)</f>
        <v>0</v>
      </c>
      <c r="BG278" s="129">
        <f>IF(N278="zákl. přenesená",J278,0)</f>
        <v>0</v>
      </c>
      <c r="BH278" s="129">
        <f>IF(N278="sníž. přenesená",J278,0)</f>
        <v>0</v>
      </c>
      <c r="BI278" s="129">
        <f>IF(N278="nulová",J278,0)</f>
        <v>0</v>
      </c>
      <c r="BJ278" s="128" t="s">
        <v>60</v>
      </c>
      <c r="BK278" s="129">
        <f>ROUND(I278*H278,2)</f>
        <v>0</v>
      </c>
      <c r="BL278" s="128" t="s">
        <v>64</v>
      </c>
      <c r="BM278" s="97" t="s">
        <v>172</v>
      </c>
    </row>
    <row r="279" spans="1:65" s="107" customFormat="1" ht="19.5" x14ac:dyDescent="0.25">
      <c r="A279" s="113"/>
      <c r="B279" s="124"/>
      <c r="C279" s="104"/>
      <c r="D279" s="99" t="s">
        <v>63</v>
      </c>
      <c r="E279" s="104"/>
      <c r="F279" s="100" t="s">
        <v>173</v>
      </c>
      <c r="G279" s="104"/>
      <c r="H279" s="104"/>
      <c r="I279" s="7"/>
      <c r="J279" s="104"/>
      <c r="K279" s="104"/>
      <c r="L279" s="6"/>
      <c r="M279" s="101"/>
      <c r="N279" s="94"/>
      <c r="O279" s="94"/>
      <c r="P279" s="94"/>
      <c r="Q279" s="94"/>
      <c r="R279" s="94"/>
      <c r="S279" s="94"/>
      <c r="T279" s="102"/>
      <c r="AT279" s="2" t="s">
        <v>63</v>
      </c>
      <c r="AU279" s="2" t="s">
        <v>0</v>
      </c>
    </row>
    <row r="280" spans="1:65" s="121" customFormat="1" ht="36" customHeight="1" x14ac:dyDescent="0.25">
      <c r="B280" s="124"/>
      <c r="C280" s="114" t="s">
        <v>82</v>
      </c>
      <c r="D280" s="114" t="s">
        <v>62</v>
      </c>
      <c r="E280" s="115" t="s">
        <v>174</v>
      </c>
      <c r="F280" s="116" t="s">
        <v>175</v>
      </c>
      <c r="G280" s="117" t="s">
        <v>111</v>
      </c>
      <c r="H280" s="118">
        <v>88</v>
      </c>
      <c r="I280" s="119"/>
      <c r="J280" s="120">
        <f>ROUND(I280*H280,2)</f>
        <v>0</v>
      </c>
      <c r="K280" s="116" t="s">
        <v>9</v>
      </c>
      <c r="L280" s="124"/>
      <c r="M280" s="92" t="s">
        <v>9</v>
      </c>
      <c r="N280" s="125" t="s">
        <v>29</v>
      </c>
      <c r="P280" s="126">
        <f>O280*H280</f>
        <v>0</v>
      </c>
      <c r="Q280" s="126">
        <v>0</v>
      </c>
      <c r="R280" s="126">
        <f>Q280*H280</f>
        <v>0</v>
      </c>
      <c r="S280" s="126">
        <v>0</v>
      </c>
      <c r="T280" s="127">
        <f>S280*H280</f>
        <v>0</v>
      </c>
      <c r="AR280" s="97" t="s">
        <v>64</v>
      </c>
      <c r="AT280" s="97" t="s">
        <v>62</v>
      </c>
      <c r="AU280" s="97" t="s">
        <v>0</v>
      </c>
      <c r="AY280" s="128" t="s">
        <v>61</v>
      </c>
      <c r="BE280" s="129">
        <f>IF(N280="základní",J280,0)</f>
        <v>0</v>
      </c>
      <c r="BF280" s="129">
        <f>IF(N280="snížená",J280,0)</f>
        <v>0</v>
      </c>
      <c r="BG280" s="129">
        <f>IF(N280="zákl. přenesená",J280,0)</f>
        <v>0</v>
      </c>
      <c r="BH280" s="129">
        <f>IF(N280="sníž. přenesená",J280,0)</f>
        <v>0</v>
      </c>
      <c r="BI280" s="129">
        <f>IF(N280="nulová",J280,0)</f>
        <v>0</v>
      </c>
      <c r="BJ280" s="128" t="s">
        <v>60</v>
      </c>
      <c r="BK280" s="129">
        <f>ROUND(I280*H280,2)</f>
        <v>0</v>
      </c>
      <c r="BL280" s="128" t="s">
        <v>64</v>
      </c>
      <c r="BM280" s="97" t="s">
        <v>176</v>
      </c>
    </row>
    <row r="281" spans="1:65" s="107" customFormat="1" ht="19.5" x14ac:dyDescent="0.25">
      <c r="A281" s="113"/>
      <c r="B281" s="124"/>
      <c r="C281" s="104"/>
      <c r="D281" s="99" t="s">
        <v>63</v>
      </c>
      <c r="E281" s="104"/>
      <c r="F281" s="100" t="s">
        <v>177</v>
      </c>
      <c r="G281" s="104"/>
      <c r="H281" s="104"/>
      <c r="I281" s="7"/>
      <c r="J281" s="104"/>
      <c r="K281" s="104"/>
      <c r="L281" s="6"/>
      <c r="M281" s="101"/>
      <c r="N281" s="94"/>
      <c r="O281" s="94"/>
      <c r="P281" s="94"/>
      <c r="Q281" s="94"/>
      <c r="R281" s="94"/>
      <c r="S281" s="94"/>
      <c r="T281" s="102"/>
      <c r="AT281" s="2" t="s">
        <v>63</v>
      </c>
      <c r="AU281" s="2" t="s">
        <v>0</v>
      </c>
    </row>
    <row r="282" spans="1:65" s="121" customFormat="1" ht="36" customHeight="1" x14ac:dyDescent="0.25">
      <c r="B282" s="124"/>
      <c r="C282" s="114" t="s">
        <v>83</v>
      </c>
      <c r="D282" s="114" t="s">
        <v>62</v>
      </c>
      <c r="E282" s="115" t="s">
        <v>178</v>
      </c>
      <c r="F282" s="116" t="s">
        <v>179</v>
      </c>
      <c r="G282" s="117" t="s">
        <v>2</v>
      </c>
      <c r="H282" s="118">
        <v>36.5</v>
      </c>
      <c r="I282" s="119"/>
      <c r="J282" s="120">
        <f>ROUND(I282*H282,2)</f>
        <v>0</v>
      </c>
      <c r="K282" s="116" t="s">
        <v>9</v>
      </c>
      <c r="L282" s="124"/>
      <c r="M282" s="92" t="s">
        <v>9</v>
      </c>
      <c r="N282" s="125" t="s">
        <v>29</v>
      </c>
      <c r="P282" s="126">
        <f>O282*H282</f>
        <v>0</v>
      </c>
      <c r="Q282" s="126">
        <v>0</v>
      </c>
      <c r="R282" s="126">
        <f>Q282*H282</f>
        <v>0</v>
      </c>
      <c r="S282" s="126">
        <v>0</v>
      </c>
      <c r="T282" s="127">
        <f>S282*H282</f>
        <v>0</v>
      </c>
      <c r="AR282" s="97" t="s">
        <v>64</v>
      </c>
      <c r="AT282" s="97" t="s">
        <v>62</v>
      </c>
      <c r="AU282" s="97" t="s">
        <v>0</v>
      </c>
      <c r="AY282" s="128" t="s">
        <v>61</v>
      </c>
      <c r="BE282" s="129">
        <f>IF(N282="základní",J282,0)</f>
        <v>0</v>
      </c>
      <c r="BF282" s="129">
        <f>IF(N282="snížená",J282,0)</f>
        <v>0</v>
      </c>
      <c r="BG282" s="129">
        <f>IF(N282="zákl. přenesená",J282,0)</f>
        <v>0</v>
      </c>
      <c r="BH282" s="129">
        <f>IF(N282="sníž. přenesená",J282,0)</f>
        <v>0</v>
      </c>
      <c r="BI282" s="129">
        <f>IF(N282="nulová",J282,0)</f>
        <v>0</v>
      </c>
      <c r="BJ282" s="128" t="s">
        <v>60</v>
      </c>
      <c r="BK282" s="129">
        <f>ROUND(I282*H282,2)</f>
        <v>0</v>
      </c>
      <c r="BL282" s="128" t="s">
        <v>64</v>
      </c>
      <c r="BM282" s="97" t="s">
        <v>180</v>
      </c>
    </row>
    <row r="283" spans="1:65" s="107" customFormat="1" ht="29.25" x14ac:dyDescent="0.25">
      <c r="A283" s="113"/>
      <c r="B283" s="124"/>
      <c r="C283" s="104"/>
      <c r="D283" s="99" t="s">
        <v>63</v>
      </c>
      <c r="E283" s="104"/>
      <c r="F283" s="100" t="s">
        <v>181</v>
      </c>
      <c r="G283" s="104"/>
      <c r="H283" s="104"/>
      <c r="I283" s="7"/>
      <c r="J283" s="104"/>
      <c r="K283" s="104"/>
      <c r="L283" s="6"/>
      <c r="M283" s="101"/>
      <c r="N283" s="94"/>
      <c r="O283" s="94"/>
      <c r="P283" s="94"/>
      <c r="Q283" s="94"/>
      <c r="R283" s="94"/>
      <c r="S283" s="94"/>
      <c r="T283" s="102"/>
      <c r="AT283" s="2" t="s">
        <v>63</v>
      </c>
      <c r="AU283" s="2" t="s">
        <v>0</v>
      </c>
    </row>
    <row r="284" spans="1:65" s="121" customFormat="1" ht="36" customHeight="1" x14ac:dyDescent="0.25">
      <c r="B284" s="124"/>
      <c r="C284" s="114" t="s">
        <v>84</v>
      </c>
      <c r="D284" s="114" t="s">
        <v>62</v>
      </c>
      <c r="E284" s="115" t="s">
        <v>182</v>
      </c>
      <c r="F284" s="116" t="s">
        <v>183</v>
      </c>
      <c r="G284" s="117" t="s">
        <v>2</v>
      </c>
      <c r="H284" s="118">
        <v>21</v>
      </c>
      <c r="I284" s="119"/>
      <c r="J284" s="120">
        <f>ROUND(I284*H284,2)</f>
        <v>0</v>
      </c>
      <c r="K284" s="116" t="s">
        <v>9</v>
      </c>
      <c r="L284" s="124"/>
      <c r="M284" s="92" t="s">
        <v>9</v>
      </c>
      <c r="N284" s="125" t="s">
        <v>29</v>
      </c>
      <c r="P284" s="126">
        <f>O284*H284</f>
        <v>0</v>
      </c>
      <c r="Q284" s="126">
        <v>0</v>
      </c>
      <c r="R284" s="126">
        <f>Q284*H284</f>
        <v>0</v>
      </c>
      <c r="S284" s="126">
        <v>0</v>
      </c>
      <c r="T284" s="127">
        <f>S284*H284</f>
        <v>0</v>
      </c>
      <c r="AR284" s="97" t="s">
        <v>64</v>
      </c>
      <c r="AT284" s="97" t="s">
        <v>62</v>
      </c>
      <c r="AU284" s="97" t="s">
        <v>0</v>
      </c>
      <c r="AY284" s="128" t="s">
        <v>61</v>
      </c>
      <c r="BE284" s="129">
        <f>IF(N284="základní",J284,0)</f>
        <v>0</v>
      </c>
      <c r="BF284" s="129">
        <f>IF(N284="snížená",J284,0)</f>
        <v>0</v>
      </c>
      <c r="BG284" s="129">
        <f>IF(N284="zákl. přenesená",J284,0)</f>
        <v>0</v>
      </c>
      <c r="BH284" s="129">
        <f>IF(N284="sníž. přenesená",J284,0)</f>
        <v>0</v>
      </c>
      <c r="BI284" s="129">
        <f>IF(N284="nulová",J284,0)</f>
        <v>0</v>
      </c>
      <c r="BJ284" s="128" t="s">
        <v>60</v>
      </c>
      <c r="BK284" s="129">
        <f>ROUND(I284*H284,2)</f>
        <v>0</v>
      </c>
      <c r="BL284" s="128" t="s">
        <v>64</v>
      </c>
      <c r="BM284" s="97" t="s">
        <v>184</v>
      </c>
    </row>
    <row r="285" spans="1:65" s="107" customFormat="1" ht="29.25" x14ac:dyDescent="0.25">
      <c r="A285" s="113"/>
      <c r="B285" s="124"/>
      <c r="C285" s="104"/>
      <c r="D285" s="99" t="s">
        <v>63</v>
      </c>
      <c r="E285" s="104"/>
      <c r="F285" s="100" t="s">
        <v>185</v>
      </c>
      <c r="G285" s="104"/>
      <c r="H285" s="104"/>
      <c r="I285" s="7"/>
      <c r="J285" s="104"/>
      <c r="K285" s="104"/>
      <c r="L285" s="6"/>
      <c r="M285" s="101"/>
      <c r="N285" s="94"/>
      <c r="O285" s="94"/>
      <c r="P285" s="94"/>
      <c r="Q285" s="94"/>
      <c r="R285" s="94"/>
      <c r="S285" s="94"/>
      <c r="T285" s="102"/>
      <c r="AT285" s="2" t="s">
        <v>63</v>
      </c>
      <c r="AU285" s="2" t="s">
        <v>0</v>
      </c>
    </row>
    <row r="286" spans="1:65" s="121" customFormat="1" ht="36" customHeight="1" x14ac:dyDescent="0.25">
      <c r="B286" s="124"/>
      <c r="C286" s="114" t="s">
        <v>85</v>
      </c>
      <c r="D286" s="114" t="s">
        <v>62</v>
      </c>
      <c r="E286" s="115" t="s">
        <v>186</v>
      </c>
      <c r="F286" s="116" t="s">
        <v>187</v>
      </c>
      <c r="G286" s="117" t="s">
        <v>95</v>
      </c>
      <c r="H286" s="118">
        <v>2</v>
      </c>
      <c r="I286" s="119"/>
      <c r="J286" s="120">
        <f>ROUND(I286*H286,2)</f>
        <v>0</v>
      </c>
      <c r="K286" s="116" t="s">
        <v>9</v>
      </c>
      <c r="L286" s="124"/>
      <c r="M286" s="92" t="s">
        <v>9</v>
      </c>
      <c r="N286" s="125" t="s">
        <v>29</v>
      </c>
      <c r="P286" s="126">
        <f>O286*H286</f>
        <v>0</v>
      </c>
      <c r="Q286" s="126">
        <v>0</v>
      </c>
      <c r="R286" s="126">
        <f>Q286*H286</f>
        <v>0</v>
      </c>
      <c r="S286" s="126">
        <v>0</v>
      </c>
      <c r="T286" s="127">
        <f>S286*H286</f>
        <v>0</v>
      </c>
      <c r="AR286" s="97" t="s">
        <v>64</v>
      </c>
      <c r="AT286" s="97" t="s">
        <v>62</v>
      </c>
      <c r="AU286" s="97" t="s">
        <v>0</v>
      </c>
      <c r="AY286" s="128" t="s">
        <v>61</v>
      </c>
      <c r="BE286" s="129">
        <f>IF(N286="základní",J286,0)</f>
        <v>0</v>
      </c>
      <c r="BF286" s="129">
        <f>IF(N286="snížená",J286,0)</f>
        <v>0</v>
      </c>
      <c r="BG286" s="129">
        <f>IF(N286="zákl. přenesená",J286,0)</f>
        <v>0</v>
      </c>
      <c r="BH286" s="129">
        <f>IF(N286="sníž. přenesená",J286,0)</f>
        <v>0</v>
      </c>
      <c r="BI286" s="129">
        <f>IF(N286="nulová",J286,0)</f>
        <v>0</v>
      </c>
      <c r="BJ286" s="128" t="s">
        <v>60</v>
      </c>
      <c r="BK286" s="129">
        <f>ROUND(I286*H286,2)</f>
        <v>0</v>
      </c>
      <c r="BL286" s="128" t="s">
        <v>64</v>
      </c>
      <c r="BM286" s="97" t="s">
        <v>188</v>
      </c>
    </row>
    <row r="287" spans="1:65" s="107" customFormat="1" ht="39" x14ac:dyDescent="0.25">
      <c r="A287" s="113"/>
      <c r="B287" s="124"/>
      <c r="C287" s="104"/>
      <c r="D287" s="99" t="s">
        <v>63</v>
      </c>
      <c r="E287" s="104"/>
      <c r="F287" s="100" t="s">
        <v>189</v>
      </c>
      <c r="G287" s="104"/>
      <c r="H287" s="104"/>
      <c r="I287" s="7"/>
      <c r="J287" s="104"/>
      <c r="K287" s="104"/>
      <c r="L287" s="6"/>
      <c r="M287" s="101"/>
      <c r="N287" s="94"/>
      <c r="O287" s="94"/>
      <c r="P287" s="94"/>
      <c r="Q287" s="94"/>
      <c r="R287" s="94"/>
      <c r="S287" s="94"/>
      <c r="T287" s="102"/>
      <c r="AT287" s="2" t="s">
        <v>63</v>
      </c>
      <c r="AU287" s="2" t="s">
        <v>0</v>
      </c>
    </row>
    <row r="288" spans="1:65" s="121" customFormat="1" ht="36" customHeight="1" x14ac:dyDescent="0.25">
      <c r="B288" s="124"/>
      <c r="C288" s="114" t="s">
        <v>86</v>
      </c>
      <c r="D288" s="114" t="s">
        <v>62</v>
      </c>
      <c r="E288" s="115" t="s">
        <v>190</v>
      </c>
      <c r="F288" s="116" t="s">
        <v>191</v>
      </c>
      <c r="G288" s="117" t="s">
        <v>95</v>
      </c>
      <c r="H288" s="118">
        <v>2</v>
      </c>
      <c r="I288" s="119"/>
      <c r="J288" s="120">
        <f>ROUND(I288*H288,2)</f>
        <v>0</v>
      </c>
      <c r="K288" s="116" t="s">
        <v>9</v>
      </c>
      <c r="L288" s="124"/>
      <c r="M288" s="92" t="s">
        <v>9</v>
      </c>
      <c r="N288" s="125" t="s">
        <v>29</v>
      </c>
      <c r="P288" s="126">
        <f>O288*H288</f>
        <v>0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97" t="s">
        <v>64</v>
      </c>
      <c r="AT288" s="97" t="s">
        <v>62</v>
      </c>
      <c r="AU288" s="97" t="s">
        <v>0</v>
      </c>
      <c r="AY288" s="128" t="s">
        <v>61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28" t="s">
        <v>60</v>
      </c>
      <c r="BK288" s="129">
        <f>ROUND(I288*H288,2)</f>
        <v>0</v>
      </c>
      <c r="BL288" s="128" t="s">
        <v>64</v>
      </c>
      <c r="BM288" s="97" t="s">
        <v>192</v>
      </c>
    </row>
    <row r="289" spans="1:65" s="107" customFormat="1" ht="29.25" x14ac:dyDescent="0.25">
      <c r="A289" s="113"/>
      <c r="B289" s="124"/>
      <c r="C289" s="104"/>
      <c r="D289" s="99" t="s">
        <v>63</v>
      </c>
      <c r="E289" s="104"/>
      <c r="F289" s="100" t="s">
        <v>193</v>
      </c>
      <c r="G289" s="104"/>
      <c r="H289" s="104"/>
      <c r="I289" s="7"/>
      <c r="J289" s="104"/>
      <c r="K289" s="104"/>
      <c r="L289" s="6"/>
      <c r="M289" s="101"/>
      <c r="N289" s="94"/>
      <c r="O289" s="94"/>
      <c r="P289" s="94"/>
      <c r="Q289" s="94"/>
      <c r="R289" s="94"/>
      <c r="S289" s="94"/>
      <c r="T289" s="102"/>
      <c r="AT289" s="2" t="s">
        <v>63</v>
      </c>
      <c r="AU289" s="2" t="s">
        <v>0</v>
      </c>
    </row>
    <row r="290" spans="1:65" s="121" customFormat="1" ht="60" customHeight="1" x14ac:dyDescent="0.25">
      <c r="B290" s="124"/>
      <c r="C290" s="114" t="s">
        <v>87</v>
      </c>
      <c r="D290" s="114" t="s">
        <v>62</v>
      </c>
      <c r="E290" s="115" t="s">
        <v>194</v>
      </c>
      <c r="F290" s="116" t="s">
        <v>195</v>
      </c>
      <c r="G290" s="117" t="s">
        <v>95</v>
      </c>
      <c r="H290" s="118">
        <v>1</v>
      </c>
      <c r="I290" s="119"/>
      <c r="J290" s="120">
        <f>ROUND(I290*H290,2)</f>
        <v>0</v>
      </c>
      <c r="K290" s="116" t="s">
        <v>9</v>
      </c>
      <c r="L290" s="124"/>
      <c r="M290" s="92" t="s">
        <v>9</v>
      </c>
      <c r="N290" s="125" t="s">
        <v>29</v>
      </c>
      <c r="P290" s="126">
        <f>O290*H290</f>
        <v>0</v>
      </c>
      <c r="Q290" s="126">
        <v>0</v>
      </c>
      <c r="R290" s="126">
        <f>Q290*H290</f>
        <v>0</v>
      </c>
      <c r="S290" s="126">
        <v>0</v>
      </c>
      <c r="T290" s="127">
        <f>S290*H290</f>
        <v>0</v>
      </c>
      <c r="AR290" s="97" t="s">
        <v>64</v>
      </c>
      <c r="AT290" s="97" t="s">
        <v>62</v>
      </c>
      <c r="AU290" s="97" t="s">
        <v>0</v>
      </c>
      <c r="AY290" s="128" t="s">
        <v>61</v>
      </c>
      <c r="BE290" s="129">
        <f>IF(N290="základní",J290,0)</f>
        <v>0</v>
      </c>
      <c r="BF290" s="129">
        <f>IF(N290="snížená",J290,0)</f>
        <v>0</v>
      </c>
      <c r="BG290" s="129">
        <f>IF(N290="zákl. přenesená",J290,0)</f>
        <v>0</v>
      </c>
      <c r="BH290" s="129">
        <f>IF(N290="sníž. přenesená",J290,0)</f>
        <v>0</v>
      </c>
      <c r="BI290" s="129">
        <f>IF(N290="nulová",J290,0)</f>
        <v>0</v>
      </c>
      <c r="BJ290" s="128" t="s">
        <v>60</v>
      </c>
      <c r="BK290" s="129">
        <f>ROUND(I290*H290,2)</f>
        <v>0</v>
      </c>
      <c r="BL290" s="128" t="s">
        <v>64</v>
      </c>
      <c r="BM290" s="97" t="s">
        <v>196</v>
      </c>
    </row>
    <row r="291" spans="1:65" s="107" customFormat="1" ht="19.5" x14ac:dyDescent="0.25">
      <c r="A291" s="113"/>
      <c r="B291" s="124"/>
      <c r="C291" s="104"/>
      <c r="D291" s="99" t="s">
        <v>63</v>
      </c>
      <c r="E291" s="104"/>
      <c r="F291" s="100" t="s">
        <v>197</v>
      </c>
      <c r="G291" s="104"/>
      <c r="H291" s="104"/>
      <c r="I291" s="7"/>
      <c r="J291" s="104"/>
      <c r="K291" s="104"/>
      <c r="L291" s="6"/>
      <c r="M291" s="101"/>
      <c r="N291" s="94"/>
      <c r="O291" s="94"/>
      <c r="P291" s="94"/>
      <c r="Q291" s="94"/>
      <c r="R291" s="94"/>
      <c r="S291" s="94"/>
      <c r="T291" s="102"/>
      <c r="AT291" s="2" t="s">
        <v>63</v>
      </c>
      <c r="AU291" s="2" t="s">
        <v>0</v>
      </c>
    </row>
    <row r="292" spans="1:65" s="121" customFormat="1" ht="60" customHeight="1" x14ac:dyDescent="0.25">
      <c r="B292" s="124"/>
      <c r="C292" s="114" t="s">
        <v>88</v>
      </c>
      <c r="D292" s="114" t="s">
        <v>62</v>
      </c>
      <c r="E292" s="115" t="s">
        <v>198</v>
      </c>
      <c r="F292" s="116" t="s">
        <v>199</v>
      </c>
      <c r="G292" s="117" t="s">
        <v>2</v>
      </c>
      <c r="H292" s="118">
        <v>60.4</v>
      </c>
      <c r="I292" s="119"/>
      <c r="J292" s="120">
        <f>ROUND(I292*H292,2)</f>
        <v>0</v>
      </c>
      <c r="K292" s="116" t="s">
        <v>9</v>
      </c>
      <c r="L292" s="124"/>
      <c r="M292" s="92" t="s">
        <v>9</v>
      </c>
      <c r="N292" s="125" t="s">
        <v>29</v>
      </c>
      <c r="P292" s="126">
        <f>O292*H292</f>
        <v>0</v>
      </c>
      <c r="Q292" s="126">
        <v>0</v>
      </c>
      <c r="R292" s="126">
        <f>Q292*H292</f>
        <v>0</v>
      </c>
      <c r="S292" s="126">
        <v>0</v>
      </c>
      <c r="T292" s="127">
        <f>S292*H292</f>
        <v>0</v>
      </c>
      <c r="AR292" s="97" t="s">
        <v>64</v>
      </c>
      <c r="AT292" s="97" t="s">
        <v>62</v>
      </c>
      <c r="AU292" s="97" t="s">
        <v>0</v>
      </c>
      <c r="AY292" s="128" t="s">
        <v>61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28" t="s">
        <v>60</v>
      </c>
      <c r="BK292" s="129">
        <f>ROUND(I292*H292,2)</f>
        <v>0</v>
      </c>
      <c r="BL292" s="128" t="s">
        <v>64</v>
      </c>
      <c r="BM292" s="97" t="s">
        <v>200</v>
      </c>
    </row>
    <row r="293" spans="1:65" s="107" customFormat="1" ht="29.25" x14ac:dyDescent="0.25">
      <c r="A293" s="113"/>
      <c r="B293" s="124"/>
      <c r="C293" s="104"/>
      <c r="D293" s="99" t="s">
        <v>63</v>
      </c>
      <c r="E293" s="104"/>
      <c r="F293" s="100" t="s">
        <v>201</v>
      </c>
      <c r="G293" s="104"/>
      <c r="H293" s="104"/>
      <c r="I293" s="110"/>
      <c r="J293" s="104"/>
      <c r="K293" s="104"/>
      <c r="L293" s="6"/>
      <c r="M293" s="101"/>
      <c r="N293" s="94"/>
      <c r="O293" s="94"/>
      <c r="P293" s="94"/>
      <c r="Q293" s="94"/>
      <c r="R293" s="94"/>
      <c r="S293" s="94"/>
      <c r="T293" s="102"/>
      <c r="AT293" s="2" t="s">
        <v>63</v>
      </c>
      <c r="AU293" s="2" t="s">
        <v>0</v>
      </c>
    </row>
    <row r="294" spans="1:65" s="121" customFormat="1" ht="60" customHeight="1" x14ac:dyDescent="0.25">
      <c r="B294" s="124"/>
      <c r="C294" s="114" t="s">
        <v>89</v>
      </c>
      <c r="D294" s="114" t="s">
        <v>62</v>
      </c>
      <c r="E294" s="115" t="s">
        <v>202</v>
      </c>
      <c r="F294" s="116" t="s">
        <v>203</v>
      </c>
      <c r="G294" s="117" t="s">
        <v>66</v>
      </c>
      <c r="H294" s="118">
        <v>1</v>
      </c>
      <c r="I294" s="119"/>
      <c r="J294" s="120">
        <f>ROUND(I294*H294,2)</f>
        <v>0</v>
      </c>
      <c r="K294" s="116" t="s">
        <v>9</v>
      </c>
      <c r="L294" s="124"/>
      <c r="M294" s="92" t="s">
        <v>9</v>
      </c>
      <c r="N294" s="125" t="s">
        <v>29</v>
      </c>
      <c r="P294" s="126">
        <f>O294*H294</f>
        <v>0</v>
      </c>
      <c r="Q294" s="126">
        <v>0</v>
      </c>
      <c r="R294" s="126">
        <f>Q294*H294</f>
        <v>0</v>
      </c>
      <c r="S294" s="126">
        <v>0</v>
      </c>
      <c r="T294" s="127">
        <f>S294*H294</f>
        <v>0</v>
      </c>
      <c r="AR294" s="97" t="s">
        <v>64</v>
      </c>
      <c r="AT294" s="97" t="s">
        <v>62</v>
      </c>
      <c r="AU294" s="97" t="s">
        <v>0</v>
      </c>
      <c r="AY294" s="128" t="s">
        <v>61</v>
      </c>
      <c r="BE294" s="129">
        <f>IF(N294="základní",J294,0)</f>
        <v>0</v>
      </c>
      <c r="BF294" s="129">
        <f>IF(N294="snížená",J294,0)</f>
        <v>0</v>
      </c>
      <c r="BG294" s="129">
        <f>IF(N294="zákl. přenesená",J294,0)</f>
        <v>0</v>
      </c>
      <c r="BH294" s="129">
        <f>IF(N294="sníž. přenesená",J294,0)</f>
        <v>0</v>
      </c>
      <c r="BI294" s="129">
        <f>IF(N294="nulová",J294,0)</f>
        <v>0</v>
      </c>
      <c r="BJ294" s="128" t="s">
        <v>60</v>
      </c>
      <c r="BK294" s="129">
        <f>ROUND(I294*H294,2)</f>
        <v>0</v>
      </c>
      <c r="BL294" s="128" t="s">
        <v>64</v>
      </c>
      <c r="BM294" s="97" t="s">
        <v>204</v>
      </c>
    </row>
    <row r="295" spans="1:65" s="107" customFormat="1" ht="39" x14ac:dyDescent="0.25">
      <c r="A295" s="113"/>
      <c r="B295" s="124"/>
      <c r="C295" s="104"/>
      <c r="D295" s="99" t="s">
        <v>63</v>
      </c>
      <c r="E295" s="104"/>
      <c r="F295" s="100" t="s">
        <v>205</v>
      </c>
      <c r="G295" s="104"/>
      <c r="H295" s="104"/>
      <c r="I295" s="110"/>
      <c r="J295" s="104"/>
      <c r="K295" s="104"/>
      <c r="L295" s="6"/>
      <c r="M295" s="101"/>
      <c r="N295" s="94"/>
      <c r="O295" s="94"/>
      <c r="P295" s="94"/>
      <c r="Q295" s="94"/>
      <c r="R295" s="94"/>
      <c r="S295" s="94"/>
      <c r="T295" s="102"/>
      <c r="AT295" s="2" t="s">
        <v>63</v>
      </c>
      <c r="AU295" s="2" t="s">
        <v>0</v>
      </c>
    </row>
    <row r="296" spans="1:65" s="121" customFormat="1" ht="36" customHeight="1" x14ac:dyDescent="0.25">
      <c r="B296" s="124"/>
      <c r="C296" s="114" t="s">
        <v>90</v>
      </c>
      <c r="D296" s="114" t="s">
        <v>62</v>
      </c>
      <c r="E296" s="115" t="s">
        <v>206</v>
      </c>
      <c r="F296" s="116" t="s">
        <v>207</v>
      </c>
      <c r="G296" s="117" t="s">
        <v>95</v>
      </c>
      <c r="H296" s="118">
        <v>1</v>
      </c>
      <c r="I296" s="119"/>
      <c r="J296" s="120">
        <f>ROUND(I296*H296,2)</f>
        <v>0</v>
      </c>
      <c r="K296" s="116" t="s">
        <v>9</v>
      </c>
      <c r="L296" s="124"/>
      <c r="M296" s="92" t="s">
        <v>9</v>
      </c>
      <c r="N296" s="125" t="s">
        <v>29</v>
      </c>
      <c r="P296" s="126">
        <f>O296*H296</f>
        <v>0</v>
      </c>
      <c r="Q296" s="126">
        <v>0</v>
      </c>
      <c r="R296" s="126">
        <f>Q296*H296</f>
        <v>0</v>
      </c>
      <c r="S296" s="126">
        <v>0</v>
      </c>
      <c r="T296" s="127">
        <f>S296*H296</f>
        <v>0</v>
      </c>
      <c r="AR296" s="97" t="s">
        <v>64</v>
      </c>
      <c r="AT296" s="97" t="s">
        <v>62</v>
      </c>
      <c r="AU296" s="97" t="s">
        <v>0</v>
      </c>
      <c r="AY296" s="128" t="s">
        <v>61</v>
      </c>
      <c r="BE296" s="129">
        <f>IF(N296="základní",J296,0)</f>
        <v>0</v>
      </c>
      <c r="BF296" s="129">
        <f>IF(N296="snížená",J296,0)</f>
        <v>0</v>
      </c>
      <c r="BG296" s="129">
        <f>IF(N296="zákl. přenesená",J296,0)</f>
        <v>0</v>
      </c>
      <c r="BH296" s="129">
        <f>IF(N296="sníž. přenesená",J296,0)</f>
        <v>0</v>
      </c>
      <c r="BI296" s="129">
        <f>IF(N296="nulová",J296,0)</f>
        <v>0</v>
      </c>
      <c r="BJ296" s="128" t="s">
        <v>60</v>
      </c>
      <c r="BK296" s="129">
        <f>ROUND(I296*H296,2)</f>
        <v>0</v>
      </c>
      <c r="BL296" s="128" t="s">
        <v>64</v>
      </c>
      <c r="BM296" s="97" t="s">
        <v>208</v>
      </c>
    </row>
    <row r="297" spans="1:65" s="107" customFormat="1" ht="29.25" x14ac:dyDescent="0.25">
      <c r="A297" s="113"/>
      <c r="B297" s="124"/>
      <c r="C297" s="104"/>
      <c r="D297" s="99" t="s">
        <v>63</v>
      </c>
      <c r="E297" s="104"/>
      <c r="F297" s="100" t="s">
        <v>209</v>
      </c>
      <c r="G297" s="104"/>
      <c r="H297" s="104"/>
      <c r="I297" s="110"/>
      <c r="J297" s="104"/>
      <c r="K297" s="104"/>
      <c r="L297" s="6"/>
      <c r="M297" s="101"/>
      <c r="N297" s="94"/>
      <c r="O297" s="94"/>
      <c r="P297" s="94"/>
      <c r="Q297" s="94"/>
      <c r="R297" s="94"/>
      <c r="S297" s="94"/>
      <c r="T297" s="102"/>
      <c r="AT297" s="2" t="s">
        <v>63</v>
      </c>
      <c r="AU297" s="2" t="s">
        <v>0</v>
      </c>
    </row>
    <row r="298" spans="1:65" s="121" customFormat="1" ht="36" customHeight="1" x14ac:dyDescent="0.25">
      <c r="B298" s="124"/>
      <c r="C298" s="114" t="s">
        <v>91</v>
      </c>
      <c r="D298" s="114" t="s">
        <v>62</v>
      </c>
      <c r="E298" s="115" t="s">
        <v>210</v>
      </c>
      <c r="F298" s="116" t="s">
        <v>211</v>
      </c>
      <c r="G298" s="117" t="s">
        <v>2</v>
      </c>
      <c r="H298" s="118">
        <v>340</v>
      </c>
      <c r="I298" s="119"/>
      <c r="J298" s="120">
        <f>ROUND(I298*H298,2)</f>
        <v>0</v>
      </c>
      <c r="K298" s="116" t="s">
        <v>9</v>
      </c>
      <c r="L298" s="124"/>
      <c r="M298" s="92" t="s">
        <v>9</v>
      </c>
      <c r="N298" s="125" t="s">
        <v>29</v>
      </c>
      <c r="P298" s="126">
        <f>O298*H298</f>
        <v>0</v>
      </c>
      <c r="Q298" s="126">
        <v>0</v>
      </c>
      <c r="R298" s="126">
        <f>Q298*H298</f>
        <v>0</v>
      </c>
      <c r="S298" s="126">
        <v>0</v>
      </c>
      <c r="T298" s="127">
        <f>S298*H298</f>
        <v>0</v>
      </c>
      <c r="AR298" s="97" t="s">
        <v>64</v>
      </c>
      <c r="AT298" s="97" t="s">
        <v>62</v>
      </c>
      <c r="AU298" s="97" t="s">
        <v>0</v>
      </c>
      <c r="AY298" s="128" t="s">
        <v>61</v>
      </c>
      <c r="BE298" s="129">
        <f>IF(N298="základní",J298,0)</f>
        <v>0</v>
      </c>
      <c r="BF298" s="129">
        <f>IF(N298="snížená",J298,0)</f>
        <v>0</v>
      </c>
      <c r="BG298" s="129">
        <f>IF(N298="zákl. přenesená",J298,0)</f>
        <v>0</v>
      </c>
      <c r="BH298" s="129">
        <f>IF(N298="sníž. přenesená",J298,0)</f>
        <v>0</v>
      </c>
      <c r="BI298" s="129">
        <f>IF(N298="nulová",J298,0)</f>
        <v>0</v>
      </c>
      <c r="BJ298" s="128" t="s">
        <v>60</v>
      </c>
      <c r="BK298" s="129">
        <f>ROUND(I298*H298,2)</f>
        <v>0</v>
      </c>
      <c r="BL298" s="128" t="s">
        <v>64</v>
      </c>
      <c r="BM298" s="97" t="s">
        <v>212</v>
      </c>
    </row>
    <row r="299" spans="1:65" s="107" customFormat="1" ht="29.25" x14ac:dyDescent="0.25">
      <c r="A299" s="113"/>
      <c r="B299" s="124"/>
      <c r="C299" s="104"/>
      <c r="D299" s="99" t="s">
        <v>63</v>
      </c>
      <c r="E299" s="104"/>
      <c r="F299" s="100" t="s">
        <v>213</v>
      </c>
      <c r="G299" s="104"/>
      <c r="H299" s="104"/>
      <c r="I299" s="110"/>
      <c r="J299" s="104"/>
      <c r="K299" s="104"/>
      <c r="L299" s="6"/>
      <c r="M299" s="101"/>
      <c r="N299" s="94"/>
      <c r="O299" s="94"/>
      <c r="P299" s="94"/>
      <c r="Q299" s="94"/>
      <c r="R299" s="94"/>
      <c r="S299" s="94"/>
      <c r="T299" s="102"/>
      <c r="AT299" s="2" t="s">
        <v>63</v>
      </c>
      <c r="AU299" s="2" t="s">
        <v>0</v>
      </c>
    </row>
    <row r="300" spans="1:65" s="121" customFormat="1" ht="36" customHeight="1" x14ac:dyDescent="0.25">
      <c r="B300" s="124"/>
      <c r="C300" s="114" t="s">
        <v>92</v>
      </c>
      <c r="D300" s="114" t="s">
        <v>62</v>
      </c>
      <c r="E300" s="115" t="s">
        <v>214</v>
      </c>
      <c r="F300" s="116" t="s">
        <v>215</v>
      </c>
      <c r="G300" s="117" t="s">
        <v>95</v>
      </c>
      <c r="H300" s="118">
        <v>2</v>
      </c>
      <c r="I300" s="119"/>
      <c r="J300" s="120">
        <f>ROUND(I300*H300,2)</f>
        <v>0</v>
      </c>
      <c r="K300" s="116" t="s">
        <v>9</v>
      </c>
      <c r="L300" s="124"/>
      <c r="M300" s="92" t="s">
        <v>9</v>
      </c>
      <c r="N300" s="125" t="s">
        <v>29</v>
      </c>
      <c r="P300" s="126">
        <f>O300*H300</f>
        <v>0</v>
      </c>
      <c r="Q300" s="126">
        <v>0</v>
      </c>
      <c r="R300" s="126">
        <f>Q300*H300</f>
        <v>0</v>
      </c>
      <c r="S300" s="126">
        <v>0</v>
      </c>
      <c r="T300" s="127">
        <f>S300*H300</f>
        <v>0</v>
      </c>
      <c r="AR300" s="97" t="s">
        <v>64</v>
      </c>
      <c r="AT300" s="97" t="s">
        <v>62</v>
      </c>
      <c r="AU300" s="97" t="s">
        <v>0</v>
      </c>
      <c r="AY300" s="128" t="s">
        <v>61</v>
      </c>
      <c r="BE300" s="129">
        <f>IF(N300="základní",J300,0)</f>
        <v>0</v>
      </c>
      <c r="BF300" s="129">
        <f>IF(N300="snížená",J300,0)</f>
        <v>0</v>
      </c>
      <c r="BG300" s="129">
        <f>IF(N300="zákl. přenesená",J300,0)</f>
        <v>0</v>
      </c>
      <c r="BH300" s="129">
        <f>IF(N300="sníž. přenesená",J300,0)</f>
        <v>0</v>
      </c>
      <c r="BI300" s="129">
        <f>IF(N300="nulová",J300,0)</f>
        <v>0</v>
      </c>
      <c r="BJ300" s="128" t="s">
        <v>60</v>
      </c>
      <c r="BK300" s="129">
        <f>ROUND(I300*H300,2)</f>
        <v>0</v>
      </c>
      <c r="BL300" s="128" t="s">
        <v>64</v>
      </c>
      <c r="BM300" s="97" t="s">
        <v>216</v>
      </c>
    </row>
    <row r="301" spans="1:65" s="107" customFormat="1" ht="19.5" x14ac:dyDescent="0.25">
      <c r="A301" s="113"/>
      <c r="B301" s="124"/>
      <c r="C301" s="104"/>
      <c r="D301" s="99" t="s">
        <v>63</v>
      </c>
      <c r="E301" s="104"/>
      <c r="F301" s="100" t="s">
        <v>217</v>
      </c>
      <c r="G301" s="104"/>
      <c r="H301" s="104"/>
      <c r="I301" s="110"/>
      <c r="J301" s="104"/>
      <c r="K301" s="104"/>
      <c r="L301" s="6"/>
      <c r="M301" s="101"/>
      <c r="N301" s="94"/>
      <c r="O301" s="94"/>
      <c r="P301" s="94"/>
      <c r="Q301" s="94"/>
      <c r="R301" s="94"/>
      <c r="S301" s="94"/>
      <c r="T301" s="102"/>
      <c r="AT301" s="2" t="s">
        <v>63</v>
      </c>
      <c r="AU301" s="2" t="s">
        <v>0</v>
      </c>
    </row>
    <row r="302" spans="1:65" s="121" customFormat="1" ht="36" customHeight="1" x14ac:dyDescent="0.25">
      <c r="B302" s="124"/>
      <c r="C302" s="114" t="s">
        <v>93</v>
      </c>
      <c r="D302" s="114" t="s">
        <v>62</v>
      </c>
      <c r="E302" s="115" t="s">
        <v>218</v>
      </c>
      <c r="F302" s="116" t="s">
        <v>219</v>
      </c>
      <c r="G302" s="117" t="s">
        <v>95</v>
      </c>
      <c r="H302" s="118">
        <v>74</v>
      </c>
      <c r="I302" s="119"/>
      <c r="J302" s="120">
        <f>ROUND(I302*H302,2)</f>
        <v>0</v>
      </c>
      <c r="K302" s="116" t="s">
        <v>9</v>
      </c>
      <c r="L302" s="124"/>
      <c r="M302" s="92" t="s">
        <v>9</v>
      </c>
      <c r="N302" s="125" t="s">
        <v>29</v>
      </c>
      <c r="P302" s="126">
        <f>O302*H302</f>
        <v>0</v>
      </c>
      <c r="Q302" s="126">
        <v>0</v>
      </c>
      <c r="R302" s="126">
        <f>Q302*H302</f>
        <v>0</v>
      </c>
      <c r="S302" s="126">
        <v>0</v>
      </c>
      <c r="T302" s="127">
        <f>S302*H302</f>
        <v>0</v>
      </c>
      <c r="AR302" s="97" t="s">
        <v>64</v>
      </c>
      <c r="AT302" s="97" t="s">
        <v>62</v>
      </c>
      <c r="AU302" s="97" t="s">
        <v>0</v>
      </c>
      <c r="AY302" s="128" t="s">
        <v>61</v>
      </c>
      <c r="BE302" s="129">
        <f>IF(N302="základní",J302,0)</f>
        <v>0</v>
      </c>
      <c r="BF302" s="129">
        <f>IF(N302="snížená",J302,0)</f>
        <v>0</v>
      </c>
      <c r="BG302" s="129">
        <f>IF(N302="zákl. přenesená",J302,0)</f>
        <v>0</v>
      </c>
      <c r="BH302" s="129">
        <f>IF(N302="sníž. přenesená",J302,0)</f>
        <v>0</v>
      </c>
      <c r="BI302" s="129">
        <f>IF(N302="nulová",J302,0)</f>
        <v>0</v>
      </c>
      <c r="BJ302" s="128" t="s">
        <v>60</v>
      </c>
      <c r="BK302" s="129">
        <f>ROUND(I302*H302,2)</f>
        <v>0</v>
      </c>
      <c r="BL302" s="128" t="s">
        <v>64</v>
      </c>
      <c r="BM302" s="97" t="s">
        <v>220</v>
      </c>
    </row>
    <row r="303" spans="1:65" s="107" customFormat="1" ht="19.5" x14ac:dyDescent="0.25">
      <c r="A303" s="113"/>
      <c r="B303" s="124"/>
      <c r="C303" s="104"/>
      <c r="D303" s="99" t="s">
        <v>63</v>
      </c>
      <c r="E303" s="104"/>
      <c r="F303" s="100" t="s">
        <v>221</v>
      </c>
      <c r="G303" s="104"/>
      <c r="H303" s="104"/>
      <c r="I303" s="7"/>
      <c r="J303" s="104"/>
      <c r="K303" s="104"/>
      <c r="L303" s="6"/>
      <c r="M303" s="101"/>
      <c r="N303" s="94"/>
      <c r="O303" s="94"/>
      <c r="P303" s="94"/>
      <c r="Q303" s="94"/>
      <c r="R303" s="94"/>
      <c r="S303" s="94"/>
      <c r="T303" s="102"/>
      <c r="AT303" s="2" t="s">
        <v>63</v>
      </c>
      <c r="AU303" s="2" t="s">
        <v>0</v>
      </c>
    </row>
    <row r="304" spans="1:65" s="121" customFormat="1" ht="60" customHeight="1" x14ac:dyDescent="0.25">
      <c r="B304" s="124"/>
      <c r="C304" s="114" t="s">
        <v>94</v>
      </c>
      <c r="D304" s="114" t="s">
        <v>62</v>
      </c>
      <c r="E304" s="115" t="s">
        <v>222</v>
      </c>
      <c r="F304" s="116" t="s">
        <v>223</v>
      </c>
      <c r="G304" s="117" t="s">
        <v>111</v>
      </c>
      <c r="H304" s="118">
        <v>218</v>
      </c>
      <c r="I304" s="119"/>
      <c r="J304" s="120">
        <f>ROUND(I304*H304,2)</f>
        <v>0</v>
      </c>
      <c r="K304" s="116" t="s">
        <v>9</v>
      </c>
      <c r="L304" s="124"/>
      <c r="M304" s="92" t="s">
        <v>9</v>
      </c>
      <c r="N304" s="125" t="s">
        <v>29</v>
      </c>
      <c r="P304" s="126">
        <f>O304*H304</f>
        <v>0</v>
      </c>
      <c r="Q304" s="126">
        <v>0</v>
      </c>
      <c r="R304" s="126">
        <f>Q304*H304</f>
        <v>0</v>
      </c>
      <c r="S304" s="126">
        <v>0</v>
      </c>
      <c r="T304" s="127">
        <f>S304*H304</f>
        <v>0</v>
      </c>
      <c r="AR304" s="97" t="s">
        <v>64</v>
      </c>
      <c r="AT304" s="97" t="s">
        <v>62</v>
      </c>
      <c r="AU304" s="97" t="s">
        <v>0</v>
      </c>
      <c r="AY304" s="128" t="s">
        <v>61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28" t="s">
        <v>60</v>
      </c>
      <c r="BK304" s="129">
        <f>ROUND(I304*H304,2)</f>
        <v>0</v>
      </c>
      <c r="BL304" s="128" t="s">
        <v>64</v>
      </c>
      <c r="BM304" s="97" t="s">
        <v>224</v>
      </c>
    </row>
    <row r="305" spans="2:66" s="121" customFormat="1" ht="19.5" x14ac:dyDescent="0.25">
      <c r="B305" s="124"/>
      <c r="C305" s="104"/>
      <c r="D305" s="99" t="s">
        <v>63</v>
      </c>
      <c r="E305" s="104"/>
      <c r="F305" s="100" t="s">
        <v>225</v>
      </c>
      <c r="G305" s="104"/>
      <c r="H305" s="104"/>
      <c r="I305" s="7"/>
      <c r="J305" s="104"/>
      <c r="K305" s="104"/>
      <c r="L305" s="6"/>
      <c r="M305" s="101"/>
      <c r="N305" s="94"/>
      <c r="O305" s="94"/>
      <c r="P305" s="94"/>
      <c r="Q305" s="94"/>
      <c r="R305" s="94"/>
      <c r="S305" s="94"/>
      <c r="T305" s="102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2" t="s">
        <v>63</v>
      </c>
      <c r="AU305" s="2" t="s">
        <v>0</v>
      </c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</row>
    <row r="306" spans="2:66" s="121" customFormat="1" ht="36" customHeight="1" x14ac:dyDescent="0.25">
      <c r="B306" s="124"/>
      <c r="C306" s="114" t="s">
        <v>522</v>
      </c>
      <c r="D306" s="114" t="s">
        <v>62</v>
      </c>
      <c r="E306" s="115" t="s">
        <v>523</v>
      </c>
      <c r="F306" s="116" t="s">
        <v>524</v>
      </c>
      <c r="G306" s="117" t="s">
        <v>95</v>
      </c>
      <c r="H306" s="118">
        <v>1</v>
      </c>
      <c r="I306" s="119"/>
      <c r="J306" s="120">
        <f>ROUND(I306*H306,2)</f>
        <v>0</v>
      </c>
      <c r="K306" s="116" t="s">
        <v>9</v>
      </c>
      <c r="L306" s="124"/>
      <c r="M306" s="92" t="s">
        <v>9</v>
      </c>
      <c r="N306" s="125" t="s">
        <v>29</v>
      </c>
      <c r="P306" s="126">
        <f>O306*H306</f>
        <v>0</v>
      </c>
      <c r="Q306" s="126">
        <v>0</v>
      </c>
      <c r="R306" s="126">
        <f>Q306*H306</f>
        <v>0</v>
      </c>
      <c r="S306" s="126">
        <v>0</v>
      </c>
      <c r="T306" s="127">
        <f>S306*H306</f>
        <v>0</v>
      </c>
      <c r="AR306" s="97" t="s">
        <v>64</v>
      </c>
      <c r="AT306" s="97" t="s">
        <v>62</v>
      </c>
      <c r="AU306" s="97" t="s">
        <v>0</v>
      </c>
      <c r="AY306" s="128" t="s">
        <v>61</v>
      </c>
      <c r="BE306" s="129">
        <f>IF(N306="základní",J306,0)</f>
        <v>0</v>
      </c>
      <c r="BF306" s="129">
        <f>IF(N306="snížená",J306,0)</f>
        <v>0</v>
      </c>
      <c r="BG306" s="129">
        <f>IF(N306="zákl. přenesená",J306,0)</f>
        <v>0</v>
      </c>
      <c r="BH306" s="129">
        <f>IF(N306="sníž. přenesená",J306,0)</f>
        <v>0</v>
      </c>
      <c r="BI306" s="129">
        <f>IF(N306="nulová",J306,0)</f>
        <v>0</v>
      </c>
      <c r="BJ306" s="128" t="s">
        <v>60</v>
      </c>
      <c r="BK306" s="129">
        <f>ROUND(I306*H306,2)</f>
        <v>0</v>
      </c>
      <c r="BL306" s="128" t="s">
        <v>64</v>
      </c>
      <c r="BM306" s="97" t="s">
        <v>525</v>
      </c>
    </row>
    <row r="307" spans="2:66" s="121" customFormat="1" ht="39" x14ac:dyDescent="0.25">
      <c r="B307" s="124"/>
      <c r="D307" s="122" t="s">
        <v>63</v>
      </c>
      <c r="F307" s="123" t="s">
        <v>526</v>
      </c>
      <c r="I307" s="110"/>
      <c r="L307" s="124"/>
      <c r="M307" s="130"/>
      <c r="T307" s="131"/>
      <c r="AT307" s="128" t="s">
        <v>63</v>
      </c>
      <c r="AU307" s="128" t="s">
        <v>0</v>
      </c>
    </row>
    <row r="308" spans="2:66" s="121" customFormat="1" ht="60" customHeight="1" x14ac:dyDescent="0.25">
      <c r="B308" s="124"/>
      <c r="C308" s="114" t="s">
        <v>527</v>
      </c>
      <c r="D308" s="114" t="s">
        <v>62</v>
      </c>
      <c r="E308" s="115" t="s">
        <v>528</v>
      </c>
      <c r="F308" s="116" t="s">
        <v>529</v>
      </c>
      <c r="G308" s="117" t="s">
        <v>2</v>
      </c>
      <c r="H308" s="118">
        <v>47</v>
      </c>
      <c r="I308" s="119"/>
      <c r="J308" s="120">
        <f>ROUND(I308*H308,2)</f>
        <v>0</v>
      </c>
      <c r="K308" s="116" t="s">
        <v>9</v>
      </c>
      <c r="L308" s="124"/>
      <c r="M308" s="92" t="s">
        <v>9</v>
      </c>
      <c r="N308" s="125" t="s">
        <v>29</v>
      </c>
      <c r="P308" s="126">
        <f>O308*H308</f>
        <v>0</v>
      </c>
      <c r="Q308" s="126">
        <v>0</v>
      </c>
      <c r="R308" s="126">
        <f>Q308*H308</f>
        <v>0</v>
      </c>
      <c r="S308" s="126">
        <v>0</v>
      </c>
      <c r="T308" s="127">
        <f>S308*H308</f>
        <v>0</v>
      </c>
      <c r="AR308" s="97" t="s">
        <v>64</v>
      </c>
      <c r="AT308" s="97" t="s">
        <v>62</v>
      </c>
      <c r="AU308" s="97" t="s">
        <v>0</v>
      </c>
      <c r="AY308" s="128" t="s">
        <v>61</v>
      </c>
      <c r="BE308" s="129">
        <f>IF(N308="základní",J308,0)</f>
        <v>0</v>
      </c>
      <c r="BF308" s="129">
        <f>IF(N308="snížená",J308,0)</f>
        <v>0</v>
      </c>
      <c r="BG308" s="129">
        <f>IF(N308="zákl. přenesená",J308,0)</f>
        <v>0</v>
      </c>
      <c r="BH308" s="129">
        <f>IF(N308="sníž. přenesená",J308,0)</f>
        <v>0</v>
      </c>
      <c r="BI308" s="129">
        <f>IF(N308="nulová",J308,0)</f>
        <v>0</v>
      </c>
      <c r="BJ308" s="128" t="s">
        <v>60</v>
      </c>
      <c r="BK308" s="129">
        <f>ROUND(I308*H308,2)</f>
        <v>0</v>
      </c>
      <c r="BL308" s="128" t="s">
        <v>64</v>
      </c>
      <c r="BM308" s="97" t="s">
        <v>530</v>
      </c>
    </row>
    <row r="309" spans="2:66" s="121" customFormat="1" ht="29.25" x14ac:dyDescent="0.25">
      <c r="B309" s="124"/>
      <c r="D309" s="122" t="s">
        <v>63</v>
      </c>
      <c r="F309" s="123" t="s">
        <v>531</v>
      </c>
      <c r="I309" s="110"/>
      <c r="L309" s="124"/>
      <c r="M309" s="130"/>
      <c r="T309" s="131"/>
      <c r="AT309" s="128" t="s">
        <v>63</v>
      </c>
      <c r="AU309" s="128" t="s">
        <v>0</v>
      </c>
    </row>
    <row r="310" spans="2:66" s="121" customFormat="1" ht="36" customHeight="1" x14ac:dyDescent="0.25">
      <c r="B310" s="124"/>
      <c r="C310" s="114" t="s">
        <v>532</v>
      </c>
      <c r="D310" s="114" t="s">
        <v>62</v>
      </c>
      <c r="E310" s="115" t="s">
        <v>533</v>
      </c>
      <c r="F310" s="116" t="s">
        <v>534</v>
      </c>
      <c r="G310" s="117" t="s">
        <v>95</v>
      </c>
      <c r="H310" s="118">
        <v>4</v>
      </c>
      <c r="I310" s="119"/>
      <c r="J310" s="120">
        <f>ROUND(I310*H310,2)</f>
        <v>0</v>
      </c>
      <c r="K310" s="116" t="s">
        <v>9</v>
      </c>
      <c r="L310" s="124"/>
      <c r="M310" s="92" t="s">
        <v>9</v>
      </c>
      <c r="N310" s="125" t="s">
        <v>29</v>
      </c>
      <c r="P310" s="126">
        <f>O310*H310</f>
        <v>0</v>
      </c>
      <c r="Q310" s="126">
        <v>0</v>
      </c>
      <c r="R310" s="126">
        <f>Q310*H310</f>
        <v>0</v>
      </c>
      <c r="S310" s="126">
        <v>0</v>
      </c>
      <c r="T310" s="127">
        <f>S310*H310</f>
        <v>0</v>
      </c>
      <c r="AR310" s="97" t="s">
        <v>64</v>
      </c>
      <c r="AT310" s="97" t="s">
        <v>62</v>
      </c>
      <c r="AU310" s="97" t="s">
        <v>0</v>
      </c>
      <c r="AY310" s="128" t="s">
        <v>61</v>
      </c>
      <c r="BE310" s="129">
        <f>IF(N310="základní",J310,0)</f>
        <v>0</v>
      </c>
      <c r="BF310" s="129">
        <f>IF(N310="snížená",J310,0)</f>
        <v>0</v>
      </c>
      <c r="BG310" s="129">
        <f>IF(N310="zákl. přenesená",J310,0)</f>
        <v>0</v>
      </c>
      <c r="BH310" s="129">
        <f>IF(N310="sníž. přenesená",J310,0)</f>
        <v>0</v>
      </c>
      <c r="BI310" s="129">
        <f>IF(N310="nulová",J310,0)</f>
        <v>0</v>
      </c>
      <c r="BJ310" s="128" t="s">
        <v>60</v>
      </c>
      <c r="BK310" s="129">
        <f>ROUND(I310*H310,2)</f>
        <v>0</v>
      </c>
      <c r="BL310" s="128" t="s">
        <v>64</v>
      </c>
      <c r="BM310" s="97" t="s">
        <v>535</v>
      </c>
    </row>
    <row r="311" spans="2:66" s="121" customFormat="1" ht="39" x14ac:dyDescent="0.25">
      <c r="B311" s="124"/>
      <c r="D311" s="122" t="s">
        <v>63</v>
      </c>
      <c r="F311" s="123" t="s">
        <v>536</v>
      </c>
      <c r="I311" s="110"/>
      <c r="L311" s="124"/>
      <c r="M311" s="130"/>
      <c r="T311" s="131"/>
      <c r="AT311" s="128" t="s">
        <v>63</v>
      </c>
      <c r="AU311" s="128" t="s">
        <v>0</v>
      </c>
    </row>
    <row r="312" spans="2:66" s="121" customFormat="1" ht="36" customHeight="1" x14ac:dyDescent="0.25">
      <c r="B312" s="124"/>
      <c r="C312" s="114" t="s">
        <v>537</v>
      </c>
      <c r="D312" s="114" t="s">
        <v>62</v>
      </c>
      <c r="E312" s="115" t="s">
        <v>538</v>
      </c>
      <c r="F312" s="116" t="s">
        <v>539</v>
      </c>
      <c r="G312" s="117" t="s">
        <v>111</v>
      </c>
      <c r="H312" s="118">
        <v>104</v>
      </c>
      <c r="I312" s="119"/>
      <c r="J312" s="120">
        <f>ROUND(I312*H312,2)</f>
        <v>0</v>
      </c>
      <c r="K312" s="116" t="s">
        <v>9</v>
      </c>
      <c r="L312" s="124"/>
      <c r="M312" s="92" t="s">
        <v>9</v>
      </c>
      <c r="N312" s="125" t="s">
        <v>29</v>
      </c>
      <c r="P312" s="126">
        <f>O312*H312</f>
        <v>0</v>
      </c>
      <c r="Q312" s="126">
        <v>0</v>
      </c>
      <c r="R312" s="126">
        <f>Q312*H312</f>
        <v>0</v>
      </c>
      <c r="S312" s="126">
        <v>0</v>
      </c>
      <c r="T312" s="127">
        <f>S312*H312</f>
        <v>0</v>
      </c>
      <c r="AR312" s="97" t="s">
        <v>64</v>
      </c>
      <c r="AT312" s="97" t="s">
        <v>62</v>
      </c>
      <c r="AU312" s="97" t="s">
        <v>0</v>
      </c>
      <c r="AY312" s="128" t="s">
        <v>61</v>
      </c>
      <c r="BE312" s="129">
        <f>IF(N312="základní",J312,0)</f>
        <v>0</v>
      </c>
      <c r="BF312" s="129">
        <f>IF(N312="snížená",J312,0)</f>
        <v>0</v>
      </c>
      <c r="BG312" s="129">
        <f>IF(N312="zákl. přenesená",J312,0)</f>
        <v>0</v>
      </c>
      <c r="BH312" s="129">
        <f>IF(N312="sníž. přenesená",J312,0)</f>
        <v>0</v>
      </c>
      <c r="BI312" s="129">
        <f>IF(N312="nulová",J312,0)</f>
        <v>0</v>
      </c>
      <c r="BJ312" s="128" t="s">
        <v>60</v>
      </c>
      <c r="BK312" s="129">
        <f>ROUND(I312*H312,2)</f>
        <v>0</v>
      </c>
      <c r="BL312" s="128" t="s">
        <v>64</v>
      </c>
      <c r="BM312" s="97" t="s">
        <v>540</v>
      </c>
    </row>
    <row r="313" spans="2:66" s="121" customFormat="1" ht="19.5" x14ac:dyDescent="0.25">
      <c r="B313" s="124"/>
      <c r="D313" s="122" t="s">
        <v>63</v>
      </c>
      <c r="F313" s="123" t="s">
        <v>541</v>
      </c>
      <c r="I313" s="110"/>
      <c r="L313" s="124"/>
      <c r="M313" s="130"/>
      <c r="T313" s="131"/>
      <c r="AT313" s="128" t="s">
        <v>63</v>
      </c>
      <c r="AU313" s="128" t="s">
        <v>0</v>
      </c>
    </row>
    <row r="314" spans="2:66" s="121" customFormat="1" ht="36" customHeight="1" x14ac:dyDescent="0.25">
      <c r="B314" s="124"/>
      <c r="C314" s="114" t="s">
        <v>542</v>
      </c>
      <c r="D314" s="114" t="s">
        <v>62</v>
      </c>
      <c r="E314" s="115" t="s">
        <v>543</v>
      </c>
      <c r="F314" s="116" t="s">
        <v>544</v>
      </c>
      <c r="G314" s="117" t="s">
        <v>95</v>
      </c>
      <c r="H314" s="118">
        <v>8</v>
      </c>
      <c r="I314" s="119"/>
      <c r="J314" s="120">
        <f>ROUND(I314*H314,2)</f>
        <v>0</v>
      </c>
      <c r="K314" s="116" t="s">
        <v>9</v>
      </c>
      <c r="L314" s="124"/>
      <c r="M314" s="92" t="s">
        <v>9</v>
      </c>
      <c r="N314" s="125" t="s">
        <v>29</v>
      </c>
      <c r="P314" s="126">
        <f>O314*H314</f>
        <v>0</v>
      </c>
      <c r="Q314" s="126">
        <v>0</v>
      </c>
      <c r="R314" s="126">
        <f>Q314*H314</f>
        <v>0</v>
      </c>
      <c r="S314" s="126">
        <v>0</v>
      </c>
      <c r="T314" s="127">
        <f>S314*H314</f>
        <v>0</v>
      </c>
      <c r="AR314" s="97" t="s">
        <v>64</v>
      </c>
      <c r="AT314" s="97" t="s">
        <v>62</v>
      </c>
      <c r="AU314" s="97" t="s">
        <v>0</v>
      </c>
      <c r="AY314" s="128" t="s">
        <v>61</v>
      </c>
      <c r="BE314" s="129">
        <f>IF(N314="základní",J314,0)</f>
        <v>0</v>
      </c>
      <c r="BF314" s="129">
        <f>IF(N314="snížená",J314,0)</f>
        <v>0</v>
      </c>
      <c r="BG314" s="129">
        <f>IF(N314="zákl. přenesená",J314,0)</f>
        <v>0</v>
      </c>
      <c r="BH314" s="129">
        <f>IF(N314="sníž. přenesená",J314,0)</f>
        <v>0</v>
      </c>
      <c r="BI314" s="129">
        <f>IF(N314="nulová",J314,0)</f>
        <v>0</v>
      </c>
      <c r="BJ314" s="128" t="s">
        <v>60</v>
      </c>
      <c r="BK314" s="129">
        <f>ROUND(I314*H314,2)</f>
        <v>0</v>
      </c>
      <c r="BL314" s="128" t="s">
        <v>64</v>
      </c>
      <c r="BM314" s="97" t="s">
        <v>545</v>
      </c>
    </row>
    <row r="315" spans="2:66" s="121" customFormat="1" ht="29.25" x14ac:dyDescent="0.25">
      <c r="B315" s="124"/>
      <c r="D315" s="122" t="s">
        <v>63</v>
      </c>
      <c r="F315" s="123" t="s">
        <v>546</v>
      </c>
      <c r="I315" s="110"/>
      <c r="L315" s="124"/>
      <c r="M315" s="130"/>
      <c r="T315" s="131"/>
      <c r="AT315" s="128" t="s">
        <v>63</v>
      </c>
      <c r="AU315" s="128" t="s">
        <v>0</v>
      </c>
    </row>
    <row r="316" spans="2:66" s="121" customFormat="1" ht="36" customHeight="1" x14ac:dyDescent="0.25">
      <c r="B316" s="124"/>
      <c r="C316" s="114" t="s">
        <v>547</v>
      </c>
      <c r="D316" s="114" t="s">
        <v>62</v>
      </c>
      <c r="E316" s="115" t="s">
        <v>548</v>
      </c>
      <c r="F316" s="116" t="s">
        <v>549</v>
      </c>
      <c r="G316" s="117" t="s">
        <v>95</v>
      </c>
      <c r="H316" s="118">
        <v>2</v>
      </c>
      <c r="I316" s="119"/>
      <c r="J316" s="120">
        <f>ROUND(I316*H316,2)</f>
        <v>0</v>
      </c>
      <c r="K316" s="116" t="s">
        <v>9</v>
      </c>
      <c r="L316" s="124"/>
      <c r="M316" s="92" t="s">
        <v>9</v>
      </c>
      <c r="N316" s="125" t="s">
        <v>29</v>
      </c>
      <c r="P316" s="126">
        <f>O316*H316</f>
        <v>0</v>
      </c>
      <c r="Q316" s="126">
        <v>0</v>
      </c>
      <c r="R316" s="126">
        <f>Q316*H316</f>
        <v>0</v>
      </c>
      <c r="S316" s="126">
        <v>0</v>
      </c>
      <c r="T316" s="127">
        <f>S316*H316</f>
        <v>0</v>
      </c>
      <c r="AR316" s="97" t="s">
        <v>64</v>
      </c>
      <c r="AT316" s="97" t="s">
        <v>62</v>
      </c>
      <c r="AU316" s="97" t="s">
        <v>0</v>
      </c>
      <c r="AY316" s="128" t="s">
        <v>61</v>
      </c>
      <c r="BE316" s="129">
        <f>IF(N316="základní",J316,0)</f>
        <v>0</v>
      </c>
      <c r="BF316" s="129">
        <f>IF(N316="snížená",J316,0)</f>
        <v>0</v>
      </c>
      <c r="BG316" s="129">
        <f>IF(N316="zákl. přenesená",J316,0)</f>
        <v>0</v>
      </c>
      <c r="BH316" s="129">
        <f>IF(N316="sníž. přenesená",J316,0)</f>
        <v>0</v>
      </c>
      <c r="BI316" s="129">
        <f>IF(N316="nulová",J316,0)</f>
        <v>0</v>
      </c>
      <c r="BJ316" s="128" t="s">
        <v>60</v>
      </c>
      <c r="BK316" s="129">
        <f>ROUND(I316*H316,2)</f>
        <v>0</v>
      </c>
      <c r="BL316" s="128" t="s">
        <v>64</v>
      </c>
      <c r="BM316" s="97" t="s">
        <v>550</v>
      </c>
    </row>
    <row r="317" spans="2:66" s="121" customFormat="1" ht="19.5" x14ac:dyDescent="0.25">
      <c r="B317" s="124"/>
      <c r="D317" s="122" t="s">
        <v>63</v>
      </c>
      <c r="F317" s="123" t="s">
        <v>551</v>
      </c>
      <c r="I317" s="110"/>
      <c r="L317" s="124"/>
      <c r="M317" s="130"/>
      <c r="T317" s="131"/>
      <c r="AT317" s="128" t="s">
        <v>63</v>
      </c>
      <c r="AU317" s="128" t="s">
        <v>0</v>
      </c>
    </row>
    <row r="318" spans="2:66" s="121" customFormat="1" ht="36" customHeight="1" x14ac:dyDescent="0.25">
      <c r="B318" s="124"/>
      <c r="C318" s="114" t="s">
        <v>552</v>
      </c>
      <c r="D318" s="114" t="s">
        <v>62</v>
      </c>
      <c r="E318" s="115" t="s">
        <v>553</v>
      </c>
      <c r="F318" s="116" t="s">
        <v>554</v>
      </c>
      <c r="G318" s="117" t="s">
        <v>95</v>
      </c>
      <c r="H318" s="118">
        <v>2</v>
      </c>
      <c r="I318" s="119"/>
      <c r="J318" s="120">
        <f>ROUND(I318*H318,2)</f>
        <v>0</v>
      </c>
      <c r="K318" s="116" t="s">
        <v>9</v>
      </c>
      <c r="L318" s="124"/>
      <c r="M318" s="92" t="s">
        <v>9</v>
      </c>
      <c r="N318" s="125" t="s">
        <v>29</v>
      </c>
      <c r="P318" s="126">
        <f>O318*H318</f>
        <v>0</v>
      </c>
      <c r="Q318" s="126">
        <v>0</v>
      </c>
      <c r="R318" s="126">
        <f>Q318*H318</f>
        <v>0</v>
      </c>
      <c r="S318" s="126">
        <v>0</v>
      </c>
      <c r="T318" s="127">
        <f>S318*H318</f>
        <v>0</v>
      </c>
      <c r="AR318" s="97" t="s">
        <v>64</v>
      </c>
      <c r="AT318" s="97" t="s">
        <v>62</v>
      </c>
      <c r="AU318" s="97" t="s">
        <v>0</v>
      </c>
      <c r="AY318" s="128" t="s">
        <v>61</v>
      </c>
      <c r="BE318" s="129">
        <f>IF(N318="základní",J318,0)</f>
        <v>0</v>
      </c>
      <c r="BF318" s="129">
        <f>IF(N318="snížená",J318,0)</f>
        <v>0</v>
      </c>
      <c r="BG318" s="129">
        <f>IF(N318="zákl. přenesená",J318,0)</f>
        <v>0</v>
      </c>
      <c r="BH318" s="129">
        <f>IF(N318="sníž. přenesená",J318,0)</f>
        <v>0</v>
      </c>
      <c r="BI318" s="129">
        <f>IF(N318="nulová",J318,0)</f>
        <v>0</v>
      </c>
      <c r="BJ318" s="128" t="s">
        <v>60</v>
      </c>
      <c r="BK318" s="129">
        <f>ROUND(I318*H318,2)</f>
        <v>0</v>
      </c>
      <c r="BL318" s="128" t="s">
        <v>64</v>
      </c>
      <c r="BM318" s="97" t="s">
        <v>555</v>
      </c>
    </row>
    <row r="319" spans="2:66" s="121" customFormat="1" ht="19.5" x14ac:dyDescent="0.25">
      <c r="B319" s="124"/>
      <c r="D319" s="122" t="s">
        <v>63</v>
      </c>
      <c r="F319" s="123" t="s">
        <v>556</v>
      </c>
      <c r="I319" s="110"/>
      <c r="L319" s="124"/>
      <c r="M319" s="130"/>
      <c r="T319" s="131"/>
      <c r="AT319" s="128" t="s">
        <v>63</v>
      </c>
      <c r="AU319" s="128" t="s">
        <v>0</v>
      </c>
    </row>
    <row r="320" spans="2:66" s="121" customFormat="1" ht="36" customHeight="1" x14ac:dyDescent="0.25">
      <c r="B320" s="124"/>
      <c r="C320" s="114" t="s">
        <v>557</v>
      </c>
      <c r="D320" s="114" t="s">
        <v>62</v>
      </c>
      <c r="E320" s="115" t="s">
        <v>558</v>
      </c>
      <c r="F320" s="116" t="s">
        <v>559</v>
      </c>
      <c r="G320" s="117" t="s">
        <v>95</v>
      </c>
      <c r="H320" s="118">
        <v>4</v>
      </c>
      <c r="I320" s="119"/>
      <c r="J320" s="120">
        <f>ROUND(I320*H320,2)</f>
        <v>0</v>
      </c>
      <c r="K320" s="116" t="s">
        <v>9</v>
      </c>
      <c r="L320" s="124"/>
      <c r="M320" s="92" t="s">
        <v>9</v>
      </c>
      <c r="N320" s="125" t="s">
        <v>29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97" t="s">
        <v>64</v>
      </c>
      <c r="AT320" s="97" t="s">
        <v>62</v>
      </c>
      <c r="AU320" s="97" t="s">
        <v>0</v>
      </c>
      <c r="AY320" s="128" t="s">
        <v>61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28" t="s">
        <v>60</v>
      </c>
      <c r="BK320" s="129">
        <f>ROUND(I320*H320,2)</f>
        <v>0</v>
      </c>
      <c r="BL320" s="128" t="s">
        <v>64</v>
      </c>
      <c r="BM320" s="97" t="s">
        <v>560</v>
      </c>
    </row>
    <row r="321" spans="2:65" s="121" customFormat="1" ht="19.5" x14ac:dyDescent="0.25">
      <c r="B321" s="124"/>
      <c r="D321" s="122" t="s">
        <v>63</v>
      </c>
      <c r="F321" s="123" t="s">
        <v>561</v>
      </c>
      <c r="I321" s="110"/>
      <c r="L321" s="124"/>
      <c r="M321" s="130"/>
      <c r="T321" s="131"/>
      <c r="AT321" s="128" t="s">
        <v>63</v>
      </c>
      <c r="AU321" s="128" t="s">
        <v>0</v>
      </c>
    </row>
    <row r="322" spans="2:65" s="121" customFormat="1" ht="36" customHeight="1" x14ac:dyDescent="0.25">
      <c r="B322" s="124"/>
      <c r="C322" s="114" t="s">
        <v>562</v>
      </c>
      <c r="D322" s="114" t="s">
        <v>62</v>
      </c>
      <c r="E322" s="115" t="s">
        <v>563</v>
      </c>
      <c r="F322" s="116" t="s">
        <v>564</v>
      </c>
      <c r="G322" s="117" t="s">
        <v>95</v>
      </c>
      <c r="H322" s="118">
        <v>48</v>
      </c>
      <c r="I322" s="119"/>
      <c r="J322" s="120">
        <f>ROUND(I322*H322,2)</f>
        <v>0</v>
      </c>
      <c r="K322" s="116" t="s">
        <v>9</v>
      </c>
      <c r="L322" s="124"/>
      <c r="M322" s="92" t="s">
        <v>9</v>
      </c>
      <c r="N322" s="125" t="s">
        <v>29</v>
      </c>
      <c r="P322" s="126">
        <f>O322*H322</f>
        <v>0</v>
      </c>
      <c r="Q322" s="126">
        <v>0</v>
      </c>
      <c r="R322" s="126">
        <f>Q322*H322</f>
        <v>0</v>
      </c>
      <c r="S322" s="126">
        <v>0</v>
      </c>
      <c r="T322" s="127">
        <f>S322*H322</f>
        <v>0</v>
      </c>
      <c r="AR322" s="97" t="s">
        <v>64</v>
      </c>
      <c r="AT322" s="97" t="s">
        <v>62</v>
      </c>
      <c r="AU322" s="97" t="s">
        <v>0</v>
      </c>
      <c r="AY322" s="128" t="s">
        <v>61</v>
      </c>
      <c r="BE322" s="129">
        <f>IF(N322="základní",J322,0)</f>
        <v>0</v>
      </c>
      <c r="BF322" s="129">
        <f>IF(N322="snížená",J322,0)</f>
        <v>0</v>
      </c>
      <c r="BG322" s="129">
        <f>IF(N322="zákl. přenesená",J322,0)</f>
        <v>0</v>
      </c>
      <c r="BH322" s="129">
        <f>IF(N322="sníž. přenesená",J322,0)</f>
        <v>0</v>
      </c>
      <c r="BI322" s="129">
        <f>IF(N322="nulová",J322,0)</f>
        <v>0</v>
      </c>
      <c r="BJ322" s="128" t="s">
        <v>60</v>
      </c>
      <c r="BK322" s="129">
        <f>ROUND(I322*H322,2)</f>
        <v>0</v>
      </c>
      <c r="BL322" s="128" t="s">
        <v>64</v>
      </c>
      <c r="BM322" s="97" t="s">
        <v>565</v>
      </c>
    </row>
    <row r="323" spans="2:65" s="121" customFormat="1" ht="29.25" x14ac:dyDescent="0.25">
      <c r="B323" s="124"/>
      <c r="D323" s="122" t="s">
        <v>63</v>
      </c>
      <c r="F323" s="123" t="s">
        <v>566</v>
      </c>
      <c r="I323" s="110"/>
      <c r="L323" s="124"/>
      <c r="M323" s="130"/>
      <c r="T323" s="131"/>
      <c r="AT323" s="128" t="s">
        <v>63</v>
      </c>
      <c r="AU323" s="128" t="s">
        <v>0</v>
      </c>
    </row>
    <row r="324" spans="2:65" s="121" customFormat="1" ht="36" customHeight="1" x14ac:dyDescent="0.25">
      <c r="B324" s="124"/>
      <c r="C324" s="114" t="s">
        <v>567</v>
      </c>
      <c r="D324" s="114" t="s">
        <v>62</v>
      </c>
      <c r="E324" s="115" t="s">
        <v>568</v>
      </c>
      <c r="F324" s="116" t="s">
        <v>569</v>
      </c>
      <c r="G324" s="117" t="s">
        <v>95</v>
      </c>
      <c r="H324" s="118">
        <v>8</v>
      </c>
      <c r="I324" s="119"/>
      <c r="J324" s="120">
        <f>ROUND(I324*H324,2)</f>
        <v>0</v>
      </c>
      <c r="K324" s="116" t="s">
        <v>9</v>
      </c>
      <c r="L324" s="124"/>
      <c r="M324" s="92" t="s">
        <v>9</v>
      </c>
      <c r="N324" s="125" t="s">
        <v>29</v>
      </c>
      <c r="P324" s="126">
        <f>O324*H324</f>
        <v>0</v>
      </c>
      <c r="Q324" s="126">
        <v>0</v>
      </c>
      <c r="R324" s="126">
        <f>Q324*H324</f>
        <v>0</v>
      </c>
      <c r="S324" s="126">
        <v>0</v>
      </c>
      <c r="T324" s="127">
        <f>S324*H324</f>
        <v>0</v>
      </c>
      <c r="AR324" s="97" t="s">
        <v>64</v>
      </c>
      <c r="AT324" s="97" t="s">
        <v>62</v>
      </c>
      <c r="AU324" s="97" t="s">
        <v>0</v>
      </c>
      <c r="AY324" s="128" t="s">
        <v>61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28" t="s">
        <v>60</v>
      </c>
      <c r="BK324" s="129">
        <f>ROUND(I324*H324,2)</f>
        <v>0</v>
      </c>
      <c r="BL324" s="128" t="s">
        <v>64</v>
      </c>
      <c r="BM324" s="97" t="s">
        <v>570</v>
      </c>
    </row>
    <row r="325" spans="2:65" s="121" customFormat="1" ht="29.25" x14ac:dyDescent="0.25">
      <c r="B325" s="124"/>
      <c r="D325" s="122" t="s">
        <v>63</v>
      </c>
      <c r="F325" s="123" t="s">
        <v>571</v>
      </c>
      <c r="I325" s="110"/>
      <c r="L325" s="124"/>
      <c r="M325" s="130"/>
      <c r="T325" s="131"/>
      <c r="AT325" s="128" t="s">
        <v>63</v>
      </c>
      <c r="AU325" s="128" t="s">
        <v>0</v>
      </c>
    </row>
    <row r="326" spans="2:65" s="121" customFormat="1" ht="36" customHeight="1" x14ac:dyDescent="0.25">
      <c r="B326" s="124"/>
      <c r="C326" s="114" t="s">
        <v>572</v>
      </c>
      <c r="D326" s="114" t="s">
        <v>62</v>
      </c>
      <c r="E326" s="115" t="s">
        <v>573</v>
      </c>
      <c r="F326" s="116" t="s">
        <v>574</v>
      </c>
      <c r="G326" s="117" t="s">
        <v>95</v>
      </c>
      <c r="H326" s="118">
        <v>8</v>
      </c>
      <c r="I326" s="119"/>
      <c r="J326" s="120">
        <f>ROUND(I326*H326,2)</f>
        <v>0</v>
      </c>
      <c r="K326" s="116" t="s">
        <v>9</v>
      </c>
      <c r="L326" s="124"/>
      <c r="M326" s="92" t="s">
        <v>9</v>
      </c>
      <c r="N326" s="125" t="s">
        <v>29</v>
      </c>
      <c r="P326" s="126">
        <f>O326*H326</f>
        <v>0</v>
      </c>
      <c r="Q326" s="126">
        <v>0</v>
      </c>
      <c r="R326" s="126">
        <f>Q326*H326</f>
        <v>0</v>
      </c>
      <c r="S326" s="126">
        <v>0</v>
      </c>
      <c r="T326" s="127">
        <f>S326*H326</f>
        <v>0</v>
      </c>
      <c r="AR326" s="97" t="s">
        <v>64</v>
      </c>
      <c r="AT326" s="97" t="s">
        <v>62</v>
      </c>
      <c r="AU326" s="97" t="s">
        <v>0</v>
      </c>
      <c r="AY326" s="128" t="s">
        <v>61</v>
      </c>
      <c r="BE326" s="129">
        <f>IF(N326="základní",J326,0)</f>
        <v>0</v>
      </c>
      <c r="BF326" s="129">
        <f>IF(N326="snížená",J326,0)</f>
        <v>0</v>
      </c>
      <c r="BG326" s="129">
        <f>IF(N326="zákl. přenesená",J326,0)</f>
        <v>0</v>
      </c>
      <c r="BH326" s="129">
        <f>IF(N326="sníž. přenesená",J326,0)</f>
        <v>0</v>
      </c>
      <c r="BI326" s="129">
        <f>IF(N326="nulová",J326,0)</f>
        <v>0</v>
      </c>
      <c r="BJ326" s="128" t="s">
        <v>60</v>
      </c>
      <c r="BK326" s="129">
        <f>ROUND(I326*H326,2)</f>
        <v>0</v>
      </c>
      <c r="BL326" s="128" t="s">
        <v>64</v>
      </c>
      <c r="BM326" s="97" t="s">
        <v>575</v>
      </c>
    </row>
    <row r="327" spans="2:65" s="121" customFormat="1" ht="19.5" x14ac:dyDescent="0.25">
      <c r="B327" s="124"/>
      <c r="D327" s="122" t="s">
        <v>63</v>
      </c>
      <c r="F327" s="123" t="s">
        <v>576</v>
      </c>
      <c r="I327" s="110"/>
      <c r="L327" s="124"/>
      <c r="M327" s="130"/>
      <c r="T327" s="131"/>
      <c r="AT327" s="128" t="s">
        <v>63</v>
      </c>
      <c r="AU327" s="128" t="s">
        <v>0</v>
      </c>
    </row>
    <row r="328" spans="2:65" s="121" customFormat="1" ht="36" customHeight="1" x14ac:dyDescent="0.25">
      <c r="B328" s="124"/>
      <c r="C328" s="114" t="s">
        <v>577</v>
      </c>
      <c r="D328" s="114" t="s">
        <v>62</v>
      </c>
      <c r="E328" s="115" t="s">
        <v>578</v>
      </c>
      <c r="F328" s="116" t="s">
        <v>579</v>
      </c>
      <c r="G328" s="117" t="s">
        <v>95</v>
      </c>
      <c r="H328" s="118">
        <v>8</v>
      </c>
      <c r="I328" s="119"/>
      <c r="J328" s="120">
        <f>ROUND(I328*H328,2)</f>
        <v>0</v>
      </c>
      <c r="K328" s="116" t="s">
        <v>9</v>
      </c>
      <c r="L328" s="124"/>
      <c r="M328" s="92" t="s">
        <v>9</v>
      </c>
      <c r="N328" s="125" t="s">
        <v>29</v>
      </c>
      <c r="P328" s="126">
        <f>O328*H328</f>
        <v>0</v>
      </c>
      <c r="Q328" s="126">
        <v>0</v>
      </c>
      <c r="R328" s="126">
        <f>Q328*H328</f>
        <v>0</v>
      </c>
      <c r="S328" s="126">
        <v>0</v>
      </c>
      <c r="T328" s="127">
        <f>S328*H328</f>
        <v>0</v>
      </c>
      <c r="AR328" s="97" t="s">
        <v>64</v>
      </c>
      <c r="AT328" s="97" t="s">
        <v>62</v>
      </c>
      <c r="AU328" s="97" t="s">
        <v>0</v>
      </c>
      <c r="AY328" s="128" t="s">
        <v>61</v>
      </c>
      <c r="BE328" s="129">
        <f>IF(N328="základní",J328,0)</f>
        <v>0</v>
      </c>
      <c r="BF328" s="129">
        <f>IF(N328="snížená",J328,0)</f>
        <v>0</v>
      </c>
      <c r="BG328" s="129">
        <f>IF(N328="zákl. přenesená",J328,0)</f>
        <v>0</v>
      </c>
      <c r="BH328" s="129">
        <f>IF(N328="sníž. přenesená",J328,0)</f>
        <v>0</v>
      </c>
      <c r="BI328" s="129">
        <f>IF(N328="nulová",J328,0)</f>
        <v>0</v>
      </c>
      <c r="BJ328" s="128" t="s">
        <v>60</v>
      </c>
      <c r="BK328" s="129">
        <f>ROUND(I328*H328,2)</f>
        <v>0</v>
      </c>
      <c r="BL328" s="128" t="s">
        <v>64</v>
      </c>
      <c r="BM328" s="97" t="s">
        <v>580</v>
      </c>
    </row>
    <row r="329" spans="2:65" s="121" customFormat="1" ht="19.5" x14ac:dyDescent="0.25">
      <c r="B329" s="124"/>
      <c r="D329" s="122" t="s">
        <v>63</v>
      </c>
      <c r="F329" s="123" t="s">
        <v>581</v>
      </c>
      <c r="I329" s="110"/>
      <c r="L329" s="124"/>
      <c r="M329" s="130"/>
      <c r="T329" s="131"/>
      <c r="AT329" s="128" t="s">
        <v>63</v>
      </c>
      <c r="AU329" s="128" t="s">
        <v>0</v>
      </c>
    </row>
    <row r="330" spans="2:65" s="121" customFormat="1" ht="36" customHeight="1" x14ac:dyDescent="0.25">
      <c r="B330" s="124"/>
      <c r="C330" s="114" t="s">
        <v>582</v>
      </c>
      <c r="D330" s="114" t="s">
        <v>62</v>
      </c>
      <c r="E330" s="115" t="s">
        <v>583</v>
      </c>
      <c r="F330" s="116" t="s">
        <v>584</v>
      </c>
      <c r="G330" s="117" t="s">
        <v>111</v>
      </c>
      <c r="H330" s="118">
        <v>150</v>
      </c>
      <c r="I330" s="119"/>
      <c r="J330" s="120">
        <f>ROUND(I330*H330,2)</f>
        <v>0</v>
      </c>
      <c r="K330" s="116" t="s">
        <v>9</v>
      </c>
      <c r="L330" s="124"/>
      <c r="M330" s="92" t="s">
        <v>9</v>
      </c>
      <c r="N330" s="125" t="s">
        <v>29</v>
      </c>
      <c r="P330" s="126">
        <f>O330*H330</f>
        <v>0</v>
      </c>
      <c r="Q330" s="126">
        <v>0</v>
      </c>
      <c r="R330" s="126">
        <f>Q330*H330</f>
        <v>0</v>
      </c>
      <c r="S330" s="126">
        <v>0</v>
      </c>
      <c r="T330" s="127">
        <f>S330*H330</f>
        <v>0</v>
      </c>
      <c r="AR330" s="97" t="s">
        <v>64</v>
      </c>
      <c r="AT330" s="97" t="s">
        <v>62</v>
      </c>
      <c r="AU330" s="97" t="s">
        <v>0</v>
      </c>
      <c r="AY330" s="128" t="s">
        <v>61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28" t="s">
        <v>60</v>
      </c>
      <c r="BK330" s="129">
        <f>ROUND(I330*H330,2)</f>
        <v>0</v>
      </c>
      <c r="BL330" s="128" t="s">
        <v>64</v>
      </c>
      <c r="BM330" s="97" t="s">
        <v>585</v>
      </c>
    </row>
    <row r="331" spans="2:65" s="121" customFormat="1" ht="19.5" x14ac:dyDescent="0.25">
      <c r="B331" s="124"/>
      <c r="D331" s="122" t="s">
        <v>63</v>
      </c>
      <c r="F331" s="123" t="s">
        <v>586</v>
      </c>
      <c r="I331" s="110"/>
      <c r="L331" s="124"/>
      <c r="M331" s="130"/>
      <c r="T331" s="131"/>
      <c r="AT331" s="128" t="s">
        <v>63</v>
      </c>
      <c r="AU331" s="128" t="s">
        <v>0</v>
      </c>
    </row>
    <row r="332" spans="2:65" s="121" customFormat="1" ht="36" customHeight="1" x14ac:dyDescent="0.25">
      <c r="B332" s="124"/>
      <c r="C332" s="114" t="s">
        <v>587</v>
      </c>
      <c r="D332" s="114" t="s">
        <v>62</v>
      </c>
      <c r="E332" s="115" t="s">
        <v>588</v>
      </c>
      <c r="F332" s="116" t="s">
        <v>589</v>
      </c>
      <c r="G332" s="117" t="s">
        <v>95</v>
      </c>
      <c r="H332" s="118">
        <v>41</v>
      </c>
      <c r="I332" s="119"/>
      <c r="J332" s="120">
        <f>ROUND(I332*H332,2)</f>
        <v>0</v>
      </c>
      <c r="K332" s="116" t="s">
        <v>9</v>
      </c>
      <c r="L332" s="124"/>
      <c r="M332" s="92" t="s">
        <v>9</v>
      </c>
      <c r="N332" s="125" t="s">
        <v>29</v>
      </c>
      <c r="P332" s="126">
        <f>O332*H332</f>
        <v>0</v>
      </c>
      <c r="Q332" s="126">
        <v>0</v>
      </c>
      <c r="R332" s="126">
        <f>Q332*H332</f>
        <v>0</v>
      </c>
      <c r="S332" s="126">
        <v>0</v>
      </c>
      <c r="T332" s="127">
        <f>S332*H332</f>
        <v>0</v>
      </c>
      <c r="AR332" s="97" t="s">
        <v>64</v>
      </c>
      <c r="AT332" s="97" t="s">
        <v>62</v>
      </c>
      <c r="AU332" s="97" t="s">
        <v>0</v>
      </c>
      <c r="AY332" s="128" t="s">
        <v>61</v>
      </c>
      <c r="BE332" s="129">
        <f>IF(N332="základní",J332,0)</f>
        <v>0</v>
      </c>
      <c r="BF332" s="129">
        <f>IF(N332="snížená",J332,0)</f>
        <v>0</v>
      </c>
      <c r="BG332" s="129">
        <f>IF(N332="zákl. přenesená",J332,0)</f>
        <v>0</v>
      </c>
      <c r="BH332" s="129">
        <f>IF(N332="sníž. přenesená",J332,0)</f>
        <v>0</v>
      </c>
      <c r="BI332" s="129">
        <f>IF(N332="nulová",J332,0)</f>
        <v>0</v>
      </c>
      <c r="BJ332" s="128" t="s">
        <v>60</v>
      </c>
      <c r="BK332" s="129">
        <f>ROUND(I332*H332,2)</f>
        <v>0</v>
      </c>
      <c r="BL332" s="128" t="s">
        <v>64</v>
      </c>
      <c r="BM332" s="97" t="s">
        <v>590</v>
      </c>
    </row>
    <row r="333" spans="2:65" s="121" customFormat="1" ht="29.25" x14ac:dyDescent="0.25">
      <c r="B333" s="124"/>
      <c r="D333" s="122" t="s">
        <v>63</v>
      </c>
      <c r="F333" s="123" t="s">
        <v>591</v>
      </c>
      <c r="I333" s="110"/>
      <c r="L333" s="124"/>
      <c r="M333" s="130"/>
      <c r="T333" s="131"/>
      <c r="AT333" s="128" t="s">
        <v>63</v>
      </c>
      <c r="AU333" s="128" t="s">
        <v>0</v>
      </c>
    </row>
    <row r="334" spans="2:65" s="121" customFormat="1" ht="48" customHeight="1" x14ac:dyDescent="0.25">
      <c r="B334" s="124"/>
      <c r="C334" s="114" t="s">
        <v>592</v>
      </c>
      <c r="D334" s="114" t="s">
        <v>62</v>
      </c>
      <c r="E334" s="115" t="s">
        <v>593</v>
      </c>
      <c r="F334" s="116" t="s">
        <v>594</v>
      </c>
      <c r="G334" s="117" t="s">
        <v>95</v>
      </c>
      <c r="H334" s="118">
        <v>33</v>
      </c>
      <c r="I334" s="119"/>
      <c r="J334" s="120">
        <f>ROUND(I334*H334,2)</f>
        <v>0</v>
      </c>
      <c r="K334" s="116" t="s">
        <v>9</v>
      </c>
      <c r="L334" s="124"/>
      <c r="M334" s="92" t="s">
        <v>9</v>
      </c>
      <c r="N334" s="125" t="s">
        <v>29</v>
      </c>
      <c r="P334" s="126">
        <f>O334*H334</f>
        <v>0</v>
      </c>
      <c r="Q334" s="126">
        <v>0</v>
      </c>
      <c r="R334" s="126">
        <f>Q334*H334</f>
        <v>0</v>
      </c>
      <c r="S334" s="126">
        <v>0</v>
      </c>
      <c r="T334" s="127">
        <f>S334*H334</f>
        <v>0</v>
      </c>
      <c r="AR334" s="97" t="s">
        <v>64</v>
      </c>
      <c r="AT334" s="97" t="s">
        <v>62</v>
      </c>
      <c r="AU334" s="97" t="s">
        <v>0</v>
      </c>
      <c r="AY334" s="128" t="s">
        <v>61</v>
      </c>
      <c r="BE334" s="129">
        <f>IF(N334="základní",J334,0)</f>
        <v>0</v>
      </c>
      <c r="BF334" s="129">
        <f>IF(N334="snížená",J334,0)</f>
        <v>0</v>
      </c>
      <c r="BG334" s="129">
        <f>IF(N334="zákl. přenesená",J334,0)</f>
        <v>0</v>
      </c>
      <c r="BH334" s="129">
        <f>IF(N334="sníž. přenesená",J334,0)</f>
        <v>0</v>
      </c>
      <c r="BI334" s="129">
        <f>IF(N334="nulová",J334,0)</f>
        <v>0</v>
      </c>
      <c r="BJ334" s="128" t="s">
        <v>60</v>
      </c>
      <c r="BK334" s="129">
        <f>ROUND(I334*H334,2)</f>
        <v>0</v>
      </c>
      <c r="BL334" s="128" t="s">
        <v>64</v>
      </c>
      <c r="BM334" s="97" t="s">
        <v>595</v>
      </c>
    </row>
    <row r="335" spans="2:65" s="121" customFormat="1" ht="29.25" x14ac:dyDescent="0.25">
      <c r="B335" s="124"/>
      <c r="D335" s="122" t="s">
        <v>63</v>
      </c>
      <c r="F335" s="123" t="s">
        <v>596</v>
      </c>
      <c r="I335" s="110"/>
      <c r="L335" s="124"/>
      <c r="M335" s="130"/>
      <c r="T335" s="131"/>
      <c r="AT335" s="128" t="s">
        <v>63</v>
      </c>
      <c r="AU335" s="128" t="s">
        <v>0</v>
      </c>
    </row>
    <row r="336" spans="2:65" s="121" customFormat="1" ht="36" customHeight="1" x14ac:dyDescent="0.25">
      <c r="B336" s="124"/>
      <c r="C336" s="114" t="s">
        <v>597</v>
      </c>
      <c r="D336" s="114" t="s">
        <v>62</v>
      </c>
      <c r="E336" s="115" t="s">
        <v>598</v>
      </c>
      <c r="F336" s="116" t="s">
        <v>599</v>
      </c>
      <c r="G336" s="117" t="s">
        <v>95</v>
      </c>
      <c r="H336" s="118">
        <v>9</v>
      </c>
      <c r="I336" s="119"/>
      <c r="J336" s="120">
        <f>ROUND(I336*H336,2)</f>
        <v>0</v>
      </c>
      <c r="K336" s="116" t="s">
        <v>9</v>
      </c>
      <c r="L336" s="124"/>
      <c r="M336" s="92" t="s">
        <v>9</v>
      </c>
      <c r="N336" s="125" t="s">
        <v>29</v>
      </c>
      <c r="P336" s="126">
        <f>O336*H336</f>
        <v>0</v>
      </c>
      <c r="Q336" s="126">
        <v>0</v>
      </c>
      <c r="R336" s="126">
        <f>Q336*H336</f>
        <v>0</v>
      </c>
      <c r="S336" s="126">
        <v>0</v>
      </c>
      <c r="T336" s="127">
        <f>S336*H336</f>
        <v>0</v>
      </c>
      <c r="AR336" s="97" t="s">
        <v>64</v>
      </c>
      <c r="AT336" s="97" t="s">
        <v>62</v>
      </c>
      <c r="AU336" s="97" t="s">
        <v>0</v>
      </c>
      <c r="AY336" s="128" t="s">
        <v>61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28" t="s">
        <v>60</v>
      </c>
      <c r="BK336" s="129">
        <f>ROUND(I336*H336,2)</f>
        <v>0</v>
      </c>
      <c r="BL336" s="128" t="s">
        <v>64</v>
      </c>
      <c r="BM336" s="97" t="s">
        <v>600</v>
      </c>
    </row>
    <row r="337" spans="1:66" s="121" customFormat="1" ht="29.25" x14ac:dyDescent="0.25">
      <c r="B337" s="124"/>
      <c r="D337" s="122" t="s">
        <v>63</v>
      </c>
      <c r="F337" s="123" t="s">
        <v>601</v>
      </c>
      <c r="I337" s="110"/>
      <c r="L337" s="124"/>
      <c r="M337" s="130"/>
      <c r="T337" s="131"/>
      <c r="AT337" s="128" t="s">
        <v>63</v>
      </c>
      <c r="AU337" s="128" t="s">
        <v>0</v>
      </c>
    </row>
    <row r="338" spans="1:66" s="121" customFormat="1" ht="60" customHeight="1" x14ac:dyDescent="0.25">
      <c r="B338" s="124"/>
      <c r="C338" s="114" t="s">
        <v>602</v>
      </c>
      <c r="D338" s="114" t="s">
        <v>62</v>
      </c>
      <c r="E338" s="115" t="s">
        <v>603</v>
      </c>
      <c r="F338" s="116" t="s">
        <v>604</v>
      </c>
      <c r="G338" s="117" t="s">
        <v>111</v>
      </c>
      <c r="H338" s="118">
        <v>58</v>
      </c>
      <c r="I338" s="119"/>
      <c r="J338" s="120">
        <f>ROUND(I338*H338,2)</f>
        <v>0</v>
      </c>
      <c r="K338" s="116" t="s">
        <v>9</v>
      </c>
      <c r="L338" s="124"/>
      <c r="M338" s="92" t="s">
        <v>9</v>
      </c>
      <c r="N338" s="125" t="s">
        <v>29</v>
      </c>
      <c r="P338" s="126">
        <f>O338*H338</f>
        <v>0</v>
      </c>
      <c r="Q338" s="126">
        <v>0</v>
      </c>
      <c r="R338" s="126">
        <f>Q338*H338</f>
        <v>0</v>
      </c>
      <c r="S338" s="126">
        <v>0</v>
      </c>
      <c r="T338" s="127">
        <f>S338*H338</f>
        <v>0</v>
      </c>
      <c r="AR338" s="97" t="s">
        <v>64</v>
      </c>
      <c r="AT338" s="97" t="s">
        <v>62</v>
      </c>
      <c r="AU338" s="97" t="s">
        <v>0</v>
      </c>
      <c r="AY338" s="128" t="s">
        <v>61</v>
      </c>
      <c r="BE338" s="129">
        <f>IF(N338="základní",J338,0)</f>
        <v>0</v>
      </c>
      <c r="BF338" s="129">
        <f>IF(N338="snížená",J338,0)</f>
        <v>0</v>
      </c>
      <c r="BG338" s="129">
        <f>IF(N338="zákl. přenesená",J338,0)</f>
        <v>0</v>
      </c>
      <c r="BH338" s="129">
        <f>IF(N338="sníž. přenesená",J338,0)</f>
        <v>0</v>
      </c>
      <c r="BI338" s="129">
        <f>IF(N338="nulová",J338,0)</f>
        <v>0</v>
      </c>
      <c r="BJ338" s="128" t="s">
        <v>60</v>
      </c>
      <c r="BK338" s="129">
        <f>ROUND(I338*H338,2)</f>
        <v>0</v>
      </c>
      <c r="BL338" s="128" t="s">
        <v>64</v>
      </c>
      <c r="BM338" s="97" t="s">
        <v>605</v>
      </c>
    </row>
    <row r="339" spans="1:66" s="121" customFormat="1" ht="19.5" x14ac:dyDescent="0.25">
      <c r="B339" s="124"/>
      <c r="D339" s="122" t="s">
        <v>63</v>
      </c>
      <c r="F339" s="123" t="s">
        <v>606</v>
      </c>
      <c r="I339" s="110"/>
      <c r="L339" s="124"/>
      <c r="M339" s="130"/>
      <c r="T339" s="131"/>
      <c r="AT339" s="128" t="s">
        <v>63</v>
      </c>
      <c r="AU339" s="128" t="s">
        <v>0</v>
      </c>
    </row>
    <row r="340" spans="1:66" s="121" customFormat="1" ht="36" customHeight="1" x14ac:dyDescent="0.25">
      <c r="B340" s="124"/>
      <c r="C340" s="114" t="s">
        <v>607</v>
      </c>
      <c r="D340" s="114" t="s">
        <v>62</v>
      </c>
      <c r="E340" s="115" t="s">
        <v>608</v>
      </c>
      <c r="F340" s="116" t="s">
        <v>609</v>
      </c>
      <c r="G340" s="117" t="s">
        <v>111</v>
      </c>
      <c r="H340" s="118">
        <v>115</v>
      </c>
      <c r="I340" s="119"/>
      <c r="J340" s="120">
        <f>ROUND(I340*H340,2)</f>
        <v>0</v>
      </c>
      <c r="K340" s="116" t="s">
        <v>9</v>
      </c>
      <c r="L340" s="124"/>
      <c r="M340" s="92" t="s">
        <v>9</v>
      </c>
      <c r="N340" s="125" t="s">
        <v>29</v>
      </c>
      <c r="P340" s="126">
        <f>O340*H340</f>
        <v>0</v>
      </c>
      <c r="Q340" s="126">
        <v>0</v>
      </c>
      <c r="R340" s="126">
        <f>Q340*H340</f>
        <v>0</v>
      </c>
      <c r="S340" s="126">
        <v>0</v>
      </c>
      <c r="T340" s="127">
        <f>S340*H340</f>
        <v>0</v>
      </c>
      <c r="AR340" s="97" t="s">
        <v>64</v>
      </c>
      <c r="AT340" s="97" t="s">
        <v>62</v>
      </c>
      <c r="AU340" s="97" t="s">
        <v>0</v>
      </c>
      <c r="AY340" s="128" t="s">
        <v>61</v>
      </c>
      <c r="BE340" s="129">
        <f>IF(N340="základní",J340,0)</f>
        <v>0</v>
      </c>
      <c r="BF340" s="129">
        <f>IF(N340="snížená",J340,0)</f>
        <v>0</v>
      </c>
      <c r="BG340" s="129">
        <f>IF(N340="zákl. přenesená",J340,0)</f>
        <v>0</v>
      </c>
      <c r="BH340" s="129">
        <f>IF(N340="sníž. přenesená",J340,0)</f>
        <v>0</v>
      </c>
      <c r="BI340" s="129">
        <f>IF(N340="nulová",J340,0)</f>
        <v>0</v>
      </c>
      <c r="BJ340" s="128" t="s">
        <v>60</v>
      </c>
      <c r="BK340" s="129">
        <f>ROUND(I340*H340,2)</f>
        <v>0</v>
      </c>
      <c r="BL340" s="128" t="s">
        <v>64</v>
      </c>
      <c r="BM340" s="97" t="s">
        <v>610</v>
      </c>
    </row>
    <row r="341" spans="1:66" s="121" customFormat="1" ht="39" x14ac:dyDescent="0.25">
      <c r="B341" s="124"/>
      <c r="D341" s="122" t="s">
        <v>63</v>
      </c>
      <c r="F341" s="123" t="s">
        <v>611</v>
      </c>
      <c r="I341" s="110"/>
      <c r="L341" s="124"/>
      <c r="M341" s="130"/>
      <c r="T341" s="131"/>
      <c r="AT341" s="128" t="s">
        <v>63</v>
      </c>
      <c r="AU341" s="128" t="s">
        <v>0</v>
      </c>
    </row>
    <row r="342" spans="1:66" s="121" customFormat="1" ht="48" customHeight="1" x14ac:dyDescent="0.25">
      <c r="B342" s="124"/>
      <c r="C342" s="114" t="s">
        <v>612</v>
      </c>
      <c r="D342" s="114" t="s">
        <v>62</v>
      </c>
      <c r="E342" s="115" t="s">
        <v>613</v>
      </c>
      <c r="F342" s="116" t="s">
        <v>614</v>
      </c>
      <c r="G342" s="117" t="s">
        <v>111</v>
      </c>
      <c r="H342" s="118">
        <v>250</v>
      </c>
      <c r="I342" s="119"/>
      <c r="J342" s="120">
        <f>ROUND(I342*H342,2)</f>
        <v>0</v>
      </c>
      <c r="K342" s="116" t="s">
        <v>9</v>
      </c>
      <c r="L342" s="124"/>
      <c r="M342" s="92" t="s">
        <v>9</v>
      </c>
      <c r="N342" s="125" t="s">
        <v>29</v>
      </c>
      <c r="P342" s="126">
        <f>O342*H342</f>
        <v>0</v>
      </c>
      <c r="Q342" s="126">
        <v>0</v>
      </c>
      <c r="R342" s="126">
        <f>Q342*H342</f>
        <v>0</v>
      </c>
      <c r="S342" s="126">
        <v>0</v>
      </c>
      <c r="T342" s="127">
        <f>S342*H342</f>
        <v>0</v>
      </c>
      <c r="AR342" s="97" t="s">
        <v>64</v>
      </c>
      <c r="AT342" s="97" t="s">
        <v>62</v>
      </c>
      <c r="AU342" s="97" t="s">
        <v>0</v>
      </c>
      <c r="AY342" s="128" t="s">
        <v>61</v>
      </c>
      <c r="BE342" s="129">
        <f>IF(N342="základní",J342,0)</f>
        <v>0</v>
      </c>
      <c r="BF342" s="129">
        <f>IF(N342="snížená",J342,0)</f>
        <v>0</v>
      </c>
      <c r="BG342" s="129">
        <f>IF(N342="zákl. přenesená",J342,0)</f>
        <v>0</v>
      </c>
      <c r="BH342" s="129">
        <f>IF(N342="sníž. přenesená",J342,0)</f>
        <v>0</v>
      </c>
      <c r="BI342" s="129">
        <f>IF(N342="nulová",J342,0)</f>
        <v>0</v>
      </c>
      <c r="BJ342" s="128" t="s">
        <v>60</v>
      </c>
      <c r="BK342" s="129">
        <f>ROUND(I342*H342,2)</f>
        <v>0</v>
      </c>
      <c r="BL342" s="128" t="s">
        <v>64</v>
      </c>
      <c r="BM342" s="97" t="s">
        <v>615</v>
      </c>
    </row>
    <row r="343" spans="1:66" s="121" customFormat="1" ht="19.5" x14ac:dyDescent="0.25">
      <c r="B343" s="124"/>
      <c r="D343" s="122" t="s">
        <v>63</v>
      </c>
      <c r="F343" s="123" t="s">
        <v>616</v>
      </c>
      <c r="I343" s="110"/>
      <c r="L343" s="124"/>
      <c r="M343" s="130"/>
      <c r="T343" s="131"/>
      <c r="AT343" s="128" t="s">
        <v>63</v>
      </c>
      <c r="AU343" s="128" t="s">
        <v>0</v>
      </c>
    </row>
    <row r="344" spans="1:66" s="121" customFormat="1" ht="48" customHeight="1" x14ac:dyDescent="0.25">
      <c r="B344" s="124"/>
      <c r="C344" s="114" t="s">
        <v>617</v>
      </c>
      <c r="D344" s="114" t="s">
        <v>62</v>
      </c>
      <c r="E344" s="115" t="s">
        <v>618</v>
      </c>
      <c r="F344" s="116" t="s">
        <v>619</v>
      </c>
      <c r="G344" s="117" t="s">
        <v>95</v>
      </c>
      <c r="H344" s="118">
        <v>1</v>
      </c>
      <c r="I344" s="119"/>
      <c r="J344" s="120">
        <f>ROUND(I344*H344,2)</f>
        <v>0</v>
      </c>
      <c r="K344" s="116" t="s">
        <v>9</v>
      </c>
      <c r="L344" s="124"/>
      <c r="M344" s="92" t="s">
        <v>9</v>
      </c>
      <c r="N344" s="125" t="s">
        <v>29</v>
      </c>
      <c r="P344" s="126">
        <f>O344*H344</f>
        <v>0</v>
      </c>
      <c r="Q344" s="126">
        <v>0</v>
      </c>
      <c r="R344" s="126">
        <f>Q344*H344</f>
        <v>0</v>
      </c>
      <c r="S344" s="126">
        <v>0</v>
      </c>
      <c r="T344" s="127">
        <f>S344*H344</f>
        <v>0</v>
      </c>
      <c r="AR344" s="97" t="s">
        <v>64</v>
      </c>
      <c r="AT344" s="97" t="s">
        <v>62</v>
      </c>
      <c r="AU344" s="97" t="s">
        <v>0</v>
      </c>
      <c r="AY344" s="128" t="s">
        <v>61</v>
      </c>
      <c r="BE344" s="129">
        <f>IF(N344="základní",J344,0)</f>
        <v>0</v>
      </c>
      <c r="BF344" s="129">
        <f>IF(N344="snížená",J344,0)</f>
        <v>0</v>
      </c>
      <c r="BG344" s="129">
        <f>IF(N344="zákl. přenesená",J344,0)</f>
        <v>0</v>
      </c>
      <c r="BH344" s="129">
        <f>IF(N344="sníž. přenesená",J344,0)</f>
        <v>0</v>
      </c>
      <c r="BI344" s="129">
        <f>IF(N344="nulová",J344,0)</f>
        <v>0</v>
      </c>
      <c r="BJ344" s="128" t="s">
        <v>60</v>
      </c>
      <c r="BK344" s="129">
        <f>ROUND(I344*H344,2)</f>
        <v>0</v>
      </c>
      <c r="BL344" s="128" t="s">
        <v>64</v>
      </c>
      <c r="BM344" s="97" t="s">
        <v>620</v>
      </c>
    </row>
    <row r="345" spans="1:66" s="121" customFormat="1" ht="29.25" x14ac:dyDescent="0.25">
      <c r="B345" s="124"/>
      <c r="D345" s="122" t="s">
        <v>63</v>
      </c>
      <c r="F345" s="123" t="s">
        <v>621</v>
      </c>
      <c r="I345" s="110"/>
      <c r="L345" s="124"/>
      <c r="M345" s="130"/>
      <c r="T345" s="131"/>
      <c r="AT345" s="128" t="s">
        <v>63</v>
      </c>
      <c r="AU345" s="128" t="s">
        <v>0</v>
      </c>
    </row>
    <row r="346" spans="1:66" s="75" customFormat="1" ht="20.85" customHeight="1" x14ac:dyDescent="0.2">
      <c r="B346" s="124"/>
      <c r="C346" s="114" t="s">
        <v>622</v>
      </c>
      <c r="D346" s="114" t="s">
        <v>62</v>
      </c>
      <c r="E346" s="115" t="s">
        <v>623</v>
      </c>
      <c r="F346" s="116" t="s">
        <v>624</v>
      </c>
      <c r="G346" s="117" t="s">
        <v>95</v>
      </c>
      <c r="H346" s="118">
        <v>1</v>
      </c>
      <c r="I346" s="119"/>
      <c r="J346" s="120">
        <f>ROUND(I346*H346,2)</f>
        <v>0</v>
      </c>
      <c r="K346" s="116" t="s">
        <v>9</v>
      </c>
      <c r="L346" s="124"/>
      <c r="M346" s="92" t="s">
        <v>9</v>
      </c>
      <c r="N346" s="125" t="s">
        <v>29</v>
      </c>
      <c r="O346" s="121"/>
      <c r="P346" s="126">
        <f>O346*H346</f>
        <v>0</v>
      </c>
      <c r="Q346" s="126">
        <v>0</v>
      </c>
      <c r="R346" s="126">
        <f>Q346*H346</f>
        <v>0</v>
      </c>
      <c r="S346" s="126">
        <v>0</v>
      </c>
      <c r="T346" s="127">
        <f>S346*H346</f>
        <v>0</v>
      </c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97" t="s">
        <v>64</v>
      </c>
      <c r="AS346" s="121"/>
      <c r="AT346" s="97" t="s">
        <v>62</v>
      </c>
      <c r="AU346" s="97" t="s">
        <v>0</v>
      </c>
      <c r="AV346" s="121"/>
      <c r="AW346" s="121"/>
      <c r="AX346" s="121"/>
      <c r="AY346" s="128" t="s">
        <v>61</v>
      </c>
      <c r="AZ346" s="121"/>
      <c r="BA346" s="121"/>
      <c r="BB346" s="121"/>
      <c r="BC346" s="121"/>
      <c r="BD346" s="121"/>
      <c r="BE346" s="129">
        <f>IF(N346="základní",J346,0)</f>
        <v>0</v>
      </c>
      <c r="BF346" s="129">
        <f>IF(N346="snížená",J346,0)</f>
        <v>0</v>
      </c>
      <c r="BG346" s="129">
        <f>IF(N346="zákl. přenesená",J346,0)</f>
        <v>0</v>
      </c>
      <c r="BH346" s="129">
        <f>IF(N346="sníž. přenesená",J346,0)</f>
        <v>0</v>
      </c>
      <c r="BI346" s="129">
        <f>IF(N346="nulová",J346,0)</f>
        <v>0</v>
      </c>
      <c r="BJ346" s="128" t="s">
        <v>60</v>
      </c>
      <c r="BK346" s="129">
        <f>ROUND(I346*H346,2)</f>
        <v>0</v>
      </c>
      <c r="BL346" s="128" t="s">
        <v>64</v>
      </c>
      <c r="BM346" s="97" t="s">
        <v>625</v>
      </c>
      <c r="BN346" s="121"/>
    </row>
    <row r="347" spans="1:66" s="121" customFormat="1" ht="24" customHeight="1" x14ac:dyDescent="0.25">
      <c r="B347" s="124"/>
      <c r="D347" s="122" t="s">
        <v>63</v>
      </c>
      <c r="F347" s="123" t="s">
        <v>626</v>
      </c>
      <c r="I347" s="110"/>
      <c r="L347" s="124"/>
      <c r="M347" s="130"/>
      <c r="T347" s="131"/>
      <c r="AT347" s="128" t="s">
        <v>63</v>
      </c>
      <c r="AU347" s="128" t="s">
        <v>0</v>
      </c>
    </row>
    <row r="348" spans="1:66" s="121" customFormat="1" x14ac:dyDescent="0.2">
      <c r="B348" s="124"/>
      <c r="C348" s="76"/>
      <c r="D348" s="77" t="s">
        <v>59</v>
      </c>
      <c r="E348" s="89" t="s">
        <v>112</v>
      </c>
      <c r="F348" s="89" t="s">
        <v>113</v>
      </c>
      <c r="G348" s="76"/>
      <c r="H348" s="76"/>
      <c r="I348" s="79"/>
      <c r="J348" s="90">
        <f>BK348</f>
        <v>0</v>
      </c>
      <c r="K348" s="76"/>
      <c r="L348" s="81"/>
      <c r="M348" s="82"/>
      <c r="N348" s="83"/>
      <c r="O348" s="83"/>
      <c r="P348" s="84">
        <f>SUM(P352:P353)</f>
        <v>0</v>
      </c>
      <c r="Q348" s="83"/>
      <c r="R348" s="84">
        <f>SUM(R352:R353)</f>
        <v>0</v>
      </c>
      <c r="S348" s="83"/>
      <c r="T348" s="85">
        <f>SUM(T352:T353)</f>
        <v>0</v>
      </c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86" t="s">
        <v>1</v>
      </c>
      <c r="AS348" s="75"/>
      <c r="AT348" s="87" t="s">
        <v>59</v>
      </c>
      <c r="AU348" s="87" t="s">
        <v>1</v>
      </c>
      <c r="AV348" s="75"/>
      <c r="AW348" s="75"/>
      <c r="AX348" s="75"/>
      <c r="AY348" s="86" t="s">
        <v>61</v>
      </c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88">
        <f>SUM(BK349:BK350)</f>
        <v>0</v>
      </c>
      <c r="BL348" s="75"/>
      <c r="BM348" s="75"/>
      <c r="BN348" s="75"/>
    </row>
    <row r="349" spans="1:66" s="121" customFormat="1" ht="24" x14ac:dyDescent="0.25">
      <c r="B349" s="124"/>
      <c r="C349" s="114" t="s">
        <v>627</v>
      </c>
      <c r="D349" s="114" t="s">
        <v>62</v>
      </c>
      <c r="E349" s="115" t="s">
        <v>628</v>
      </c>
      <c r="F349" s="116" t="s">
        <v>629</v>
      </c>
      <c r="G349" s="117" t="s">
        <v>95</v>
      </c>
      <c r="H349" s="118">
        <v>1</v>
      </c>
      <c r="I349" s="119"/>
      <c r="J349" s="120">
        <f>ROUND(I349*H349,2)</f>
        <v>0</v>
      </c>
      <c r="K349" s="116" t="s">
        <v>9</v>
      </c>
      <c r="L349" s="124"/>
      <c r="M349" s="92" t="s">
        <v>9</v>
      </c>
      <c r="N349" s="125" t="s">
        <v>29</v>
      </c>
      <c r="P349" s="126">
        <f>O349*H349</f>
        <v>0</v>
      </c>
      <c r="Q349" s="126">
        <v>0</v>
      </c>
      <c r="R349" s="126">
        <f>Q349*H349</f>
        <v>0</v>
      </c>
      <c r="S349" s="126">
        <v>0</v>
      </c>
      <c r="T349" s="127">
        <f>S349*H349</f>
        <v>0</v>
      </c>
      <c r="AR349" s="97" t="s">
        <v>64</v>
      </c>
      <c r="AT349" s="97" t="s">
        <v>62</v>
      </c>
      <c r="AU349" s="97" t="s">
        <v>0</v>
      </c>
      <c r="AY349" s="128" t="s">
        <v>61</v>
      </c>
      <c r="BE349" s="129">
        <f>IF(N349="základní",J349,0)</f>
        <v>0</v>
      </c>
      <c r="BF349" s="129">
        <f>IF(N349="snížená",J349,0)</f>
        <v>0</v>
      </c>
      <c r="BG349" s="129">
        <f>IF(N349="zákl. přenesená",J349,0)</f>
        <v>0</v>
      </c>
      <c r="BH349" s="129">
        <f>IF(N349="sníž. přenesená",J349,0)</f>
        <v>0</v>
      </c>
      <c r="BI349" s="129">
        <f>IF(N349="nulová",J349,0)</f>
        <v>0</v>
      </c>
      <c r="BJ349" s="128" t="s">
        <v>60</v>
      </c>
      <c r="BK349" s="129">
        <f>ROUND(I349*H349,2)</f>
        <v>0</v>
      </c>
      <c r="BL349" s="128" t="s">
        <v>64</v>
      </c>
      <c r="BM349" s="97" t="s">
        <v>630</v>
      </c>
    </row>
    <row r="350" spans="1:66" s="107" customFormat="1" ht="19.5" x14ac:dyDescent="0.25">
      <c r="A350" s="113"/>
      <c r="B350" s="124"/>
      <c r="C350" s="121"/>
      <c r="D350" s="122" t="s">
        <v>63</v>
      </c>
      <c r="E350" s="121"/>
      <c r="F350" s="123" t="s">
        <v>629</v>
      </c>
      <c r="G350" s="121"/>
      <c r="H350" s="121"/>
      <c r="I350" s="110"/>
      <c r="J350" s="121"/>
      <c r="K350" s="121"/>
      <c r="L350" s="124"/>
      <c r="M350" s="130"/>
      <c r="N350" s="121"/>
      <c r="O350" s="121"/>
      <c r="P350" s="121"/>
      <c r="Q350" s="121"/>
      <c r="R350" s="121"/>
      <c r="S350" s="121"/>
      <c r="T350" s="13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8" t="s">
        <v>63</v>
      </c>
      <c r="AU350" s="128" t="s">
        <v>0</v>
      </c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</row>
    <row r="351" spans="1:66" x14ac:dyDescent="0.25">
      <c r="B351" s="132"/>
      <c r="C351" s="133"/>
      <c r="D351" s="133"/>
      <c r="E351" s="133"/>
      <c r="F351" s="133"/>
      <c r="G351" s="133"/>
      <c r="H351" s="133"/>
      <c r="I351" s="134"/>
      <c r="J351" s="133"/>
      <c r="K351" s="133"/>
      <c r="L351" s="124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</row>
  </sheetData>
  <mergeCells count="8">
    <mergeCell ref="E71:H71"/>
    <mergeCell ref="E73:H73"/>
    <mergeCell ref="E4:H4"/>
    <mergeCell ref="E6:H6"/>
    <mergeCell ref="E15:H15"/>
    <mergeCell ref="E24:H24"/>
    <mergeCell ref="E43:H43"/>
    <mergeCell ref="E45:H45"/>
  </mergeCells>
  <phoneticPr fontId="21" type="noConversion"/>
  <pageMargins left="0.31496062992125984" right="0.31496062992125984" top="0.59055118110236227" bottom="0.59055118110236227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Opce_Y-restaurátoři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zadni kancelar 2</dc:creator>
  <cp:lastModifiedBy>Slavíková Jaroslava</cp:lastModifiedBy>
  <cp:lastPrinted>2020-08-26T08:33:57Z</cp:lastPrinted>
  <dcterms:created xsi:type="dcterms:W3CDTF">2020-01-22T12:43:13Z</dcterms:created>
  <dcterms:modified xsi:type="dcterms:W3CDTF">2021-07-01T10:37:50Z</dcterms:modified>
</cp:coreProperties>
</file>