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Stavební část" sheetId="2" r:id="rId2"/>
    <sheet name="B - VRN" sheetId="3" r:id="rId3"/>
  </sheets>
  <definedNames>
    <definedName name="_xlnm.Print_Area" localSheetId="0">'Rekapitulace stavby'!$D$4:$AO$76,'Rekapitulace stavby'!$C$82:$AQ$97</definedName>
    <definedName name="_xlnm._FilterDatabase" localSheetId="1" hidden="1">'A - Stavební část'!$C$133:$K$823</definedName>
    <definedName name="_xlnm.Print_Area" localSheetId="1">'A - Stavební část'!$C$82:$J$115,'A - Stavební část'!$C$121:$K$823</definedName>
    <definedName name="_xlnm._FilterDatabase" localSheetId="2" hidden="1">'B - VRN'!$C$122:$K$167</definedName>
    <definedName name="_xlnm.Print_Area" localSheetId="2">'B - VRN'!$C$82:$J$104,'B - VRN'!$C$110:$K$167</definedName>
    <definedName name="_xlnm.Print_Titles" localSheetId="0">'Rekapitulace stavby'!$92:$92</definedName>
    <definedName name="_xlnm.Print_Titles" localSheetId="1">'A - Stavební část'!$133:$133</definedName>
    <definedName name="_xlnm.Print_Titles" localSheetId="2">'B - VRN'!$122:$122</definedName>
  </definedNames>
  <calcPr fullCalcOnLoad="1"/>
</workbook>
</file>

<file path=xl/sharedStrings.xml><?xml version="1.0" encoding="utf-8"?>
<sst xmlns="http://schemas.openxmlformats.org/spreadsheetml/2006/main" count="7792" uniqueCount="826">
  <si>
    <t>Export Komplet</t>
  </si>
  <si>
    <t/>
  </si>
  <si>
    <t>2.0</t>
  </si>
  <si>
    <t>ZAMOK</t>
  </si>
  <si>
    <t>False</t>
  </si>
  <si>
    <t>{8a4b656e-b862-4fa9-a695-be90316a93c8}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</si>
  <si>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</si>
  <si>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</si>
  <si>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</si>
  <si>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</si>
  <si>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</si>
  <si>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</si>
  <si>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</si>
  <si>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</si>
  <si>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TV20-028-etapa1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</si>
  <si>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</si>
  <si>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</si>
  <si>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výplní otvorů ve fasádě budovy Závodu míru 339/144, KV- Stará role - I.ETAPA</t>
  </si>
  <si>
    <t>KSO:</t>
  </si>
  <si>
    <t>801 32</t>
  </si>
  <si>
    <t>CC-CZ:</t>
  </si>
  <si>
    <t>zak.č.9365-25</t>
  </si>
  <si>
    <t>Místo:</t>
  </si>
  <si>
    <t>Karlovy Vary</t>
  </si>
  <si>
    <t>Datum:</t>
  </si>
  <si>
    <t>8. 12. 2020</t>
  </si>
  <si>
    <t>Zadavatel:</t>
  </si>
  <si>
    <t>IČ:</t>
  </si>
  <si>
    <t>ZŠ a SŠ Karlovy Vary, příspěvková organizace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</si>
  <si>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</si>
  <si>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</si>
  <si>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</si>
  <si>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</si>
  <si>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</si>
  <si>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</si>
  <si>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</si>
  <si>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</si>
  <si>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</si>
  <si>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</si>
  <si>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</si>
  <si>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</si>
  <si>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</si>
  <si>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</si>
  <si>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</si>
  <si>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</si>
  <si>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</si>
  <si>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</si>
  <si>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</si>
  <si>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</si>
  <si>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</si>
  <si>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</si>
  <si>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</si>
  <si>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</si>
  <si>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</si>
  <si>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</si>
  <si>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</si>
  <si>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</si>
  <si>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</si>
  <si>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</si>
  <si>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</si>
  <si>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</si>
  <si>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</si>
  <si>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</si>
  <si>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</si>
  <si>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</si>
  <si>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</si>
  <si>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</si>
  <si>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</si>
  <si>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</si>
  <si>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</si>
  <si>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</si>
  <si>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</si>
  <si>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</si>
  <si>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</si>
  <si>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</si>
  <si>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</si>
  <si>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</si>
  <si>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</si>
  <si>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</si>
  <si>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</si>
  <si>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</si>
  <si>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</si>
  <si>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</si>
  <si>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</si>
  <si>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</si>
  <si>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</si>
  <si>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</si>
  <si>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</si>
  <si>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{e4fd1f74-0c90-483b-abde-af89d32789b3}</t>
  </si>
  <si>
    <t>2</t>
  </si>
  <si>
    <t>B</t>
  </si>
  <si>
    <t>VRN</t>
  </si>
  <si>
    <t>{093dac8c-09e8-4130-9686-000a7fb3d6bc}</t>
  </si>
  <si>
    <t>KRYCÍ LIST SOUPISU PRACÍ</t>
  </si>
  <si>
    <t>Objekt:</t>
  </si>
  <si>
    <t>A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</si>
  <si>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</si>
  <si>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</si>
  <si>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</si>
  <si>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</si>
  <si>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</si>
  <si>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</si>
  <si>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</si>
  <si>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</si>
  <si>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</si>
  <si>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</si>
  <si>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</si>
  <si>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</si>
  <si>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</si>
  <si>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</si>
  <si>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</si>
  <si>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</si>
  <si>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</si>
  <si>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</si>
  <si>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</si>
  <si>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</si>
  <si>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</si>
  <si>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</si>
  <si>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VO 01 - Výplně otvorů - plastová okna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</si>
  <si>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</si>
  <si>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</si>
  <si>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</si>
  <si>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</si>
  <si>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</si>
  <si>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</si>
  <si>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</si>
  <si>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</si>
  <si>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</si>
  <si>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</si>
  <si>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</si>
  <si>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</si>
  <si>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</si>
  <si>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</si>
  <si>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</si>
  <si>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</si>
  <si>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</si>
  <si>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</si>
  <si>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</si>
  <si>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342244121</t>
  </si>
  <si>
    <t>Příčka z cihel děrovaných do P10 na maltu M5 tloušťky 140 mm</t>
  </si>
  <si>
    <t>m2</t>
  </si>
  <si>
    <t>CS ÚRS 2020 02</t>
  </si>
  <si>
    <t>4</t>
  </si>
  <si>
    <t>1013217090</t>
  </si>
  <si>
    <t>VV</t>
  </si>
  <si>
    <t>2.NP</t>
  </si>
  <si>
    <t>zazdění otvoru po okně 15a</t>
  </si>
  <si>
    <t>0,9*1,55+0,005</t>
  </si>
  <si>
    <t>61</t>
  </si>
  <si>
    <t>Úprava povrchů vnitřních</t>
  </si>
  <si>
    <t>612135001</t>
  </si>
  <si>
    <t>Vyrovnání podkladu vnitřních stěn maltou vápenocementovou tl do 10 mm</t>
  </si>
  <si>
    <t>-212783411</t>
  </si>
  <si>
    <t>po vybourání keramického obkladu - tl. vyrovnání 5-10 mm</t>
  </si>
  <si>
    <t>vnitřní parapet - okno 15,b,c,d,16,17,18,18a,19</t>
  </si>
  <si>
    <t>0,28*1,05*5+0,3*1,05*(3+3+1)</t>
  </si>
  <si>
    <t>0,3*0,6*2+0,32*1,45+0,3*1,05*(14+1+1)</t>
  </si>
  <si>
    <t>1,461</t>
  </si>
  <si>
    <t>další narušené okolní plochy</t>
  </si>
  <si>
    <t>4,8</t>
  </si>
  <si>
    <t>Mezisoučet B</t>
  </si>
  <si>
    <t>3.NP</t>
  </si>
  <si>
    <t>po vybourání keramického obkladu a laminátového parapetu</t>
  </si>
  <si>
    <t xml:space="preserve"> tl. vyrovnání 5-10 mm</t>
  </si>
  <si>
    <t>vnitřní parapet + ostění  - okno 21,22,23,23a,24,24a,24b,25</t>
  </si>
  <si>
    <t>0,32*(0,6+0,3*2)*4+0,32*0,95+0,3*1,7*7</t>
  </si>
  <si>
    <t>0,3*1,7*2+0,28*1,05*20+0,3*(1,05+1,05*2)*4</t>
  </si>
  <si>
    <t>0,28*1,05*5+0,32*1,45</t>
  </si>
  <si>
    <t>4,976</t>
  </si>
  <si>
    <t>Mezisoučet C</t>
  </si>
  <si>
    <t>4.NP</t>
  </si>
  <si>
    <t>po vybourání keramického obkladu -  tl. vyrovnání 5-10 mm</t>
  </si>
  <si>
    <t>vnitřní parapet + ostění  - okno 27,28,29,29a</t>
  </si>
  <si>
    <t>0,25*(0,6+0,3*2)*2+0,29*0,95+0,3*1,65*(6+3)</t>
  </si>
  <si>
    <t>1,869</t>
  </si>
  <si>
    <t>Mezisoučet D</t>
  </si>
  <si>
    <t>Součet</t>
  </si>
  <si>
    <t>612325413</t>
  </si>
  <si>
    <t>Oprava vnitřní vápenocementové hladké omítky stěn v rozsahu plochy do 50%</t>
  </si>
  <si>
    <t>100182957</t>
  </si>
  <si>
    <t xml:space="preserve">V položce je rozsah opravy do 50% plochy je zahrnut v ceně (Kč/m2), </t>
  </si>
  <si>
    <t>plocha výměry je 100%.</t>
  </si>
  <si>
    <t>vnitřní ostění oken 15,b,c,d,16,17,18,18a,19</t>
  </si>
  <si>
    <t>0,28*1,55*2*5</t>
  </si>
  <si>
    <t>0,3*1,55*2*(3+3+1)+0,3*0,8*2*2</t>
  </si>
  <si>
    <t>0,32*1,5*2+0,3*1,6*2*(14+1+1)</t>
  </si>
  <si>
    <t>15,27</t>
  </si>
  <si>
    <t>vnitřní ostění oken 21,22,23,23a,24,24a,24b,25</t>
  </si>
  <si>
    <t>0,32*0,9*2*4+0,32*0,6*2+0,3*1,65*2*(7+2)</t>
  </si>
  <si>
    <t>0,28*1,65*2*20+0,3*1,65*2*4</t>
  </si>
  <si>
    <t>0,28*1,65*2*5+0,32*1,5*2</t>
  </si>
  <si>
    <t>méně KO</t>
  </si>
  <si>
    <t>-(0,32*0,3*2*4+0,3*1,05*2*4)</t>
  </si>
  <si>
    <t>15,67</t>
  </si>
  <si>
    <t>vnitřní ostění oken 27,28,29,29a</t>
  </si>
  <si>
    <t>0,25*0,8*2*2+0,29*0,6*2+0,3*1,65*2*6+0,3*1,65*2*3</t>
  </si>
  <si>
    <t>-0,25*0,3*2*2</t>
  </si>
  <si>
    <t>3,842</t>
  </si>
  <si>
    <t>611325413</t>
  </si>
  <si>
    <t>Oprava vnitřní vápenocementové hladké omítky stropů v rozsahu plochy do 50%</t>
  </si>
  <si>
    <t>1398503676</t>
  </si>
  <si>
    <t>vnitřní napraží oken 15,b,c,d,16,17,18,18a,19</t>
  </si>
  <si>
    <t>2,961</t>
  </si>
  <si>
    <t>vnitřní napraží oken 21,22,23,23a,24,24a,24b,25</t>
  </si>
  <si>
    <t>0,32*0,6*4+0,32*0,95+0,3*1,7*7</t>
  </si>
  <si>
    <t>0,3*1,7*2+0,28*1,05*20+0,3*1,05*4</t>
  </si>
  <si>
    <t>2,264</t>
  </si>
  <si>
    <t>vnitřní nadpraží - okno 27,28,29,29a</t>
  </si>
  <si>
    <t>0,25*0,6*2+0,29*0,95+0,3*1,65*(6+3)</t>
  </si>
  <si>
    <t>1,469</t>
  </si>
  <si>
    <t>5</t>
  </si>
  <si>
    <t>612311131</t>
  </si>
  <si>
    <t>Potažení vnitřních stěn vápenným štukem tloušťky do 3 mm</t>
  </si>
  <si>
    <t>415049424</t>
  </si>
  <si>
    <t>2.-4.NP</t>
  </si>
  <si>
    <t>ostění (parapety) okeních otvorů - pol.612325413</t>
  </si>
  <si>
    <t>109,0</t>
  </si>
  <si>
    <t>6</t>
  </si>
  <si>
    <t>611311131</t>
  </si>
  <si>
    <t>Potažení vnitřních rovných stropů vápenným štukem tloušťky do 3 mm</t>
  </si>
  <si>
    <t>-83877175</t>
  </si>
  <si>
    <t>nadpraží okeních otvorů - pol.611325413</t>
  </si>
  <si>
    <t>36,0</t>
  </si>
  <si>
    <t>62</t>
  </si>
  <si>
    <t>Úprava povrchů vnějších</t>
  </si>
  <si>
    <t>7</t>
  </si>
  <si>
    <t>622135001</t>
  </si>
  <si>
    <t>Vyrovnání podkladu vnějších stěn maltou vápenocementovou tl do 10 mm</t>
  </si>
  <si>
    <t>-1886737872</t>
  </si>
  <si>
    <t>srovnatelná položka pro vyrovnání, spádování VC omítkou tl.10-20 mm</t>
  </si>
  <si>
    <t xml:space="preserve">pod klempířské oplechování parapetů </t>
  </si>
  <si>
    <t>pod nové oplechování parapetů - spád 5-7st., tl.10-20 mm</t>
  </si>
  <si>
    <t>okno 15,15b,15c,15d,16 až 18,18a,19</t>
  </si>
  <si>
    <t>0,17*0,9*(5+3+3+1)</t>
  </si>
  <si>
    <t>0,17*(0,45*2+1,45)</t>
  </si>
  <si>
    <t>0,15*0,9*(14+1+1)</t>
  </si>
  <si>
    <t>4,4*0,1+0,664</t>
  </si>
  <si>
    <t>okno  15+15a+15b+15c+15d+16-18+18a+19</t>
  </si>
  <si>
    <t>0,17*0,55*4+0,17*0,85</t>
  </si>
  <si>
    <t>0,18*1,5*(7+2)</t>
  </si>
  <si>
    <t>0,17*0,9*(20+4+5)+0,15*1,45</t>
  </si>
  <si>
    <t>7,6*0,1+0,636</t>
  </si>
  <si>
    <t>okno 27,28,29,29a,30</t>
  </si>
  <si>
    <t>0,17*6*2+0,17*0,9+0,17*1,5*6</t>
  </si>
  <si>
    <t>0,17*1,55*3+0,17*0,9*27</t>
  </si>
  <si>
    <t>8,6*0,1+0,995</t>
  </si>
  <si>
    <t>Mezisoučet E</t>
  </si>
  <si>
    <t>8</t>
  </si>
  <si>
    <t>622135091</t>
  </si>
  <si>
    <t>Příplatek k vyrovnání vnějších stěn maltou vápenocementovou za každých dalších 5 mm tl</t>
  </si>
  <si>
    <t>-644754098</t>
  </si>
  <si>
    <t>vyrovnání, spádování VC omítkou tl.10-20 mm (prům.celk.tl.=15 mm)</t>
  </si>
  <si>
    <t>pol.622135001 mezisoučet C - tl.15 mm</t>
  </si>
  <si>
    <t>5,5</t>
  </si>
  <si>
    <t>pol.622135001 mezisoučet D - tl.15 mm</t>
  </si>
  <si>
    <t>9,0</t>
  </si>
  <si>
    <t>pol.622135001 mezisoučet E - tl.15 mm</t>
  </si>
  <si>
    <t>10,5</t>
  </si>
  <si>
    <t>9</t>
  </si>
  <si>
    <t>621325202</t>
  </si>
  <si>
    <t>Oprava vnější vápenocementové štukové omítky složitosti 1 podhledů v rozsahu do 30%</t>
  </si>
  <si>
    <t>363559069</t>
  </si>
  <si>
    <t xml:space="preserve">V položce je rozsah opravy do 30% plochy je zahrnut v ceně (Kč/m2), </t>
  </si>
  <si>
    <t>vnější nadpraží oken 15,15b,15c,15d,16-18,18a,19</t>
  </si>
  <si>
    <t>0,17*0,45*2+0,17*1,45+0,15*0,9*(14+1+1)</t>
  </si>
  <si>
    <t>3,604</t>
  </si>
  <si>
    <t>8,2*0,2+0,36</t>
  </si>
  <si>
    <t>vnější nadpraží oken 15+15a+15b+15c+15d+16-18+18a+19</t>
  </si>
  <si>
    <t>7,6*0,1+1,136</t>
  </si>
  <si>
    <t>vnější nadpraží oken  27,28,29,29a,30</t>
  </si>
  <si>
    <t>10</t>
  </si>
  <si>
    <t>622325202</t>
  </si>
  <si>
    <t>Oprava vnější vápenocementové štukové omítky složitosti 1 stěn v rozsahu do 30%</t>
  </si>
  <si>
    <t>1011818565</t>
  </si>
  <si>
    <t>vnější ostění oken 15,15b,15c,15d,16-18,18a,19</t>
  </si>
  <si>
    <t>0,17*1,55*2*(5+3+3+1)</t>
  </si>
  <si>
    <t>0,17*0,8*2*2+0,17*1,5*2+0,15*1,6*2*(14+1+1)</t>
  </si>
  <si>
    <t>další narušené plochy</t>
  </si>
  <si>
    <t>3,942</t>
  </si>
  <si>
    <t>vnější ostění oken 15+15a+15b+15c+15d+16-18+18a+19</t>
  </si>
  <si>
    <t>0,17*0,85*2*4+0,17*0,55*2</t>
  </si>
  <si>
    <t>0,18*1,55*2*(7+2)+0,17*1,55*2*(20+4+5)</t>
  </si>
  <si>
    <t>0,15*1,5*2</t>
  </si>
  <si>
    <t>2,902</t>
  </si>
  <si>
    <t>vnější ostění oken 27,28,29,29a,30</t>
  </si>
  <si>
    <t>0,17*(0,85*2*2+0,55*2+1,55*2*6+1,55*2*3+1,55*2*27)</t>
  </si>
  <si>
    <t>2,263</t>
  </si>
  <si>
    <t>11</t>
  </si>
  <si>
    <t>622321141</t>
  </si>
  <si>
    <t>Vápenocementová omítka štuková dvouvrstvá vnějších stěn nanášená ručně</t>
  </si>
  <si>
    <t>1230734135</t>
  </si>
  <si>
    <t>vnější povrch dozdívky okna 15a</t>
  </si>
  <si>
    <t>0,9*1,55+0,105</t>
  </si>
  <si>
    <t>94</t>
  </si>
  <si>
    <t>Lešení a stavební výtahy</t>
  </si>
  <si>
    <t>12</t>
  </si>
  <si>
    <t>949101111</t>
  </si>
  <si>
    <t>Lešení pomocné pro objekty pozemních staveb s lešeňovou podlahou v do 1,9 m zatížení do 150 kg/m2</t>
  </si>
  <si>
    <t>2115981186</t>
  </si>
  <si>
    <t>13</t>
  </si>
  <si>
    <t>945421110</t>
  </si>
  <si>
    <t>Hydraulická zvedací plošina na automobilovém podvozku výška zdvihu do 18 m včetně obsluhy</t>
  </si>
  <si>
    <t>hod</t>
  </si>
  <si>
    <t>-374983633</t>
  </si>
  <si>
    <t>95</t>
  </si>
  <si>
    <t>Různé dokončovací konstrukce a práce pozemních staveb</t>
  </si>
  <si>
    <t>14</t>
  </si>
  <si>
    <t>952901111</t>
  </si>
  <si>
    <t>Vyčištění budov bytové a občanské výstavby při výšce podlaží do 4 m</t>
  </si>
  <si>
    <t>1360520764</t>
  </si>
  <si>
    <t>96</t>
  </si>
  <si>
    <t>Bourání konstrukcí</t>
  </si>
  <si>
    <t>764002851</t>
  </si>
  <si>
    <t>Demontáž oplechování parapetů do suti</t>
  </si>
  <si>
    <t>m</t>
  </si>
  <si>
    <t>16</t>
  </si>
  <si>
    <t>-1957720196</t>
  </si>
  <si>
    <t>0,95*(5+1+3+3+1)+0,5*2+1,5*1</t>
  </si>
  <si>
    <t>0,95*14+0,95*(1+1)</t>
  </si>
  <si>
    <t>30,0*0,05+0,05</t>
  </si>
  <si>
    <t>okno 21,22,23,23a,24,24a,24b,25</t>
  </si>
  <si>
    <t>0,6*4+0,9+1,55*7+1,55*2+0,95*20+0,95*4+0,95*5+1,5</t>
  </si>
  <si>
    <t>46,3*0,05+0,085</t>
  </si>
  <si>
    <t>0,65*2+0,95+1,55*6+1,55*3+0,95*27</t>
  </si>
  <si>
    <t>42,8*0,05+0,71</t>
  </si>
  <si>
    <t>781471810</t>
  </si>
  <si>
    <t>Demontáž obkladů z obkladaček keramických kladených do malty</t>
  </si>
  <si>
    <t>-1253070397</t>
  </si>
  <si>
    <t xml:space="preserve">2.NP </t>
  </si>
  <si>
    <t>0,28*1,05*2+0,32*1,45</t>
  </si>
  <si>
    <t>1,858</t>
  </si>
  <si>
    <t>vnitřní parapet + ostění  - okno 27,28,29,29a,30</t>
  </si>
  <si>
    <t>0,25*(0,6+0,3*2)*2+0,29*0,95</t>
  </si>
  <si>
    <t>0,3*1,65*6+0,3*1,65*3</t>
  </si>
  <si>
    <t>0,669</t>
  </si>
  <si>
    <t>17</t>
  </si>
  <si>
    <t>766441821</t>
  </si>
  <si>
    <t>Demontáž parapetních desek dřevěných nebo plastových šířky do 30 cm délky přes 1,0 m</t>
  </si>
  <si>
    <t>kus</t>
  </si>
  <si>
    <t>-1002688705</t>
  </si>
  <si>
    <t>laminátový parapet okna 24b</t>
  </si>
  <si>
    <t>18</t>
  </si>
  <si>
    <t>76644100R</t>
  </si>
  <si>
    <t>Demontáž dřevěného krytu topení</t>
  </si>
  <si>
    <t>541018685</t>
  </si>
  <si>
    <t>3.NP - u okna 24</t>
  </si>
  <si>
    <t>19</t>
  </si>
  <si>
    <t>968062354</t>
  </si>
  <si>
    <t>Vybourání dřevěných rámů oken dvojitých včetně křídel pl do 1 m2</t>
  </si>
  <si>
    <t>1486029321</t>
  </si>
  <si>
    <t>okno 16</t>
  </si>
  <si>
    <t>0,45*0,8*2+0,28</t>
  </si>
  <si>
    <t>okno 21,22</t>
  </si>
  <si>
    <t>0,55*0,85*4+0,85*0,55</t>
  </si>
  <si>
    <t>okno 27,28</t>
  </si>
  <si>
    <t>0,6*0,85*6+0,9*0,55</t>
  </si>
  <si>
    <t>7,0*0,1+0,407</t>
  </si>
  <si>
    <t>20</t>
  </si>
  <si>
    <t>968062355</t>
  </si>
  <si>
    <t>Vybourání dřevěných rámů oken dvojitých včetně křídel pl do 2 m2</t>
  </si>
  <si>
    <t>-2122136478</t>
  </si>
  <si>
    <t xml:space="preserve">stávající okno 15+15a+15b+15c+15d </t>
  </si>
  <si>
    <t>0,9*1,55*(5+1+3+3+1)</t>
  </si>
  <si>
    <t>okno 18+18a</t>
  </si>
  <si>
    <t>0,9*1,6*(14+1)</t>
  </si>
  <si>
    <t>0,265</t>
  </si>
  <si>
    <t>okno 24,24a,24b</t>
  </si>
  <si>
    <t>0,9*1,55*(20+4+5)+0,045</t>
  </si>
  <si>
    <t>968062356</t>
  </si>
  <si>
    <t>Vybourání dřevěných rámů oken dvojitých včetně křídel pl do 4 m2</t>
  </si>
  <si>
    <t>-1147348019</t>
  </si>
  <si>
    <t>okno 17</t>
  </si>
  <si>
    <t>1,45*1,5*1+0,025</t>
  </si>
  <si>
    <t>okno 23,23a,25</t>
  </si>
  <si>
    <t>1,5*1,55*(7+2)+1,45*1,5</t>
  </si>
  <si>
    <t>okno 29, 29a</t>
  </si>
  <si>
    <t>1,5*1,55*(6+3)</t>
  </si>
  <si>
    <t>0,775</t>
  </si>
  <si>
    <t>22</t>
  </si>
  <si>
    <t>968082016</t>
  </si>
  <si>
    <t>Vybourání plastových rámů oken včetně křídel plochy přes 1 do 2 m2</t>
  </si>
  <si>
    <t>-239399685</t>
  </si>
  <si>
    <t>okno 19</t>
  </si>
  <si>
    <t>0,9*1,6*1+0,06</t>
  </si>
  <si>
    <t>23</t>
  </si>
  <si>
    <t>967031132</t>
  </si>
  <si>
    <t>Přisekání rovných ostění v cihelném zdivu na MV nebo MVC</t>
  </si>
  <si>
    <t>1523736518</t>
  </si>
  <si>
    <t>0,3*(0,9+1,55)*2*(5+1+3+3+1)</t>
  </si>
  <si>
    <t>0,3*(0,45*2+0,8*2+1,45+1,5)*2</t>
  </si>
  <si>
    <t>0,3*(0,9+1,6)*2*(14+1+1)</t>
  </si>
  <si>
    <t>3,62</t>
  </si>
  <si>
    <t>0,3*(0,55*4+0,85*4+0,85+0,55)*2</t>
  </si>
  <si>
    <t>0,3*(1,5+1,55)*2*(7+2)</t>
  </si>
  <si>
    <t>0,3*(0,9+1,55)*2*(20+4+5)</t>
  </si>
  <si>
    <t>0,3*(1,45+1,5)*2</t>
  </si>
  <si>
    <t>5,03</t>
  </si>
  <si>
    <t>0,3*(0,6*2+0,85*2+0,9+0,55)*2</t>
  </si>
  <si>
    <t>0,3*(1,5+1,55)*2*(6+3)</t>
  </si>
  <si>
    <t>1,82</t>
  </si>
  <si>
    <t>24</t>
  </si>
  <si>
    <t>978011191</t>
  </si>
  <si>
    <t>Otlučení (osekání) vnitřní vápenné nebo vápenocementové omítky stropů v rozsahu do 100 %</t>
  </si>
  <si>
    <t>883836358</t>
  </si>
  <si>
    <t>narušené, nesoudržné omítky  nadpraží po výměně oken</t>
  </si>
  <si>
    <t>dle pol.611325413 (odd.61)</t>
  </si>
  <si>
    <t>36,0*0,5</t>
  </si>
  <si>
    <t>25</t>
  </si>
  <si>
    <t>978013191</t>
  </si>
  <si>
    <t>Otlučení (osekání) vnitřní vápenné nebo vápenocementové omítky stěn v rozsahu do 100 %</t>
  </si>
  <si>
    <t>305506607</t>
  </si>
  <si>
    <t>narušené, nesoudržné omítky ostění a parapetů a nadpraží po výměně oken</t>
  </si>
  <si>
    <t>pol.612325413 (odd.61)</t>
  </si>
  <si>
    <t>109,0*0,5</t>
  </si>
  <si>
    <t>26</t>
  </si>
  <si>
    <t>978036391</t>
  </si>
  <si>
    <t>Otlučení (osekání) vnějších omítek z umělého kamene v rozsahu do 100 %</t>
  </si>
  <si>
    <t>-1730045112</t>
  </si>
  <si>
    <t>narušené, nesoudržné venkovní omítky ostění a parapetů a nadpraží po výměně oken</t>
  </si>
  <si>
    <t>pol.621325202+622325202 (odd.6)</t>
  </si>
  <si>
    <t>(30,0+66,0)*0,3+0,2</t>
  </si>
  <si>
    <t>997</t>
  </si>
  <si>
    <t>Přesun sutě</t>
  </si>
  <si>
    <t>27</t>
  </si>
  <si>
    <t>997013153</t>
  </si>
  <si>
    <t>Vnitrostaveništní doprava suti a vybouraných hmot pro budovy v do 12 m s omezením mechanizace</t>
  </si>
  <si>
    <t>t</t>
  </si>
  <si>
    <t>1902210730</t>
  </si>
  <si>
    <t>28</t>
  </si>
  <si>
    <t>997013501</t>
  </si>
  <si>
    <t>Odvoz suti a vybouraných hmot na skládku nebo meziskládku do 1 km se složením</t>
  </si>
  <si>
    <t>994472027</t>
  </si>
  <si>
    <t>29</t>
  </si>
  <si>
    <t>997013509</t>
  </si>
  <si>
    <t>Příplatek k odvozu suti a vybouraných hmot na skládku ZKD 1 km přes 1 km</t>
  </si>
  <si>
    <t>2138081237</t>
  </si>
  <si>
    <t>celkem 10km</t>
  </si>
  <si>
    <t>24,979*(10-1)</t>
  </si>
  <si>
    <t>30</t>
  </si>
  <si>
    <t>997013631</t>
  </si>
  <si>
    <t>Poplatek za uložení na skládce (skládkovné) stavebního odpadu směsného kód odpadu 17 09 04</t>
  </si>
  <si>
    <t>171804740</t>
  </si>
  <si>
    <t>998</t>
  </si>
  <si>
    <t>Přesun hmot</t>
  </si>
  <si>
    <t>31</t>
  </si>
  <si>
    <t>998017002</t>
  </si>
  <si>
    <t>Přesun hmot s omezením mechanizace pro budovy v do 12 m</t>
  </si>
  <si>
    <t>-1954821053</t>
  </si>
  <si>
    <t>PSV</t>
  </si>
  <si>
    <t>Práce a dodávky PSV</t>
  </si>
  <si>
    <t>764</t>
  </si>
  <si>
    <t>Konstrukce klempířské</t>
  </si>
  <si>
    <t>32</t>
  </si>
  <si>
    <t>76422644R</t>
  </si>
  <si>
    <t>Oplechování parapetů rovných z Al plechu lakovaného rš 250 mm po stranách se zatažením pod omítku (s okapničkou), upevnění k okennímu rámu vruty s krytkou, upevnění k podkladu nízkoexpanzní pěnou, bez krytek,včetně těsnění spár PU tmelem</t>
  </si>
  <si>
    <t>2027558140</t>
  </si>
  <si>
    <t>detaily a další požadavky dle TZ a výkresu 3</t>
  </si>
  <si>
    <t>okno  15+15b+15c+15d+16-18+18a+19</t>
  </si>
  <si>
    <t>0,95*(5+3+3+1)+0,5*2+1,5*1</t>
  </si>
  <si>
    <t>29,0*0,05</t>
  </si>
  <si>
    <t>okno 21,22,24,24a,24b,25</t>
  </si>
  <si>
    <t>0,6*4+0,9+0,95*20+0,95*4+0,95*5+1,5</t>
  </si>
  <si>
    <t>32,4*0,05</t>
  </si>
  <si>
    <t>okno 27,28,30</t>
  </si>
  <si>
    <t>0,65*2+0,95+0,95*27</t>
  </si>
  <si>
    <t>27,9*0,05+0,185</t>
  </si>
  <si>
    <t>33</t>
  </si>
  <si>
    <t>76422645R</t>
  </si>
  <si>
    <t>Oplechování parapetů rovných z Al plechu lakovaného rš 270 mm po stranách se zatažením pod omítku (s okapničkou), upevnění k okennímu rámu vruty s krytkou, upevnění k podkladu nízkoexpanzní pěnou, bez krytek,včetně těsnění spár PU tmelem</t>
  </si>
  <si>
    <t>-1588936277</t>
  </si>
  <si>
    <t>okno O1</t>
  </si>
  <si>
    <t>0,95*1+0,2</t>
  </si>
  <si>
    <t>okno 23, 23a</t>
  </si>
  <si>
    <t>1,55*(7+2)+0,05</t>
  </si>
  <si>
    <t>1,55*(6+3)</t>
  </si>
  <si>
    <t>30,15*0,1+0,885</t>
  </si>
  <si>
    <t>34</t>
  </si>
  <si>
    <t>998764102</t>
  </si>
  <si>
    <t>Přesun hmot tonážní pro konstrukce klempířské v objektech v do 12 m</t>
  </si>
  <si>
    <t>-1510812858</t>
  </si>
  <si>
    <t>766</t>
  </si>
  <si>
    <t>Konstrukce truhlářské</t>
  </si>
  <si>
    <t>35</t>
  </si>
  <si>
    <t>76600010R</t>
  </si>
  <si>
    <t>Okenní parapety průběžné- dřevěná laminovaná deska šířka 300 mm,zapuštění do oken cca 190-230 mm, ABS hrana + podélná větrací mřížka 80x1000 m nad radiátory+ kovové stojky - montáž, dodávka, doprava vč.doplňků</t>
  </si>
  <si>
    <t>232363595</t>
  </si>
  <si>
    <t>- provětrávací mřížky eloxovaný hliník 80x1000 mm (cca 19 ks/2.NP + 20 ks/3.NP+</t>
  </si>
  <si>
    <t xml:space="preserve">   +6ks/4.NP)</t>
  </si>
  <si>
    <t>- kovové stojky po obou stranách okna (J 20x20x3), povrch práškově lakován</t>
  </si>
  <si>
    <t xml:space="preserve">   barva bílá RAL 9010)</t>
  </si>
  <si>
    <t>průběžná délka parapetu :</t>
  </si>
  <si>
    <t>2.NP (včetně výřezu) :</t>
  </si>
  <si>
    <t>19,7+9,5+9,0</t>
  </si>
  <si>
    <t>12,8+9,0+9,8+9,2+9,9+9,5</t>
  </si>
  <si>
    <t>6,4+6,4+5,5</t>
  </si>
  <si>
    <t>116,7*0,01+0,133</t>
  </si>
  <si>
    <t>detaily, popis a požadavky na parapet - viz TZ a PD</t>
  </si>
  <si>
    <t>Parapety budou před výrobou předloženy investorovi na vzorkování.</t>
  </si>
  <si>
    <t>36</t>
  </si>
  <si>
    <t>766694112</t>
  </si>
  <si>
    <t>Montáž parapetních desek dřevěných nebo plastových šířky do 30 cm délky do 1,6 m</t>
  </si>
  <si>
    <t>249214997</t>
  </si>
  <si>
    <t>dřevěný laminovaný parapet - okno 23a, 24b</t>
  </si>
  <si>
    <t>2+5</t>
  </si>
  <si>
    <t>dřevěný laminovaný parapet - okno 29a</t>
  </si>
  <si>
    <t>Mezisoučet</t>
  </si>
  <si>
    <t>37</t>
  </si>
  <si>
    <t>M</t>
  </si>
  <si>
    <t>76600020R</t>
  </si>
  <si>
    <t xml:space="preserve">dřevěný laminovaný parapet š.300 mm dl.1,6-1,7 m včetně doplňků </t>
  </si>
  <si>
    <t>-1762226664</t>
  </si>
  <si>
    <t>dpdávka, doprava</t>
  </si>
  <si>
    <t>okno 23a</t>
  </si>
  <si>
    <t>okno 29a</t>
  </si>
  <si>
    <t>38</t>
  </si>
  <si>
    <t>76600030R</t>
  </si>
  <si>
    <t xml:space="preserve">dřevěný laminovaný parapet š.280 mm dl.1,05 m včetně doplňků </t>
  </si>
  <si>
    <t>-1724588886</t>
  </si>
  <si>
    <t>okno 24b</t>
  </si>
  <si>
    <t>39</t>
  </si>
  <si>
    <t>998766102</t>
  </si>
  <si>
    <t>Přesun hmot tonážní pro konstrukce truhlářské v objektech v do 12 m</t>
  </si>
  <si>
    <t>1761908218</t>
  </si>
  <si>
    <t>767</t>
  </si>
  <si>
    <t>Konstrukce zámečnické</t>
  </si>
  <si>
    <t>40</t>
  </si>
  <si>
    <t>767661811</t>
  </si>
  <si>
    <t>Demontáž mříží pevných nebo otevíravých</t>
  </si>
  <si>
    <t>2059451003</t>
  </si>
  <si>
    <t>stávající okenní mříže odřezat ke zpětnému použití po osazení nových oken</t>
  </si>
  <si>
    <t>původní okno 15a - ruší se</t>
  </si>
  <si>
    <t>ke zpětnému použití</t>
  </si>
  <si>
    <t>okno 15+15b+15c</t>
  </si>
  <si>
    <t>0,9*1,55*(5+3+3)</t>
  </si>
  <si>
    <t>15,4*0,05+0,885</t>
  </si>
  <si>
    <t>41</t>
  </si>
  <si>
    <t>767662120</t>
  </si>
  <si>
    <t>Montáž mříží pevných přivařených</t>
  </si>
  <si>
    <t>-1406119256</t>
  </si>
  <si>
    <t>odříznuté stávající okenní mříže - zpětně použití</t>
  </si>
  <si>
    <t>dle pol.767661811 mezisoučet D</t>
  </si>
  <si>
    <t>17,0</t>
  </si>
  <si>
    <t>42</t>
  </si>
  <si>
    <t>998767102</t>
  </si>
  <si>
    <t>Přesun hmot tonážní pro zámečnické konstrukce v objektech v do 12 m</t>
  </si>
  <si>
    <t>-30635917</t>
  </si>
  <si>
    <t>781</t>
  </si>
  <si>
    <t>Dokončovací práce - obklady</t>
  </si>
  <si>
    <t>43</t>
  </si>
  <si>
    <t>781495117</t>
  </si>
  <si>
    <t>Spárování vnitřních obkladů akrylem</t>
  </si>
  <si>
    <t>-984350509</t>
  </si>
  <si>
    <t>spára mezi původním a novým obkladem tmelena akrylátovým tmelem</t>
  </si>
  <si>
    <t>16,0</t>
  </si>
  <si>
    <t>ostatní</t>
  </si>
  <si>
    <t>4,0</t>
  </si>
  <si>
    <t>27,0</t>
  </si>
  <si>
    <t>10,0</t>
  </si>
  <si>
    <t>2,0</t>
  </si>
  <si>
    <t>44</t>
  </si>
  <si>
    <t>78167411R</t>
  </si>
  <si>
    <t>Montáž obkladů parapetů z dlaždic keramických lepených flexibilním lepidlem</t>
  </si>
  <si>
    <t>-1841489660</t>
  </si>
  <si>
    <t>vnitřní parapety oken15b,15c,15d,16,17</t>
  </si>
  <si>
    <t>0,3*1,05*(3+3+1)</t>
  </si>
  <si>
    <t>0,3*0,6*2+0,32*1,45</t>
  </si>
  <si>
    <t>ostatní narušená plocha</t>
  </si>
  <si>
    <t>1,471</t>
  </si>
  <si>
    <t>vnitřní parapety oken 21,22,24a,25</t>
  </si>
  <si>
    <t>0,32*0,6*4+0,32*0,95</t>
  </si>
  <si>
    <t>0,3*1,05*4+0,32*1,45</t>
  </si>
  <si>
    <t>ostění okna 21, 24a</t>
  </si>
  <si>
    <t>0,32*0,3*2*4+0,3*1,05*2*4</t>
  </si>
  <si>
    <t>1,916</t>
  </si>
  <si>
    <t>vnitřní parapety oken 27,28</t>
  </si>
  <si>
    <t>0,25*0,6*2+0,29*0,95</t>
  </si>
  <si>
    <t>ostěná okna 27</t>
  </si>
  <si>
    <t>0,25*0,3*2</t>
  </si>
  <si>
    <t>2,774</t>
  </si>
  <si>
    <t>45</t>
  </si>
  <si>
    <t>5976107R</t>
  </si>
  <si>
    <t>obklad keramický hladký</t>
  </si>
  <si>
    <t>1382765639</t>
  </si>
  <si>
    <t>dodávka, doprava k pol.78167411R, ztratné 10%</t>
  </si>
  <si>
    <t>16,0*1,1+0,4</t>
  </si>
  <si>
    <t>46</t>
  </si>
  <si>
    <t>998781102</t>
  </si>
  <si>
    <t>Přesun hmot tonážní pro obklady keramické v objektech v do 12 m</t>
  </si>
  <si>
    <t>-109262422</t>
  </si>
  <si>
    <t>783</t>
  </si>
  <si>
    <t>Dokončovací práce - nátěry</t>
  </si>
  <si>
    <t>47</t>
  </si>
  <si>
    <t>783827423</t>
  </si>
  <si>
    <t>Krycí dvojnásobný silikátový nátěr omítek stupně členitosti 1 a 2</t>
  </si>
  <si>
    <t>-74949272</t>
  </si>
  <si>
    <t>dle pol.621325202+622325202</t>
  </si>
  <si>
    <t>30,0+66,0</t>
  </si>
  <si>
    <t>pol.622321141</t>
  </si>
  <si>
    <t>1,5+0,5</t>
  </si>
  <si>
    <t>784</t>
  </si>
  <si>
    <t>Dokončovací práce - malby a tapety</t>
  </si>
  <si>
    <t>48</t>
  </si>
  <si>
    <t>784211101</t>
  </si>
  <si>
    <t>Dvojnásobné bílé malby ze směsí za mokra výborně otěruvzdorných v místnostech výšky do 3,80 m</t>
  </si>
  <si>
    <t>1277365342</t>
  </si>
  <si>
    <t>1.NP</t>
  </si>
  <si>
    <t>pol.612311131+611311131</t>
  </si>
  <si>
    <t>109,0-36,0</t>
  </si>
  <si>
    <t>73,0*0,3+0,1</t>
  </si>
  <si>
    <t>49</t>
  </si>
  <si>
    <t>784121001</t>
  </si>
  <si>
    <t>Oškrabání malby v mísnostech výšky do 3,80 m</t>
  </si>
  <si>
    <t>503742428</t>
  </si>
  <si>
    <t>dle pol.784211101</t>
  </si>
  <si>
    <t>95,0</t>
  </si>
  <si>
    <t>786</t>
  </si>
  <si>
    <t>Dokončovací práce - čalounické úpravy</t>
  </si>
  <si>
    <t>50</t>
  </si>
  <si>
    <t>78662411R</t>
  </si>
  <si>
    <t>Montáž lamelové žaluzie - plastová okna otevíravá, sklápěcí a vyklápěcí</t>
  </si>
  <si>
    <t>-1450136238</t>
  </si>
  <si>
    <t>2.NP - okna 15,15c,15d,18,18a,19</t>
  </si>
  <si>
    <t>0,9*1,55*(5+3+1)</t>
  </si>
  <si>
    <t>0,9*1,6*(14+1+1)</t>
  </si>
  <si>
    <t>0,405</t>
  </si>
  <si>
    <t>3.NP - okna 23,23a,24,24b</t>
  </si>
  <si>
    <t>1,5*1,55*7+1,5*1,55*2</t>
  </si>
  <si>
    <t>0,9*1,55*20+0,9*1,55*5</t>
  </si>
  <si>
    <t>4.NP - okna 29,29a</t>
  </si>
  <si>
    <t>1,275</t>
  </si>
  <si>
    <t>51</t>
  </si>
  <si>
    <t>6112430R</t>
  </si>
  <si>
    <t>žaluzie interiérová eloxovaný Al horizontální, řetízkové</t>
  </si>
  <si>
    <t>1121435720</t>
  </si>
  <si>
    <t>dodávka, doprava k pol.78662411R, ztratné 10%</t>
  </si>
  <si>
    <t>114,0*1,1+0,6</t>
  </si>
  <si>
    <t>52</t>
  </si>
  <si>
    <t>998786102</t>
  </si>
  <si>
    <t>Přesun hmot tonážní pro čalounické úpravy v objektech v do 12 m</t>
  </si>
  <si>
    <t>-1489648737</t>
  </si>
  <si>
    <t>VO 01</t>
  </si>
  <si>
    <t>Výplně otvorů - plastová okna</t>
  </si>
  <si>
    <t>53</t>
  </si>
  <si>
    <t>766622216</t>
  </si>
  <si>
    <t>Montáž plastových oken plochy do 1 m2 otevíravých s rámem do zdiva</t>
  </si>
  <si>
    <t>-161783054</t>
  </si>
  <si>
    <t>okno 21 + 22</t>
  </si>
  <si>
    <t>4+1</t>
  </si>
  <si>
    <t>pkno 27 + 28</t>
  </si>
  <si>
    <t>2+1</t>
  </si>
  <si>
    <t>54</t>
  </si>
  <si>
    <t>6110080R</t>
  </si>
  <si>
    <t>okno 16- plastové okno jednoduché 1křídlé sklápěcí 450/800 mm (š/v), tepelně izol.dekorované dvojsklo čiré, rám plast.s ocel.výztužnou vložkou min. pětitikomorový, kotevní dilatační pásky, těsnění ,kování,doplňky, Uw.max=1,1 W/m2K</t>
  </si>
  <si>
    <t>-1897648548</t>
  </si>
  <si>
    <t>- dodávka, doprava k pol.766622216</t>
  </si>
  <si>
    <t>- středový systém těsnění</t>
  </si>
  <si>
    <t>- barva povrchu okna - bílá</t>
  </si>
  <si>
    <t>- kování: pákové mechanické ovládání v.1500 mm nad podlahou</t>
  </si>
  <si>
    <t>- doplňky: protiprůvanová pojistka</t>
  </si>
  <si>
    <t>počet :</t>
  </si>
  <si>
    <t xml:space="preserve">Ostatní detaily, doplňky a požadavky na montáž a dodávku oken - </t>
  </si>
  <si>
    <t>viz TZ a proj dokumentace.</t>
  </si>
  <si>
    <t>55</t>
  </si>
  <si>
    <t>6110090R</t>
  </si>
  <si>
    <t>okno 21- plastové okno jednoduché 1křídlé sklápěcí 550/850 mm (š/v), tepelně izol.dekorované dvojsklo čiré, rám plast.s ocel.výztužnou vložkou min. pětitikomorový, kotevní dilatační pásky, těsnění ,kování,doplňky, Uw.max=1,1 W/m2K</t>
  </si>
  <si>
    <t>1505425048</t>
  </si>
  <si>
    <t>56</t>
  </si>
  <si>
    <t>6110100R</t>
  </si>
  <si>
    <t>okno 22- plastové okno jednoduché 1křídlé sklápěcí 850/550 mm (š/v), tepelně izol.dekorované dvojsklo čiré, rám plast.s ocel.výztužnou vložkou min. pětitikomorový, kotevní dilatační pásky, těsnění ,kování,doplňky, Uw.max=1,1 W/m2K</t>
  </si>
  <si>
    <t>-1609528515</t>
  </si>
  <si>
    <t>57</t>
  </si>
  <si>
    <t>6110110R</t>
  </si>
  <si>
    <t>okno 27- plastové okno jednoduché 1křídlé sklápěcí 600/850 mm (š/v), tepelně izol.dekorované dvojsklo čiré, rám plast.s ocel.výztužnou vložkou min. pětitikomorový, kotevní dilatační pásky, těsnění ,kování,doplňky, Uw.max=1,1 W/m2K</t>
  </si>
  <si>
    <t>1245841000</t>
  </si>
  <si>
    <t>58</t>
  </si>
  <si>
    <t>6110120R</t>
  </si>
  <si>
    <t>okno 28- plastové okno jednoduché 1křídlé sklápěcí 900/550 mm (š/v), tepelně izol.dekorované dvojsklo čiré, rám plast.s ocel.výztužnou vložkou min. pětitikomorový, kotevní dilatační pásky, těsnění ,kování,doplňky, Uw.max=1,1 W/m2K</t>
  </si>
  <si>
    <t>1626869967</t>
  </si>
  <si>
    <t>59</t>
  </si>
  <si>
    <t>766622131</t>
  </si>
  <si>
    <t>Montáž plastových oken plochy přes 1 m2 otevíravých výšky do 1,5 m s rámem do zdiva</t>
  </si>
  <si>
    <t>1373869228</t>
  </si>
  <si>
    <t>2.NP - okno 17</t>
  </si>
  <si>
    <t>1,45*1,5</t>
  </si>
  <si>
    <t>3.NP - okno 25</t>
  </si>
  <si>
    <t>60</t>
  </si>
  <si>
    <t>6112010R</t>
  </si>
  <si>
    <t>okno 17- plastové okno jednoduché 2křídlé se štulpem sklápěcí/otevíravé 1450/1500 mm (š/v), tepelně izol.dvojsklo čiré, rám plast.s ocel.výztužnou vložkou min. pětitikomorový, kotevní dilatační pásky, těsnění ,kování,doplňky, Uw.max=1,1 W/m2K</t>
  </si>
  <si>
    <t>546937896</t>
  </si>
  <si>
    <t>- dodávka, doprava k pol.766622131</t>
  </si>
  <si>
    <t>- jedno křídlo sklápěcí, druhé křídlo sklápěcí/otevíravé</t>
  </si>
  <si>
    <t>- celoobvodové kování třípolohové, půloliva- barva bílá, umístění ve spodní</t>
  </si>
  <si>
    <t xml:space="preserve">  třetině rámu</t>
  </si>
  <si>
    <t>6112020R</t>
  </si>
  <si>
    <t>okno 25- plastové okno jednoduché 2křídlé se štulpem sklápěcí/otevíravé 1450/1500 mm (š/v), tepelně izol.dvojsklo čiré, rám plast.s ocel.výztužnou vložkou min. pětitikomorový, kotevní dilatační pásky, těsnění ,kování,doplňky, Uw.max=1,1 W/m2K</t>
  </si>
  <si>
    <t>1961248279</t>
  </si>
  <si>
    <t>766622132</t>
  </si>
  <si>
    <t>Montáž plastových oken plochy přes 1 m2 otevíravých výšky do 2,5 m s rámem do zdiva</t>
  </si>
  <si>
    <t>-1847637469</t>
  </si>
  <si>
    <t>okna 15,15b,15c,15d,18,18a,19</t>
  </si>
  <si>
    <t>0,9*1,55*(5+3+3+1)</t>
  </si>
  <si>
    <t>0,6*1,6*(14+1+1)</t>
  </si>
  <si>
    <t>okno  23,23a,24,24a,24b</t>
  </si>
  <si>
    <t>0,9*1,55*(20+4+5)</t>
  </si>
  <si>
    <t>0,595</t>
  </si>
  <si>
    <t>63</t>
  </si>
  <si>
    <t>6111010R</t>
  </si>
  <si>
    <t>okno 15 (b,c,d)- plastové okno jednoduché 2křídlé sklápěcí/otevíravé 900/1550 mm (š/v), tepelně izol.dvojsklo čiré, rám plast.s ocel.výztužnou vložkou min. pětitikomorový, kotevní dilatační pásky, těsnění ,kování,doplňky, Uw.max=1,1 W/m2K</t>
  </si>
  <si>
    <t>906731097</t>
  </si>
  <si>
    <t>- dodávka, doprava k pol.766622132</t>
  </si>
  <si>
    <t>- spodní křídlo sklápěcí, horní křídlo sklápěcí/otevíravé</t>
  </si>
  <si>
    <t>okno 15</t>
  </si>
  <si>
    <t>okno 15b</t>
  </si>
  <si>
    <t>okno 15c</t>
  </si>
  <si>
    <t>okno 15d</t>
  </si>
  <si>
    <t>64</t>
  </si>
  <si>
    <t>6111020R</t>
  </si>
  <si>
    <t>okno 18,18a,19- plastové okno jednoduché 2křídlé sklápěcí/otevíravé 900/1600 mm (š/v), tepelně izol.dvojsklo čiré, rám plast.s ocel.výztužnou vložkou min. pětitikomorový, kotevní dilatační pásky, těsnění ,kování,doplňky, Uw.max=1,1 W/m2K</t>
  </si>
  <si>
    <t>-260567562</t>
  </si>
  <si>
    <t>okno 18</t>
  </si>
  <si>
    <t>okno 18a</t>
  </si>
  <si>
    <t>65</t>
  </si>
  <si>
    <t>6111030R</t>
  </si>
  <si>
    <t>okno 23,23a- plastové okno jednoduché 2křídlé sklápěcí/otevíravé+pevná část 1500/1550 mm (š/v), tepelně izol.dvojsklo čiré, rám plast.s ocel.výztužnou vložkou min. pětitikomorový, kotevní dilatační pásky, těsnění ,kování,doplňky, Uw.max=1,1 W/m2K</t>
  </si>
  <si>
    <t>-1694468726</t>
  </si>
  <si>
    <t>- spodní křídlo sklápěcí, horní křídlo sklápěcí/otevíravé + část s pevným zasklením</t>
  </si>
  <si>
    <t>okno 23</t>
  </si>
  <si>
    <t>66</t>
  </si>
  <si>
    <t>6111040R</t>
  </si>
  <si>
    <t>okno 24,24a,24b- plastové okno jednoduché 2křídlé sklápěcí/otevíravé 900/1550 mm (š/v), tepelně izol.dvojsklo čiré, rám plast.s ocel.výztužnou vložkou min. pětitikomorový, kotevní dilatační pásky, těsnění ,kování,doplňky, Uw.max=1,1 W/m2K</t>
  </si>
  <si>
    <t>-33735150</t>
  </si>
  <si>
    <t>okno 24</t>
  </si>
  <si>
    <t>okno 24a</t>
  </si>
  <si>
    <t>67</t>
  </si>
  <si>
    <t>6111050R</t>
  </si>
  <si>
    <t>okno 29,29a- plastové okno jednoduché 2křídlé sklápěcí/otevíravé+pevná část 1500/1550 mm (š/v), tepelně izol.dvojsklo čiré, rám plast.s ocel.výztužnou vložkou min. pětitikomorový, kotevní dilatační pásky, těsnění ,kování,doplňky, Uw.max=1,1 W/m2K</t>
  </si>
  <si>
    <t>277445445</t>
  </si>
  <si>
    <t>okno 29</t>
  </si>
  <si>
    <t>68</t>
  </si>
  <si>
    <t>998766102a</t>
  </si>
  <si>
    <t>Přesun hmot tonážní pro konstrukce truhlářské v objektech v do 12 m - plastová okna</t>
  </si>
  <si>
    <t>5961762</t>
  </si>
  <si>
    <t>B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</si>
  <si>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</si>
  <si>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</si>
  <si>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</si>
  <si>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</si>
  <si>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</si>
  <si>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</si>
  <si>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</si>
  <si>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</si>
  <si>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</si>
  <si>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</si>
  <si>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</si>
  <si>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</si>
  <si>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soubor</t>
  </si>
  <si>
    <t>1024</t>
  </si>
  <si>
    <t>-548688458</t>
  </si>
  <si>
    <t>013294000</t>
  </si>
  <si>
    <t>Ostatní dokumentace</t>
  </si>
  <si>
    <t>-1807231537</t>
  </si>
  <si>
    <t>- nutné zpracování dílenské dokumentace všech výplní otvorů včetně parapetů,</t>
  </si>
  <si>
    <t xml:space="preserve">  po bourání zaměřit přesné rozměry otvoru pro atyp. výrobu okna</t>
  </si>
  <si>
    <t>- materiály budou před jejich zabudování vzorkovány</t>
  </si>
  <si>
    <t>celkově :</t>
  </si>
  <si>
    <t>VRN3</t>
  </si>
  <si>
    <t>Zařízení staveniště</t>
  </si>
  <si>
    <t>032002000</t>
  </si>
  <si>
    <t>Vybavení staveniště</t>
  </si>
  <si>
    <t>-965631388</t>
  </si>
  <si>
    <t>033203000</t>
  </si>
  <si>
    <t>Energie pro zařízení staveniště</t>
  </si>
  <si>
    <t>-1467953281</t>
  </si>
  <si>
    <t>- náklady na veškeré energie související s realizací akce, vč.připojení</t>
  </si>
  <si>
    <t>staveniště na inženýrské sítě</t>
  </si>
  <si>
    <t>034002000</t>
  </si>
  <si>
    <t>Zabezpečení staveniště</t>
  </si>
  <si>
    <t>232154945</t>
  </si>
  <si>
    <t>- opatření k zajištění bezpečnosti účastníků realizace akce a veřejnosti</t>
  </si>
  <si>
    <t>(zejména zajištění staveniště, bezpečnostní tabulky apod.)</t>
  </si>
  <si>
    <t>- zebezpečení staveniště proti vniknutí cizich osob</t>
  </si>
  <si>
    <t>039002000</t>
  </si>
  <si>
    <t>Zrušení zařízení staveniště</t>
  </si>
  <si>
    <t>-876039400</t>
  </si>
  <si>
    <t xml:space="preserve"> - včetně úklidu a uvedení okolí stavby do původního stavu</t>
  </si>
  <si>
    <t>VRN4</t>
  </si>
  <si>
    <t>Inženýrská činnost</t>
  </si>
  <si>
    <t>044002000</t>
  </si>
  <si>
    <t>Revize</t>
  </si>
  <si>
    <t>-976592877</t>
  </si>
  <si>
    <t>- nutné  revizní zkoušeky budou oceněny zde</t>
  </si>
  <si>
    <t>045002000</t>
  </si>
  <si>
    <t>Kompletační a koordinační činnost</t>
  </si>
  <si>
    <t>-134571448</t>
  </si>
  <si>
    <t>04520300a</t>
  </si>
  <si>
    <t>Zpracování návrhů provozních řádů příslušných zařízení zhotovitelem stavby</t>
  </si>
  <si>
    <t>-1503944076</t>
  </si>
  <si>
    <t>VRN5</t>
  </si>
  <si>
    <t>Finanční náklady</t>
  </si>
  <si>
    <t>051303000a</t>
  </si>
  <si>
    <t xml:space="preserve">Ostatní finanční náklady - pojištění stavby </t>
  </si>
  <si>
    <t>-1820011054</t>
  </si>
  <si>
    <t>051303000b</t>
  </si>
  <si>
    <t>Ostatní finanční náklady - obstarání dokladů a stanovisek veřejnoprávních orgánů a institucí</t>
  </si>
  <si>
    <t>512</t>
  </si>
  <si>
    <t>-1055960582</t>
  </si>
  <si>
    <t>051303000c</t>
  </si>
  <si>
    <t>Ostatní finanční náklady - pojištění odpovědnosti dodavatele včetně všech subdodavatelů</t>
  </si>
  <si>
    <t>sobour</t>
  </si>
  <si>
    <t>680592682</t>
  </si>
  <si>
    <t>VRN7</t>
  </si>
  <si>
    <t>Provozní vlivy</t>
  </si>
  <si>
    <t>071103000</t>
  </si>
  <si>
    <t>Provoz investora</t>
  </si>
  <si>
    <t>820290021</t>
  </si>
  <si>
    <t>VRN9</t>
  </si>
  <si>
    <t>Ostatní náklady</t>
  </si>
  <si>
    <t>091002000</t>
  </si>
  <si>
    <t>Ostatní náklady související s objektem</t>
  </si>
  <si>
    <t>1489989037</t>
  </si>
  <si>
    <t>- označení stavby cedulí s údaji o stavbě, uvedení staveniště do původního stavu</t>
  </si>
  <si>
    <t>094103000</t>
  </si>
  <si>
    <t>Náklady na plánované vyklizení objektu</t>
  </si>
  <si>
    <t>1021563101</t>
  </si>
  <si>
    <t>vystěhování veškerého nábytku a zařízení z upravovaných prostor na místo</t>
  </si>
  <si>
    <t>určené investorem  a jejich zpětné umístění po dokončení stavebních prací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</si>
</sst>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TV20-028-etapa1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Výměna výplní otvorů ve fasádě budovy Závodu míru 339/144, KV- Stará role - I.ETAPA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Karlovy Vary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8. 12. 2020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26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ZŠ a SŠ Karlovy Vary, příspěvková organizace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BPO spol. s r.o.,Lidická 1239,36317 OSTROV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>Tomanová Ing.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19</v>
      </c>
    </row>
    <row r="95" spans="1:91" s="7" customFormat="1" ht="16.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'A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'A - Stavební část'!P134</f>
        <v>0</v>
      </c>
      <c r="AV95" s="129">
        <f>'A - Stavební část'!J33</f>
        <v>0</v>
      </c>
      <c r="AW95" s="129">
        <f>'A - Stavební část'!J34</f>
        <v>0</v>
      </c>
      <c r="AX95" s="129">
        <f>'A - Stavební část'!J35</f>
        <v>0</v>
      </c>
      <c r="AY95" s="129">
        <f>'A - Stavební část'!J36</f>
        <v>0</v>
      </c>
      <c r="AZ95" s="129">
        <f>'A - Stavební část'!F33</f>
        <v>0</v>
      </c>
      <c r="BA95" s="129">
        <f>'A - Stavební část'!F34</f>
        <v>0</v>
      </c>
      <c r="BB95" s="129">
        <f>'A - Stavební část'!F35</f>
        <v>0</v>
      </c>
      <c r="BC95" s="129">
        <f>'A - Stavební část'!F36</f>
        <v>0</v>
      </c>
      <c r="BD95" s="131">
        <f>'A - Stavební část'!F37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19</v>
      </c>
      <c r="CM95" s="132" t="s">
        <v>89</v>
      </c>
    </row>
    <row r="96" spans="1:91" s="7" customFormat="1" ht="16.5" customHeight="1">
      <c r="A96" s="120" t="s">
        <v>83</v>
      </c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91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'B - VRN'!J30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86</v>
      </c>
      <c r="AR96" s="127"/>
      <c r="AS96" s="133">
        <v>0</v>
      </c>
      <c r="AT96" s="134">
        <f>ROUND(SUM(AV96:AW96),2)</f>
        <v>0</v>
      </c>
      <c r="AU96" s="135">
        <f>'B - VRN'!P123</f>
        <v>0</v>
      </c>
      <c r="AV96" s="134">
        <f>'B - VRN'!J33</f>
        <v>0</v>
      </c>
      <c r="AW96" s="134">
        <f>'B - VRN'!J34</f>
        <v>0</v>
      </c>
      <c r="AX96" s="134">
        <f>'B - VRN'!J35</f>
        <v>0</v>
      </c>
      <c r="AY96" s="134">
        <f>'B - VRN'!J36</f>
        <v>0</v>
      </c>
      <c r="AZ96" s="134">
        <f>'B - VRN'!F33</f>
        <v>0</v>
      </c>
      <c r="BA96" s="134">
        <f>'B - VRN'!F34</f>
        <v>0</v>
      </c>
      <c r="BB96" s="134">
        <f>'B - VRN'!F35</f>
        <v>0</v>
      </c>
      <c r="BC96" s="134">
        <f>'B - VRN'!F36</f>
        <v>0</v>
      </c>
      <c r="BD96" s="136">
        <f>'B - VRN'!F37</f>
        <v>0</v>
      </c>
      <c r="BE96" s="7"/>
      <c r="BT96" s="132" t="s">
        <v>87</v>
      </c>
      <c r="BV96" s="132" t="s">
        <v>81</v>
      </c>
      <c r="BW96" s="132" t="s">
        <v>92</v>
      </c>
      <c r="BX96" s="132" t="s">
        <v>5</v>
      </c>
      <c r="CL96" s="132" t="s">
        <v>19</v>
      </c>
      <c r="CM96" s="132" t="s">
        <v>89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A - Stavební část'!C2" display="/"/>
    <hyperlink ref="A96" location="'B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 hidden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Výměna výplní otvorů ve fasádě budovy Závodu míru 339/144, KV- Stará role - I.ETAPA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8. 12. 2020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28</v>
      </c>
      <c r="F15" s="39"/>
      <c r="G15" s="39"/>
      <c r="H15" s="39"/>
      <c r="I15" s="141" t="s">
        <v>29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27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29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27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29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ROUND(J134,2)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43</v>
      </c>
      <c r="E33" s="141" t="s">
        <v>44</v>
      </c>
      <c r="F33" s="155">
        <f>ROUND((SUM(BE134:BE823)),2)</f>
        <v>0</v>
      </c>
      <c r="G33" s="39"/>
      <c r="H33" s="39"/>
      <c r="I33" s="156">
        <v>0.21</v>
      </c>
      <c r="J33" s="155">
        <f>ROUND(((SUM(BE134:BE823))*I33),2)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45</v>
      </c>
      <c r="F34" s="155">
        <f>ROUND((SUM(BF134:BF823)),2)</f>
        <v>0</v>
      </c>
      <c r="G34" s="39"/>
      <c r="H34" s="39"/>
      <c r="I34" s="156">
        <v>0.15</v>
      </c>
      <c r="J34" s="155">
        <f>ROUND(((SUM(BF134:BF823))*I34),2)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ROUND((SUM(BG134:BG823)),2)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ROUND((SUM(BH134:BH823)),2)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ROUND((SUM(BI134:BI823)),2)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Výměna výplní otvorů ve fasádě budovy Závodu míru 339/144, KV- Stará role - I.ETAPA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A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Karlovy Vary</v>
      </c>
      <c r="G89" s="41"/>
      <c r="H89" s="41"/>
      <c r="I89" s="33" t="s">
        <v>24</v>
      </c>
      <c r="J89" s="80" t="str">
        <f>IF(J12="","",J12)</f>
        <v>8. 12. 2020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4.45" customHeight="1">
      <c r="A91" s="39"/>
      <c r="B91" s="40"/>
      <c r="C91" s="33" t="s">
        <v>26</v>
      </c>
      <c r="D91" s="41"/>
      <c r="E91" s="41"/>
      <c r="F91" s="28" t="str">
        <f>E15</f>
        <v>ZŠ a SŠ Karlovy Vary, příspěvková organizace</v>
      </c>
      <c r="G91" s="41"/>
      <c r="H91" s="41"/>
      <c r="I91" s="33" t="s">
        <v>32</v>
      </c>
      <c r="J91" s="37" t="str">
        <f>E21</f>
        <v>BPO spol. s r.o.,Lidická 1239,36317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J141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J228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J315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J318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107</v>
      </c>
      <c r="E103" s="189"/>
      <c r="F103" s="189"/>
      <c r="G103" s="189"/>
      <c r="H103" s="189"/>
      <c r="I103" s="189"/>
      <c r="J103" s="190">
        <f>J320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J435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109</v>
      </c>
      <c r="E105" s="189"/>
      <c r="F105" s="189"/>
      <c r="G105" s="189"/>
      <c r="H105" s="189"/>
      <c r="I105" s="189"/>
      <c r="J105" s="190">
        <f>J442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110</v>
      </c>
      <c r="E106" s="183"/>
      <c r="F106" s="183"/>
      <c r="G106" s="183"/>
      <c r="H106" s="183"/>
      <c r="I106" s="183"/>
      <c r="J106" s="184">
        <f>J444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111</v>
      </c>
      <c r="E107" s="189"/>
      <c r="F107" s="189"/>
      <c r="G107" s="189"/>
      <c r="H107" s="189"/>
      <c r="I107" s="189"/>
      <c r="J107" s="190">
        <f>J445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112</v>
      </c>
      <c r="E108" s="189"/>
      <c r="F108" s="189"/>
      <c r="G108" s="189"/>
      <c r="H108" s="189"/>
      <c r="I108" s="189"/>
      <c r="J108" s="190">
        <f>J475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113</v>
      </c>
      <c r="E109" s="189"/>
      <c r="F109" s="189"/>
      <c r="G109" s="189"/>
      <c r="H109" s="189"/>
      <c r="I109" s="189"/>
      <c r="J109" s="190">
        <f>J518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114</v>
      </c>
      <c r="E110" s="189"/>
      <c r="F110" s="189"/>
      <c r="G110" s="189"/>
      <c r="H110" s="189"/>
      <c r="I110" s="189"/>
      <c r="J110" s="190">
        <f>J538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115</v>
      </c>
      <c r="E111" s="189"/>
      <c r="F111" s="189"/>
      <c r="G111" s="189"/>
      <c r="H111" s="189"/>
      <c r="I111" s="189"/>
      <c r="J111" s="190">
        <f>J581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116</v>
      </c>
      <c r="E112" s="189"/>
      <c r="F112" s="189"/>
      <c r="G112" s="189"/>
      <c r="H112" s="189"/>
      <c r="I112" s="189"/>
      <c r="J112" s="190">
        <f>J588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117</v>
      </c>
      <c r="E113" s="189"/>
      <c r="F113" s="189"/>
      <c r="G113" s="189"/>
      <c r="H113" s="189"/>
      <c r="I113" s="189"/>
      <c r="J113" s="190">
        <f>J598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118</v>
      </c>
      <c r="E114" s="189"/>
      <c r="F114" s="189"/>
      <c r="G114" s="189"/>
      <c r="H114" s="189"/>
      <c r="I114" s="189"/>
      <c r="J114" s="190">
        <f>J615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119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175" t="str">
        <f>E7</f>
        <v>Výměna výplní otvorů ve fasádě budovy Závodu míru 339/144, KV- Stará role - I.ETAPA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94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E9</f>
        <v>A - Stavební část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22</v>
      </c>
      <c r="D128" s="41"/>
      <c r="E128" s="41"/>
      <c r="F128" s="28" t="str">
        <f>F12</f>
        <v>Karlovy Vary</v>
      </c>
      <c r="G128" s="41"/>
      <c r="H128" s="41"/>
      <c r="I128" s="33" t="s">
        <v>24</v>
      </c>
      <c r="J128" s="80" t="str">
        <f>IF(J12="","",J12)</f>
        <v>8. 12. 2020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54.45" customHeight="1">
      <c r="A130" s="39"/>
      <c r="B130" s="40"/>
      <c r="C130" s="33" t="s">
        <v>26</v>
      </c>
      <c r="D130" s="41"/>
      <c r="E130" s="41"/>
      <c r="F130" s="28" t="str">
        <f>E15</f>
        <v>ZŠ a SŠ Karlovy Vary, příspěvková organizace</v>
      </c>
      <c r="G130" s="41"/>
      <c r="H130" s="41"/>
      <c r="I130" s="33" t="s">
        <v>32</v>
      </c>
      <c r="J130" s="37" t="str">
        <f>E21</f>
        <v>BPO spol. s r.o.,Lidická 1239,36317 OSTROV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30</v>
      </c>
      <c r="D131" s="41"/>
      <c r="E131" s="41"/>
      <c r="F131" s="28" t="str">
        <f>IF(E18="","",E18)</f>
        <v>Vyplň údaj</v>
      </c>
      <c r="G131" s="41"/>
      <c r="H131" s="41"/>
      <c r="I131" s="33" t="s">
        <v>35</v>
      </c>
      <c r="J131" s="37" t="str">
        <f>E24</f>
        <v>Tomanová Ing.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192"/>
      <c r="B133" s="193"/>
      <c r="C133" s="194" t="s">
        <v>120</v>
      </c>
      <c r="D133" s="195" t="s">
        <v>64</v>
      </c>
      <c r="E133" s="195" t="s">
        <v>60</v>
      </c>
      <c r="F133" s="195" t="s">
        <v>61</v>
      </c>
      <c r="G133" s="195" t="s">
        <v>121</v>
      </c>
      <c r="H133" s="195" t="s">
        <v>122</v>
      </c>
      <c r="I133" s="195" t="s">
        <v>123</v>
      </c>
      <c r="J133" s="195" t="s">
        <v>98</v>
      </c>
      <c r="K133" s="196" t="s">
        <v>124</v>
      </c>
      <c r="L133" s="197"/>
      <c r="M133" s="101" t="s">
        <v>1</v>
      </c>
      <c r="N133" s="102" t="s">
        <v>43</v>
      </c>
      <c r="O133" s="102" t="s">
        <v>125</v>
      </c>
      <c r="P133" s="102" t="s">
        <v>126</v>
      </c>
      <c r="Q133" s="102" t="s">
        <v>127</v>
      </c>
      <c r="R133" s="102" t="s">
        <v>128</v>
      </c>
      <c r="S133" s="102" t="s">
        <v>129</v>
      </c>
      <c r="T133" s="103" t="s">
        <v>130</v>
      </c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</row>
    <row r="134" spans="1:63" s="2" customFormat="1" ht="22.8" customHeight="1">
      <c r="A134" s="39"/>
      <c r="B134" s="40"/>
      <c r="C134" s="108" t="s">
        <v>131</v>
      </c>
      <c r="D134" s="41"/>
      <c r="E134" s="41"/>
      <c r="F134" s="41"/>
      <c r="G134" s="41"/>
      <c r="H134" s="41"/>
      <c r="I134" s="41"/>
      <c r="J134" s="198">
        <f>BK134</f>
        <v>0</v>
      </c>
      <c r="K134" s="41"/>
      <c r="L134" s="45"/>
      <c r="M134" s="104"/>
      <c r="N134" s="199"/>
      <c r="O134" s="105"/>
      <c r="P134" s="200">
        <f>P135+P444</f>
        <v>0</v>
      </c>
      <c r="Q134" s="105"/>
      <c r="R134" s="200">
        <f>R135+R444</f>
        <v>11.266204499999999</v>
      </c>
      <c r="S134" s="105"/>
      <c r="T134" s="201">
        <f>T135+T444</f>
        <v>24.651199999999996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78</v>
      </c>
      <c r="AU134" s="18" t="s">
        <v>100</v>
      </c>
      <c r="BK134" s="202">
        <f>BK135+BK444</f>
        <v>0</v>
      </c>
    </row>
    <row r="135" spans="1:63" s="12" customFormat="1" ht="25.9" customHeight="1">
      <c r="A135" s="12"/>
      <c r="B135" s="203"/>
      <c r="C135" s="204"/>
      <c r="D135" s="205" t="s">
        <v>78</v>
      </c>
      <c r="E135" s="206" t="s">
        <v>132</v>
      </c>
      <c r="F135" s="206" t="s">
        <v>133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P136+P141+P228+P315+P318+P320+P435+P442</f>
        <v>0</v>
      </c>
      <c r="Q135" s="211"/>
      <c r="R135" s="212">
        <f>R136+R141+R228+R315+R318+R320+R435+R442</f>
        <v>7.426239999999999</v>
      </c>
      <c r="S135" s="211"/>
      <c r="T135" s="213">
        <f>T136+T141+T228+T315+T318+T320+T435+T442</f>
        <v>24.529249999999998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87</v>
      </c>
      <c r="AT135" s="215" t="s">
        <v>78</v>
      </c>
      <c r="AU135" s="215" t="s">
        <v>79</v>
      </c>
      <c r="AY135" s="214" t="s">
        <v>134</v>
      </c>
      <c r="BK135" s="216">
        <f>BK136+BK141+BK228+BK315+BK318+BK320+BK435+BK442</f>
        <v>0</v>
      </c>
    </row>
    <row r="136" spans="1:63" s="12" customFormat="1" ht="22.8" customHeight="1">
      <c r="A136" s="12"/>
      <c r="B136" s="203"/>
      <c r="C136" s="204"/>
      <c r="D136" s="205" t="s">
        <v>78</v>
      </c>
      <c r="E136" s="217" t="s">
        <v>135</v>
      </c>
      <c r="F136" s="217" t="s">
        <v>136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SUM(P137:P140)</f>
        <v>0</v>
      </c>
      <c r="Q136" s="211"/>
      <c r="R136" s="212">
        <f>SUM(R137:R140)</f>
        <v>0.19642</v>
      </c>
      <c r="S136" s="211"/>
      <c r="T136" s="213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87</v>
      </c>
      <c r="AT136" s="215" t="s">
        <v>78</v>
      </c>
      <c r="AU136" s="215" t="s">
        <v>87</v>
      </c>
      <c r="AY136" s="214" t="s">
        <v>134</v>
      </c>
      <c r="BK136" s="216">
        <f>SUM(BK137:BK140)</f>
        <v>0</v>
      </c>
    </row>
    <row r="137" spans="1:65" s="2" customFormat="1" ht="14.4" customHeight="1">
      <c r="A137" s="39"/>
      <c r="B137" s="40"/>
      <c r="C137" s="219" t="s">
        <v>87</v>
      </c>
      <c r="D137" s="219" t="s">
        <v>137</v>
      </c>
      <c r="E137" s="220" t="s">
        <v>138</v>
      </c>
      <c r="F137" s="221" t="s">
        <v>139</v>
      </c>
      <c r="G137" s="222" t="s">
        <v>140</v>
      </c>
      <c r="H137" s="223">
        <v>1.4</v>
      </c>
      <c r="I137" s="224"/>
      <c r="J137" s="225">
        <f>ROUND(I137*H137,2)</f>
        <v>0</v>
      </c>
      <c r="K137" s="221" t="s">
        <v>141</v>
      </c>
      <c r="L137" s="45"/>
      <c r="M137" s="226" t="s">
        <v>1</v>
      </c>
      <c r="N137" s="227" t="s">
        <v>44</v>
      </c>
      <c r="O137" s="92"/>
      <c r="P137" s="228">
        <f>O137*H137</f>
        <v>0</v>
      </c>
      <c r="Q137" s="228">
        <v>0.1403</v>
      </c>
      <c r="R137" s="228">
        <f>Q137*H137</f>
        <v>0.19642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142</v>
      </c>
      <c r="AT137" s="230" t="s">
        <v>137</v>
      </c>
      <c r="AU137" s="230" t="s">
        <v>89</v>
      </c>
      <c r="AY137" s="18" t="s">
        <v>134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87</v>
      </c>
      <c r="BK137" s="231">
        <f>ROUND(I137*H137,2)</f>
        <v>0</v>
      </c>
      <c r="BL137" s="18" t="s">
        <v>142</v>
      </c>
      <c r="BM137" s="230" t="s">
        <v>143</v>
      </c>
    </row>
    <row r="138" spans="1:51" s="13" customFormat="1" ht="12">
      <c r="A138" s="13"/>
      <c r="B138" s="232"/>
      <c r="C138" s="233"/>
      <c r="D138" s="234" t="s">
        <v>144</v>
      </c>
      <c r="E138" s="235" t="s">
        <v>1</v>
      </c>
      <c r="F138" s="236" t="s">
        <v>145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144</v>
      </c>
      <c r="AU138" s="242" t="s">
        <v>89</v>
      </c>
      <c r="AV138" s="13" t="s">
        <v>87</v>
      </c>
      <c r="AW138" s="13" t="s">
        <v>34</v>
      </c>
      <c r="AX138" s="13" t="s">
        <v>79</v>
      </c>
      <c r="AY138" s="242" t="s">
        <v>134</v>
      </c>
    </row>
    <row r="139" spans="1:51" s="13" customFormat="1" ht="12">
      <c r="A139" s="13"/>
      <c r="B139" s="232"/>
      <c r="C139" s="233"/>
      <c r="D139" s="234" t="s">
        <v>144</v>
      </c>
      <c r="E139" s="235" t="s">
        <v>1</v>
      </c>
      <c r="F139" s="236" t="s">
        <v>146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144</v>
      </c>
      <c r="AU139" s="242" t="s">
        <v>89</v>
      </c>
      <c r="AV139" s="13" t="s">
        <v>87</v>
      </c>
      <c r="AW139" s="13" t="s">
        <v>34</v>
      </c>
      <c r="AX139" s="13" t="s">
        <v>79</v>
      </c>
      <c r="AY139" s="242" t="s">
        <v>134</v>
      </c>
    </row>
    <row r="140" spans="1:51" s="14" customFormat="1" ht="12">
      <c r="A140" s="14"/>
      <c r="B140" s="243"/>
      <c r="C140" s="244"/>
      <c r="D140" s="234" t="s">
        <v>144</v>
      </c>
      <c r="E140" s="245" t="s">
        <v>1</v>
      </c>
      <c r="F140" s="246" t="s">
        <v>147</v>
      </c>
      <c r="G140" s="244"/>
      <c r="H140" s="247">
        <v>1.4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144</v>
      </c>
      <c r="AU140" s="253" t="s">
        <v>89</v>
      </c>
      <c r="AV140" s="14" t="s">
        <v>89</v>
      </c>
      <c r="AW140" s="14" t="s">
        <v>34</v>
      </c>
      <c r="AX140" s="14" t="s">
        <v>87</v>
      </c>
      <c r="AY140" s="253" t="s">
        <v>134</v>
      </c>
    </row>
    <row r="141" spans="1:63" s="12" customFormat="1" ht="22.8" customHeight="1">
      <c r="A141" s="12"/>
      <c r="B141" s="203"/>
      <c r="C141" s="204"/>
      <c r="D141" s="205" t="s">
        <v>78</v>
      </c>
      <c r="E141" s="217" t="s">
        <v>148</v>
      </c>
      <c r="F141" s="217" t="s">
        <v>149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SUM(P142:P227)</f>
        <v>0</v>
      </c>
      <c r="Q141" s="211"/>
      <c r="R141" s="212">
        <f>SUM(R142:R227)</f>
        <v>5.24808</v>
      </c>
      <c r="S141" s="211"/>
      <c r="T141" s="213">
        <f>SUM(T142:T227)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87</v>
      </c>
      <c r="AT141" s="215" t="s">
        <v>78</v>
      </c>
      <c r="AU141" s="215" t="s">
        <v>87</v>
      </c>
      <c r="AY141" s="214" t="s">
        <v>134</v>
      </c>
      <c r="BK141" s="216">
        <f>SUM(BK142:BK227)</f>
        <v>0</v>
      </c>
    </row>
    <row r="142" spans="1:65" s="2" customFormat="1" ht="14.4" customHeight="1">
      <c r="A142" s="39"/>
      <c r="B142" s="40"/>
      <c r="C142" s="219" t="s">
        <v>89</v>
      </c>
      <c r="D142" s="219" t="s">
        <v>137</v>
      </c>
      <c r="E142" s="220" t="s">
        <v>150</v>
      </c>
      <c r="F142" s="221" t="s">
        <v>151</v>
      </c>
      <c r="G142" s="222" t="s">
        <v>140</v>
      </c>
      <c r="H142" s="223">
        <v>46</v>
      </c>
      <c r="I142" s="224"/>
      <c r="J142" s="225">
        <f>ROUND(I142*H142,2)</f>
        <v>0</v>
      </c>
      <c r="K142" s="221" t="s">
        <v>141</v>
      </c>
      <c r="L142" s="45"/>
      <c r="M142" s="226" t="s">
        <v>1</v>
      </c>
      <c r="N142" s="227" t="s">
        <v>44</v>
      </c>
      <c r="O142" s="92"/>
      <c r="P142" s="228">
        <f>O142*H142</f>
        <v>0</v>
      </c>
      <c r="Q142" s="228">
        <v>0.02048</v>
      </c>
      <c r="R142" s="228">
        <f>Q142*H142</f>
        <v>0.94208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142</v>
      </c>
      <c r="AT142" s="230" t="s">
        <v>137</v>
      </c>
      <c r="AU142" s="230" t="s">
        <v>89</v>
      </c>
      <c r="AY142" s="18" t="s">
        <v>134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87</v>
      </c>
      <c r="BK142" s="231">
        <f>ROUND(I142*H142,2)</f>
        <v>0</v>
      </c>
      <c r="BL142" s="18" t="s">
        <v>142</v>
      </c>
      <c r="BM142" s="230" t="s">
        <v>152</v>
      </c>
    </row>
    <row r="143" spans="1:51" s="13" customFormat="1" ht="12">
      <c r="A143" s="13"/>
      <c r="B143" s="232"/>
      <c r="C143" s="233"/>
      <c r="D143" s="234" t="s">
        <v>144</v>
      </c>
      <c r="E143" s="235" t="s">
        <v>1</v>
      </c>
      <c r="F143" s="236" t="s">
        <v>145</v>
      </c>
      <c r="G143" s="233"/>
      <c r="H143" s="235" t="s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144</v>
      </c>
      <c r="AU143" s="242" t="s">
        <v>89</v>
      </c>
      <c r="AV143" s="13" t="s">
        <v>87</v>
      </c>
      <c r="AW143" s="13" t="s">
        <v>34</v>
      </c>
      <c r="AX143" s="13" t="s">
        <v>79</v>
      </c>
      <c r="AY143" s="242" t="s">
        <v>134</v>
      </c>
    </row>
    <row r="144" spans="1:51" s="13" customFormat="1" ht="12">
      <c r="A144" s="13"/>
      <c r="B144" s="232"/>
      <c r="C144" s="233"/>
      <c r="D144" s="234" t="s">
        <v>144</v>
      </c>
      <c r="E144" s="235" t="s">
        <v>1</v>
      </c>
      <c r="F144" s="236" t="s">
        <v>153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144</v>
      </c>
      <c r="AU144" s="242" t="s">
        <v>89</v>
      </c>
      <c r="AV144" s="13" t="s">
        <v>87</v>
      </c>
      <c r="AW144" s="13" t="s">
        <v>34</v>
      </c>
      <c r="AX144" s="13" t="s">
        <v>79</v>
      </c>
      <c r="AY144" s="242" t="s">
        <v>134</v>
      </c>
    </row>
    <row r="145" spans="1:51" s="13" customFormat="1" ht="12">
      <c r="A145" s="13"/>
      <c r="B145" s="232"/>
      <c r="C145" s="233"/>
      <c r="D145" s="234" t="s">
        <v>144</v>
      </c>
      <c r="E145" s="235" t="s">
        <v>1</v>
      </c>
      <c r="F145" s="236" t="s">
        <v>154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144</v>
      </c>
      <c r="AU145" s="242" t="s">
        <v>89</v>
      </c>
      <c r="AV145" s="13" t="s">
        <v>87</v>
      </c>
      <c r="AW145" s="13" t="s">
        <v>34</v>
      </c>
      <c r="AX145" s="13" t="s">
        <v>79</v>
      </c>
      <c r="AY145" s="242" t="s">
        <v>134</v>
      </c>
    </row>
    <row r="146" spans="1:51" s="14" customFormat="1" ht="12">
      <c r="A146" s="14"/>
      <c r="B146" s="243"/>
      <c r="C146" s="244"/>
      <c r="D146" s="234" t="s">
        <v>144</v>
      </c>
      <c r="E146" s="245" t="s">
        <v>1</v>
      </c>
      <c r="F146" s="246" t="s">
        <v>155</v>
      </c>
      <c r="G146" s="244"/>
      <c r="H146" s="247">
        <v>3.675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144</v>
      </c>
      <c r="AU146" s="253" t="s">
        <v>89</v>
      </c>
      <c r="AV146" s="14" t="s">
        <v>89</v>
      </c>
      <c r="AW146" s="14" t="s">
        <v>34</v>
      </c>
      <c r="AX146" s="14" t="s">
        <v>79</v>
      </c>
      <c r="AY146" s="253" t="s">
        <v>134</v>
      </c>
    </row>
    <row r="147" spans="1:51" s="14" customFormat="1" ht="12">
      <c r="A147" s="14"/>
      <c r="B147" s="243"/>
      <c r="C147" s="244"/>
      <c r="D147" s="234" t="s">
        <v>144</v>
      </c>
      <c r="E147" s="245" t="s">
        <v>1</v>
      </c>
      <c r="F147" s="246" t="s">
        <v>156</v>
      </c>
      <c r="G147" s="244"/>
      <c r="H147" s="247">
        <v>5.864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144</v>
      </c>
      <c r="AU147" s="253" t="s">
        <v>89</v>
      </c>
      <c r="AV147" s="14" t="s">
        <v>89</v>
      </c>
      <c r="AW147" s="14" t="s">
        <v>34</v>
      </c>
      <c r="AX147" s="14" t="s">
        <v>79</v>
      </c>
      <c r="AY147" s="253" t="s">
        <v>134</v>
      </c>
    </row>
    <row r="148" spans="1:51" s="14" customFormat="1" ht="12">
      <c r="A148" s="14"/>
      <c r="B148" s="243"/>
      <c r="C148" s="244"/>
      <c r="D148" s="234" t="s">
        <v>144</v>
      </c>
      <c r="E148" s="245" t="s">
        <v>1</v>
      </c>
      <c r="F148" s="246" t="s">
        <v>157</v>
      </c>
      <c r="G148" s="244"/>
      <c r="H148" s="247">
        <v>1.461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144</v>
      </c>
      <c r="AU148" s="253" t="s">
        <v>89</v>
      </c>
      <c r="AV148" s="14" t="s">
        <v>89</v>
      </c>
      <c r="AW148" s="14" t="s">
        <v>34</v>
      </c>
      <c r="AX148" s="14" t="s">
        <v>79</v>
      </c>
      <c r="AY148" s="253" t="s">
        <v>134</v>
      </c>
    </row>
    <row r="149" spans="1:51" s="13" customFormat="1" ht="12">
      <c r="A149" s="13"/>
      <c r="B149" s="232"/>
      <c r="C149" s="233"/>
      <c r="D149" s="234" t="s">
        <v>144</v>
      </c>
      <c r="E149" s="235" t="s">
        <v>1</v>
      </c>
      <c r="F149" s="236" t="s">
        <v>158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144</v>
      </c>
      <c r="AU149" s="242" t="s">
        <v>89</v>
      </c>
      <c r="AV149" s="13" t="s">
        <v>87</v>
      </c>
      <c r="AW149" s="13" t="s">
        <v>34</v>
      </c>
      <c r="AX149" s="13" t="s">
        <v>79</v>
      </c>
      <c r="AY149" s="242" t="s">
        <v>134</v>
      </c>
    </row>
    <row r="150" spans="1:51" s="14" customFormat="1" ht="12">
      <c r="A150" s="14"/>
      <c r="B150" s="243"/>
      <c r="C150" s="244"/>
      <c r="D150" s="234" t="s">
        <v>144</v>
      </c>
      <c r="E150" s="245" t="s">
        <v>1</v>
      </c>
      <c r="F150" s="246" t="s">
        <v>159</v>
      </c>
      <c r="G150" s="244"/>
      <c r="H150" s="247">
        <v>4.8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144</v>
      </c>
      <c r="AU150" s="253" t="s">
        <v>89</v>
      </c>
      <c r="AV150" s="14" t="s">
        <v>89</v>
      </c>
      <c r="AW150" s="14" t="s">
        <v>34</v>
      </c>
      <c r="AX150" s="14" t="s">
        <v>79</v>
      </c>
      <c r="AY150" s="253" t="s">
        <v>134</v>
      </c>
    </row>
    <row r="151" spans="1:51" s="15" customFormat="1" ht="12">
      <c r="A151" s="15"/>
      <c r="B151" s="254"/>
      <c r="C151" s="255"/>
      <c r="D151" s="234" t="s">
        <v>144</v>
      </c>
      <c r="E151" s="256" t="s">
        <v>1</v>
      </c>
      <c r="F151" s="257" t="s">
        <v>160</v>
      </c>
      <c r="G151" s="255"/>
      <c r="H151" s="258">
        <v>15.8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144</v>
      </c>
      <c r="AU151" s="264" t="s">
        <v>89</v>
      </c>
      <c r="AV151" s="15" t="s">
        <v>135</v>
      </c>
      <c r="AW151" s="15" t="s">
        <v>34</v>
      </c>
      <c r="AX151" s="15" t="s">
        <v>79</v>
      </c>
      <c r="AY151" s="264" t="s">
        <v>134</v>
      </c>
    </row>
    <row r="152" spans="1:51" s="13" customFormat="1" ht="12">
      <c r="A152" s="13"/>
      <c r="B152" s="232"/>
      <c r="C152" s="233"/>
      <c r="D152" s="234" t="s">
        <v>144</v>
      </c>
      <c r="E152" s="235" t="s">
        <v>1</v>
      </c>
      <c r="F152" s="236" t="s">
        <v>161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144</v>
      </c>
      <c r="AU152" s="242" t="s">
        <v>89</v>
      </c>
      <c r="AV152" s="13" t="s">
        <v>87</v>
      </c>
      <c r="AW152" s="13" t="s">
        <v>34</v>
      </c>
      <c r="AX152" s="13" t="s">
        <v>79</v>
      </c>
      <c r="AY152" s="242" t="s">
        <v>134</v>
      </c>
    </row>
    <row r="153" spans="1:51" s="13" customFormat="1" ht="12">
      <c r="A153" s="13"/>
      <c r="B153" s="232"/>
      <c r="C153" s="233"/>
      <c r="D153" s="234" t="s">
        <v>144</v>
      </c>
      <c r="E153" s="235" t="s">
        <v>1</v>
      </c>
      <c r="F153" s="236" t="s">
        <v>162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144</v>
      </c>
      <c r="AU153" s="242" t="s">
        <v>89</v>
      </c>
      <c r="AV153" s="13" t="s">
        <v>87</v>
      </c>
      <c r="AW153" s="13" t="s">
        <v>34</v>
      </c>
      <c r="AX153" s="13" t="s">
        <v>79</v>
      </c>
      <c r="AY153" s="242" t="s">
        <v>134</v>
      </c>
    </row>
    <row r="154" spans="1:51" s="13" customFormat="1" ht="12">
      <c r="A154" s="13"/>
      <c r="B154" s="232"/>
      <c r="C154" s="233"/>
      <c r="D154" s="234" t="s">
        <v>144</v>
      </c>
      <c r="E154" s="235" t="s">
        <v>1</v>
      </c>
      <c r="F154" s="236" t="s">
        <v>163</v>
      </c>
      <c r="G154" s="233"/>
      <c r="H154" s="235" t="s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144</v>
      </c>
      <c r="AU154" s="242" t="s">
        <v>89</v>
      </c>
      <c r="AV154" s="13" t="s">
        <v>87</v>
      </c>
      <c r="AW154" s="13" t="s">
        <v>34</v>
      </c>
      <c r="AX154" s="13" t="s">
        <v>79</v>
      </c>
      <c r="AY154" s="242" t="s">
        <v>134</v>
      </c>
    </row>
    <row r="155" spans="1:51" s="13" customFormat="1" ht="12">
      <c r="A155" s="13"/>
      <c r="B155" s="232"/>
      <c r="C155" s="233"/>
      <c r="D155" s="234" t="s">
        <v>144</v>
      </c>
      <c r="E155" s="235" t="s">
        <v>1</v>
      </c>
      <c r="F155" s="236" t="s">
        <v>164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144</v>
      </c>
      <c r="AU155" s="242" t="s">
        <v>89</v>
      </c>
      <c r="AV155" s="13" t="s">
        <v>87</v>
      </c>
      <c r="AW155" s="13" t="s">
        <v>34</v>
      </c>
      <c r="AX155" s="13" t="s">
        <v>79</v>
      </c>
      <c r="AY155" s="242" t="s">
        <v>134</v>
      </c>
    </row>
    <row r="156" spans="1:51" s="14" customFormat="1" ht="12">
      <c r="A156" s="14"/>
      <c r="B156" s="243"/>
      <c r="C156" s="244"/>
      <c r="D156" s="234" t="s">
        <v>144</v>
      </c>
      <c r="E156" s="245" t="s">
        <v>1</v>
      </c>
      <c r="F156" s="246" t="s">
        <v>165</v>
      </c>
      <c r="G156" s="244"/>
      <c r="H156" s="247">
        <v>5.41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144</v>
      </c>
      <c r="AU156" s="253" t="s">
        <v>89</v>
      </c>
      <c r="AV156" s="14" t="s">
        <v>89</v>
      </c>
      <c r="AW156" s="14" t="s">
        <v>34</v>
      </c>
      <c r="AX156" s="14" t="s">
        <v>79</v>
      </c>
      <c r="AY156" s="253" t="s">
        <v>134</v>
      </c>
    </row>
    <row r="157" spans="1:51" s="14" customFormat="1" ht="12">
      <c r="A157" s="14"/>
      <c r="B157" s="243"/>
      <c r="C157" s="244"/>
      <c r="D157" s="234" t="s">
        <v>144</v>
      </c>
      <c r="E157" s="245" t="s">
        <v>1</v>
      </c>
      <c r="F157" s="246" t="s">
        <v>166</v>
      </c>
      <c r="G157" s="244"/>
      <c r="H157" s="247">
        <v>10.68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144</v>
      </c>
      <c r="AU157" s="253" t="s">
        <v>89</v>
      </c>
      <c r="AV157" s="14" t="s">
        <v>89</v>
      </c>
      <c r="AW157" s="14" t="s">
        <v>34</v>
      </c>
      <c r="AX157" s="14" t="s">
        <v>79</v>
      </c>
      <c r="AY157" s="253" t="s">
        <v>134</v>
      </c>
    </row>
    <row r="158" spans="1:51" s="14" customFormat="1" ht="12">
      <c r="A158" s="14"/>
      <c r="B158" s="243"/>
      <c r="C158" s="244"/>
      <c r="D158" s="234" t="s">
        <v>144</v>
      </c>
      <c r="E158" s="245" t="s">
        <v>1</v>
      </c>
      <c r="F158" s="246" t="s">
        <v>167</v>
      </c>
      <c r="G158" s="244"/>
      <c r="H158" s="247">
        <v>1.934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144</v>
      </c>
      <c r="AU158" s="253" t="s">
        <v>89</v>
      </c>
      <c r="AV158" s="14" t="s">
        <v>89</v>
      </c>
      <c r="AW158" s="14" t="s">
        <v>34</v>
      </c>
      <c r="AX158" s="14" t="s">
        <v>79</v>
      </c>
      <c r="AY158" s="253" t="s">
        <v>134</v>
      </c>
    </row>
    <row r="159" spans="1:51" s="13" customFormat="1" ht="12">
      <c r="A159" s="13"/>
      <c r="B159" s="232"/>
      <c r="C159" s="233"/>
      <c r="D159" s="234" t="s">
        <v>144</v>
      </c>
      <c r="E159" s="235" t="s">
        <v>1</v>
      </c>
      <c r="F159" s="236" t="s">
        <v>158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144</v>
      </c>
      <c r="AU159" s="242" t="s">
        <v>89</v>
      </c>
      <c r="AV159" s="13" t="s">
        <v>87</v>
      </c>
      <c r="AW159" s="13" t="s">
        <v>34</v>
      </c>
      <c r="AX159" s="13" t="s">
        <v>79</v>
      </c>
      <c r="AY159" s="242" t="s">
        <v>134</v>
      </c>
    </row>
    <row r="160" spans="1:51" s="14" customFormat="1" ht="12">
      <c r="A160" s="14"/>
      <c r="B160" s="243"/>
      <c r="C160" s="244"/>
      <c r="D160" s="234" t="s">
        <v>144</v>
      </c>
      <c r="E160" s="245" t="s">
        <v>1</v>
      </c>
      <c r="F160" s="246" t="s">
        <v>168</v>
      </c>
      <c r="G160" s="244"/>
      <c r="H160" s="247">
        <v>4.976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144</v>
      </c>
      <c r="AU160" s="253" t="s">
        <v>89</v>
      </c>
      <c r="AV160" s="14" t="s">
        <v>89</v>
      </c>
      <c r="AW160" s="14" t="s">
        <v>34</v>
      </c>
      <c r="AX160" s="14" t="s">
        <v>79</v>
      </c>
      <c r="AY160" s="253" t="s">
        <v>134</v>
      </c>
    </row>
    <row r="161" spans="1:51" s="15" customFormat="1" ht="12">
      <c r="A161" s="15"/>
      <c r="B161" s="254"/>
      <c r="C161" s="255"/>
      <c r="D161" s="234" t="s">
        <v>144</v>
      </c>
      <c r="E161" s="256" t="s">
        <v>1</v>
      </c>
      <c r="F161" s="257" t="s">
        <v>169</v>
      </c>
      <c r="G161" s="255"/>
      <c r="H161" s="258">
        <v>23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144</v>
      </c>
      <c r="AU161" s="264" t="s">
        <v>89</v>
      </c>
      <c r="AV161" s="15" t="s">
        <v>135</v>
      </c>
      <c r="AW161" s="15" t="s">
        <v>34</v>
      </c>
      <c r="AX161" s="15" t="s">
        <v>79</v>
      </c>
      <c r="AY161" s="264" t="s">
        <v>134</v>
      </c>
    </row>
    <row r="162" spans="1:51" s="13" customFormat="1" ht="12">
      <c r="A162" s="13"/>
      <c r="B162" s="232"/>
      <c r="C162" s="233"/>
      <c r="D162" s="234" t="s">
        <v>144</v>
      </c>
      <c r="E162" s="235" t="s">
        <v>1</v>
      </c>
      <c r="F162" s="236" t="s">
        <v>170</v>
      </c>
      <c r="G162" s="233"/>
      <c r="H162" s="235" t="s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144</v>
      </c>
      <c r="AU162" s="242" t="s">
        <v>89</v>
      </c>
      <c r="AV162" s="13" t="s">
        <v>87</v>
      </c>
      <c r="AW162" s="13" t="s">
        <v>34</v>
      </c>
      <c r="AX162" s="13" t="s">
        <v>79</v>
      </c>
      <c r="AY162" s="242" t="s">
        <v>134</v>
      </c>
    </row>
    <row r="163" spans="1:51" s="13" customFormat="1" ht="12">
      <c r="A163" s="13"/>
      <c r="B163" s="232"/>
      <c r="C163" s="233"/>
      <c r="D163" s="234" t="s">
        <v>144</v>
      </c>
      <c r="E163" s="235" t="s">
        <v>1</v>
      </c>
      <c r="F163" s="236" t="s">
        <v>171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144</v>
      </c>
      <c r="AU163" s="242" t="s">
        <v>89</v>
      </c>
      <c r="AV163" s="13" t="s">
        <v>87</v>
      </c>
      <c r="AW163" s="13" t="s">
        <v>34</v>
      </c>
      <c r="AX163" s="13" t="s">
        <v>79</v>
      </c>
      <c r="AY163" s="242" t="s">
        <v>134</v>
      </c>
    </row>
    <row r="164" spans="1:51" s="13" customFormat="1" ht="12">
      <c r="A164" s="13"/>
      <c r="B164" s="232"/>
      <c r="C164" s="233"/>
      <c r="D164" s="234" t="s">
        <v>144</v>
      </c>
      <c r="E164" s="235" t="s">
        <v>1</v>
      </c>
      <c r="F164" s="236" t="s">
        <v>172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144</v>
      </c>
      <c r="AU164" s="242" t="s">
        <v>89</v>
      </c>
      <c r="AV164" s="13" t="s">
        <v>87</v>
      </c>
      <c r="AW164" s="13" t="s">
        <v>34</v>
      </c>
      <c r="AX164" s="13" t="s">
        <v>79</v>
      </c>
      <c r="AY164" s="242" t="s">
        <v>134</v>
      </c>
    </row>
    <row r="165" spans="1:51" s="14" customFormat="1" ht="12">
      <c r="A165" s="14"/>
      <c r="B165" s="243"/>
      <c r="C165" s="244"/>
      <c r="D165" s="234" t="s">
        <v>144</v>
      </c>
      <c r="E165" s="245" t="s">
        <v>1</v>
      </c>
      <c r="F165" s="246" t="s">
        <v>173</v>
      </c>
      <c r="G165" s="244"/>
      <c r="H165" s="247">
        <v>5.331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144</v>
      </c>
      <c r="AU165" s="253" t="s">
        <v>89</v>
      </c>
      <c r="AV165" s="14" t="s">
        <v>89</v>
      </c>
      <c r="AW165" s="14" t="s">
        <v>34</v>
      </c>
      <c r="AX165" s="14" t="s">
        <v>79</v>
      </c>
      <c r="AY165" s="253" t="s">
        <v>134</v>
      </c>
    </row>
    <row r="166" spans="1:51" s="13" customFormat="1" ht="12">
      <c r="A166" s="13"/>
      <c r="B166" s="232"/>
      <c r="C166" s="233"/>
      <c r="D166" s="234" t="s">
        <v>144</v>
      </c>
      <c r="E166" s="235" t="s">
        <v>1</v>
      </c>
      <c r="F166" s="236" t="s">
        <v>158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144</v>
      </c>
      <c r="AU166" s="242" t="s">
        <v>89</v>
      </c>
      <c r="AV166" s="13" t="s">
        <v>87</v>
      </c>
      <c r="AW166" s="13" t="s">
        <v>34</v>
      </c>
      <c r="AX166" s="13" t="s">
        <v>79</v>
      </c>
      <c r="AY166" s="242" t="s">
        <v>134</v>
      </c>
    </row>
    <row r="167" spans="1:51" s="14" customFormat="1" ht="12">
      <c r="A167" s="14"/>
      <c r="B167" s="243"/>
      <c r="C167" s="244"/>
      <c r="D167" s="234" t="s">
        <v>144</v>
      </c>
      <c r="E167" s="245" t="s">
        <v>1</v>
      </c>
      <c r="F167" s="246" t="s">
        <v>174</v>
      </c>
      <c r="G167" s="244"/>
      <c r="H167" s="247">
        <v>1.869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144</v>
      </c>
      <c r="AU167" s="253" t="s">
        <v>89</v>
      </c>
      <c r="AV167" s="14" t="s">
        <v>89</v>
      </c>
      <c r="AW167" s="14" t="s">
        <v>34</v>
      </c>
      <c r="AX167" s="14" t="s">
        <v>79</v>
      </c>
      <c r="AY167" s="253" t="s">
        <v>134</v>
      </c>
    </row>
    <row r="168" spans="1:51" s="15" customFormat="1" ht="12">
      <c r="A168" s="15"/>
      <c r="B168" s="254"/>
      <c r="C168" s="255"/>
      <c r="D168" s="234" t="s">
        <v>144</v>
      </c>
      <c r="E168" s="256" t="s">
        <v>1</v>
      </c>
      <c r="F168" s="257" t="s">
        <v>175</v>
      </c>
      <c r="G168" s="255"/>
      <c r="H168" s="258">
        <v>7.2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144</v>
      </c>
      <c r="AU168" s="264" t="s">
        <v>89</v>
      </c>
      <c r="AV168" s="15" t="s">
        <v>135</v>
      </c>
      <c r="AW168" s="15" t="s">
        <v>34</v>
      </c>
      <c r="AX168" s="15" t="s">
        <v>79</v>
      </c>
      <c r="AY168" s="264" t="s">
        <v>134</v>
      </c>
    </row>
    <row r="169" spans="1:51" s="16" customFormat="1" ht="12">
      <c r="A169" s="16"/>
      <c r="B169" s="265"/>
      <c r="C169" s="266"/>
      <c r="D169" s="234" t="s">
        <v>144</v>
      </c>
      <c r="E169" s="267" t="s">
        <v>1</v>
      </c>
      <c r="F169" s="268" t="s">
        <v>176</v>
      </c>
      <c r="G169" s="266"/>
      <c r="H169" s="269">
        <v>46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75" t="s">
        <v>144</v>
      </c>
      <c r="AU169" s="275" t="s">
        <v>89</v>
      </c>
      <c r="AV169" s="16" t="s">
        <v>142</v>
      </c>
      <c r="AW169" s="16" t="s">
        <v>34</v>
      </c>
      <c r="AX169" s="16" t="s">
        <v>87</v>
      </c>
      <c r="AY169" s="275" t="s">
        <v>134</v>
      </c>
    </row>
    <row r="170" spans="1:65" s="2" customFormat="1" ht="14.4" customHeight="1">
      <c r="A170" s="39"/>
      <c r="B170" s="40"/>
      <c r="C170" s="219" t="s">
        <v>135</v>
      </c>
      <c r="D170" s="219" t="s">
        <v>137</v>
      </c>
      <c r="E170" s="220" t="s">
        <v>177</v>
      </c>
      <c r="F170" s="221" t="s">
        <v>178</v>
      </c>
      <c r="G170" s="222" t="s">
        <v>140</v>
      </c>
      <c r="H170" s="223">
        <v>109</v>
      </c>
      <c r="I170" s="224"/>
      <c r="J170" s="225">
        <f>ROUND(I170*H170,2)</f>
        <v>0</v>
      </c>
      <c r="K170" s="221" t="s">
        <v>141</v>
      </c>
      <c r="L170" s="45"/>
      <c r="M170" s="226" t="s">
        <v>1</v>
      </c>
      <c r="N170" s="227" t="s">
        <v>44</v>
      </c>
      <c r="O170" s="92"/>
      <c r="P170" s="228">
        <f>O170*H170</f>
        <v>0</v>
      </c>
      <c r="Q170" s="228">
        <v>0.0262</v>
      </c>
      <c r="R170" s="228">
        <f>Q170*H170</f>
        <v>2.8558000000000003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142</v>
      </c>
      <c r="AT170" s="230" t="s">
        <v>137</v>
      </c>
      <c r="AU170" s="230" t="s">
        <v>89</v>
      </c>
      <c r="AY170" s="18" t="s">
        <v>134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87</v>
      </c>
      <c r="BK170" s="231">
        <f>ROUND(I170*H170,2)</f>
        <v>0</v>
      </c>
      <c r="BL170" s="18" t="s">
        <v>142</v>
      </c>
      <c r="BM170" s="230" t="s">
        <v>179</v>
      </c>
    </row>
    <row r="171" spans="1:51" s="13" customFormat="1" ht="12">
      <c r="A171" s="13"/>
      <c r="B171" s="232"/>
      <c r="C171" s="233"/>
      <c r="D171" s="234" t="s">
        <v>144</v>
      </c>
      <c r="E171" s="235" t="s">
        <v>1</v>
      </c>
      <c r="F171" s="236" t="s">
        <v>37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144</v>
      </c>
      <c r="AU171" s="242" t="s">
        <v>89</v>
      </c>
      <c r="AV171" s="13" t="s">
        <v>87</v>
      </c>
      <c r="AW171" s="13" t="s">
        <v>34</v>
      </c>
      <c r="AX171" s="13" t="s">
        <v>79</v>
      </c>
      <c r="AY171" s="242" t="s">
        <v>134</v>
      </c>
    </row>
    <row r="172" spans="1:51" s="13" customFormat="1" ht="12">
      <c r="A172" s="13"/>
      <c r="B172" s="232"/>
      <c r="C172" s="233"/>
      <c r="D172" s="234" t="s">
        <v>144</v>
      </c>
      <c r="E172" s="235" t="s">
        <v>1</v>
      </c>
      <c r="F172" s="236" t="s">
        <v>180</v>
      </c>
      <c r="G172" s="233"/>
      <c r="H172" s="235" t="s">
        <v>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144</v>
      </c>
      <c r="AU172" s="242" t="s">
        <v>89</v>
      </c>
      <c r="AV172" s="13" t="s">
        <v>87</v>
      </c>
      <c r="AW172" s="13" t="s">
        <v>34</v>
      </c>
      <c r="AX172" s="13" t="s">
        <v>79</v>
      </c>
      <c r="AY172" s="242" t="s">
        <v>134</v>
      </c>
    </row>
    <row r="173" spans="1:51" s="13" customFormat="1" ht="12">
      <c r="A173" s="13"/>
      <c r="B173" s="232"/>
      <c r="C173" s="233"/>
      <c r="D173" s="234" t="s">
        <v>144</v>
      </c>
      <c r="E173" s="235" t="s">
        <v>1</v>
      </c>
      <c r="F173" s="236" t="s">
        <v>181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144</v>
      </c>
      <c r="AU173" s="242" t="s">
        <v>89</v>
      </c>
      <c r="AV173" s="13" t="s">
        <v>87</v>
      </c>
      <c r="AW173" s="13" t="s">
        <v>34</v>
      </c>
      <c r="AX173" s="13" t="s">
        <v>79</v>
      </c>
      <c r="AY173" s="242" t="s">
        <v>134</v>
      </c>
    </row>
    <row r="174" spans="1:51" s="13" customFormat="1" ht="12">
      <c r="A174" s="13"/>
      <c r="B174" s="232"/>
      <c r="C174" s="233"/>
      <c r="D174" s="234" t="s">
        <v>144</v>
      </c>
      <c r="E174" s="235" t="s">
        <v>1</v>
      </c>
      <c r="F174" s="236" t="s">
        <v>145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144</v>
      </c>
      <c r="AU174" s="242" t="s">
        <v>89</v>
      </c>
      <c r="AV174" s="13" t="s">
        <v>87</v>
      </c>
      <c r="AW174" s="13" t="s">
        <v>34</v>
      </c>
      <c r="AX174" s="13" t="s">
        <v>79</v>
      </c>
      <c r="AY174" s="242" t="s">
        <v>134</v>
      </c>
    </row>
    <row r="175" spans="1:51" s="13" customFormat="1" ht="12">
      <c r="A175" s="13"/>
      <c r="B175" s="232"/>
      <c r="C175" s="233"/>
      <c r="D175" s="234" t="s">
        <v>144</v>
      </c>
      <c r="E175" s="235" t="s">
        <v>1</v>
      </c>
      <c r="F175" s="236" t="s">
        <v>182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144</v>
      </c>
      <c r="AU175" s="242" t="s">
        <v>89</v>
      </c>
      <c r="AV175" s="13" t="s">
        <v>87</v>
      </c>
      <c r="AW175" s="13" t="s">
        <v>34</v>
      </c>
      <c r="AX175" s="13" t="s">
        <v>79</v>
      </c>
      <c r="AY175" s="242" t="s">
        <v>134</v>
      </c>
    </row>
    <row r="176" spans="1:51" s="14" customFormat="1" ht="12">
      <c r="A176" s="14"/>
      <c r="B176" s="243"/>
      <c r="C176" s="244"/>
      <c r="D176" s="234" t="s">
        <v>144</v>
      </c>
      <c r="E176" s="245" t="s">
        <v>1</v>
      </c>
      <c r="F176" s="246" t="s">
        <v>183</v>
      </c>
      <c r="G176" s="244"/>
      <c r="H176" s="247">
        <v>4.34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144</v>
      </c>
      <c r="AU176" s="253" t="s">
        <v>89</v>
      </c>
      <c r="AV176" s="14" t="s">
        <v>89</v>
      </c>
      <c r="AW176" s="14" t="s">
        <v>34</v>
      </c>
      <c r="AX176" s="14" t="s">
        <v>79</v>
      </c>
      <c r="AY176" s="253" t="s">
        <v>134</v>
      </c>
    </row>
    <row r="177" spans="1:51" s="14" customFormat="1" ht="12">
      <c r="A177" s="14"/>
      <c r="B177" s="243"/>
      <c r="C177" s="244"/>
      <c r="D177" s="234" t="s">
        <v>144</v>
      </c>
      <c r="E177" s="245" t="s">
        <v>1</v>
      </c>
      <c r="F177" s="246" t="s">
        <v>184</v>
      </c>
      <c r="G177" s="244"/>
      <c r="H177" s="247">
        <v>7.47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144</v>
      </c>
      <c r="AU177" s="253" t="s">
        <v>89</v>
      </c>
      <c r="AV177" s="14" t="s">
        <v>89</v>
      </c>
      <c r="AW177" s="14" t="s">
        <v>34</v>
      </c>
      <c r="AX177" s="14" t="s">
        <v>79</v>
      </c>
      <c r="AY177" s="253" t="s">
        <v>134</v>
      </c>
    </row>
    <row r="178" spans="1:51" s="14" customFormat="1" ht="12">
      <c r="A178" s="14"/>
      <c r="B178" s="243"/>
      <c r="C178" s="244"/>
      <c r="D178" s="234" t="s">
        <v>144</v>
      </c>
      <c r="E178" s="245" t="s">
        <v>1</v>
      </c>
      <c r="F178" s="246" t="s">
        <v>185</v>
      </c>
      <c r="G178" s="244"/>
      <c r="H178" s="247">
        <v>16.32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144</v>
      </c>
      <c r="AU178" s="253" t="s">
        <v>89</v>
      </c>
      <c r="AV178" s="14" t="s">
        <v>89</v>
      </c>
      <c r="AW178" s="14" t="s">
        <v>34</v>
      </c>
      <c r="AX178" s="14" t="s">
        <v>79</v>
      </c>
      <c r="AY178" s="253" t="s">
        <v>134</v>
      </c>
    </row>
    <row r="179" spans="1:51" s="13" customFormat="1" ht="12">
      <c r="A179" s="13"/>
      <c r="B179" s="232"/>
      <c r="C179" s="233"/>
      <c r="D179" s="234" t="s">
        <v>144</v>
      </c>
      <c r="E179" s="235" t="s">
        <v>1</v>
      </c>
      <c r="F179" s="236" t="s">
        <v>158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144</v>
      </c>
      <c r="AU179" s="242" t="s">
        <v>89</v>
      </c>
      <c r="AV179" s="13" t="s">
        <v>87</v>
      </c>
      <c r="AW179" s="13" t="s">
        <v>34</v>
      </c>
      <c r="AX179" s="13" t="s">
        <v>79</v>
      </c>
      <c r="AY179" s="242" t="s">
        <v>134</v>
      </c>
    </row>
    <row r="180" spans="1:51" s="14" customFormat="1" ht="12">
      <c r="A180" s="14"/>
      <c r="B180" s="243"/>
      <c r="C180" s="244"/>
      <c r="D180" s="234" t="s">
        <v>144</v>
      </c>
      <c r="E180" s="245" t="s">
        <v>1</v>
      </c>
      <c r="F180" s="246" t="s">
        <v>186</v>
      </c>
      <c r="G180" s="244"/>
      <c r="H180" s="247">
        <v>15.27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144</v>
      </c>
      <c r="AU180" s="253" t="s">
        <v>89</v>
      </c>
      <c r="AV180" s="14" t="s">
        <v>89</v>
      </c>
      <c r="AW180" s="14" t="s">
        <v>34</v>
      </c>
      <c r="AX180" s="14" t="s">
        <v>79</v>
      </c>
      <c r="AY180" s="253" t="s">
        <v>134</v>
      </c>
    </row>
    <row r="181" spans="1:51" s="13" customFormat="1" ht="12">
      <c r="A181" s="13"/>
      <c r="B181" s="232"/>
      <c r="C181" s="233"/>
      <c r="D181" s="234" t="s">
        <v>144</v>
      </c>
      <c r="E181" s="235" t="s">
        <v>1</v>
      </c>
      <c r="F181" s="236" t="s">
        <v>161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144</v>
      </c>
      <c r="AU181" s="242" t="s">
        <v>89</v>
      </c>
      <c r="AV181" s="13" t="s">
        <v>87</v>
      </c>
      <c r="AW181" s="13" t="s">
        <v>34</v>
      </c>
      <c r="AX181" s="13" t="s">
        <v>79</v>
      </c>
      <c r="AY181" s="242" t="s">
        <v>134</v>
      </c>
    </row>
    <row r="182" spans="1:51" s="13" customFormat="1" ht="12">
      <c r="A182" s="13"/>
      <c r="B182" s="232"/>
      <c r="C182" s="233"/>
      <c r="D182" s="234" t="s">
        <v>144</v>
      </c>
      <c r="E182" s="235" t="s">
        <v>1</v>
      </c>
      <c r="F182" s="236" t="s">
        <v>187</v>
      </c>
      <c r="G182" s="233"/>
      <c r="H182" s="235" t="s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144</v>
      </c>
      <c r="AU182" s="242" t="s">
        <v>89</v>
      </c>
      <c r="AV182" s="13" t="s">
        <v>87</v>
      </c>
      <c r="AW182" s="13" t="s">
        <v>34</v>
      </c>
      <c r="AX182" s="13" t="s">
        <v>79</v>
      </c>
      <c r="AY182" s="242" t="s">
        <v>134</v>
      </c>
    </row>
    <row r="183" spans="1:51" s="14" customFormat="1" ht="12">
      <c r="A183" s="14"/>
      <c r="B183" s="243"/>
      <c r="C183" s="244"/>
      <c r="D183" s="234" t="s">
        <v>144</v>
      </c>
      <c r="E183" s="245" t="s">
        <v>1</v>
      </c>
      <c r="F183" s="246" t="s">
        <v>188</v>
      </c>
      <c r="G183" s="244"/>
      <c r="H183" s="247">
        <v>11.598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144</v>
      </c>
      <c r="AU183" s="253" t="s">
        <v>89</v>
      </c>
      <c r="AV183" s="14" t="s">
        <v>89</v>
      </c>
      <c r="AW183" s="14" t="s">
        <v>34</v>
      </c>
      <c r="AX183" s="14" t="s">
        <v>79</v>
      </c>
      <c r="AY183" s="253" t="s">
        <v>134</v>
      </c>
    </row>
    <row r="184" spans="1:51" s="14" customFormat="1" ht="12">
      <c r="A184" s="14"/>
      <c r="B184" s="243"/>
      <c r="C184" s="244"/>
      <c r="D184" s="234" t="s">
        <v>144</v>
      </c>
      <c r="E184" s="245" t="s">
        <v>1</v>
      </c>
      <c r="F184" s="246" t="s">
        <v>189</v>
      </c>
      <c r="G184" s="244"/>
      <c r="H184" s="247">
        <v>22.44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144</v>
      </c>
      <c r="AU184" s="253" t="s">
        <v>89</v>
      </c>
      <c r="AV184" s="14" t="s">
        <v>89</v>
      </c>
      <c r="AW184" s="14" t="s">
        <v>34</v>
      </c>
      <c r="AX184" s="14" t="s">
        <v>79</v>
      </c>
      <c r="AY184" s="253" t="s">
        <v>134</v>
      </c>
    </row>
    <row r="185" spans="1:51" s="14" customFormat="1" ht="12">
      <c r="A185" s="14"/>
      <c r="B185" s="243"/>
      <c r="C185" s="244"/>
      <c r="D185" s="234" t="s">
        <v>144</v>
      </c>
      <c r="E185" s="245" t="s">
        <v>1</v>
      </c>
      <c r="F185" s="246" t="s">
        <v>190</v>
      </c>
      <c r="G185" s="244"/>
      <c r="H185" s="247">
        <v>5.58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144</v>
      </c>
      <c r="AU185" s="253" t="s">
        <v>89</v>
      </c>
      <c r="AV185" s="14" t="s">
        <v>89</v>
      </c>
      <c r="AW185" s="14" t="s">
        <v>34</v>
      </c>
      <c r="AX185" s="14" t="s">
        <v>79</v>
      </c>
      <c r="AY185" s="253" t="s">
        <v>134</v>
      </c>
    </row>
    <row r="186" spans="1:51" s="13" customFormat="1" ht="12">
      <c r="A186" s="13"/>
      <c r="B186" s="232"/>
      <c r="C186" s="233"/>
      <c r="D186" s="234" t="s">
        <v>144</v>
      </c>
      <c r="E186" s="235" t="s">
        <v>1</v>
      </c>
      <c r="F186" s="236" t="s">
        <v>191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144</v>
      </c>
      <c r="AU186" s="242" t="s">
        <v>89</v>
      </c>
      <c r="AV186" s="13" t="s">
        <v>87</v>
      </c>
      <c r="AW186" s="13" t="s">
        <v>34</v>
      </c>
      <c r="AX186" s="13" t="s">
        <v>79</v>
      </c>
      <c r="AY186" s="242" t="s">
        <v>134</v>
      </c>
    </row>
    <row r="187" spans="1:51" s="14" customFormat="1" ht="12">
      <c r="A187" s="14"/>
      <c r="B187" s="243"/>
      <c r="C187" s="244"/>
      <c r="D187" s="234" t="s">
        <v>144</v>
      </c>
      <c r="E187" s="245" t="s">
        <v>1</v>
      </c>
      <c r="F187" s="246" t="s">
        <v>192</v>
      </c>
      <c r="G187" s="244"/>
      <c r="H187" s="247">
        <v>-3.288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144</v>
      </c>
      <c r="AU187" s="253" t="s">
        <v>89</v>
      </c>
      <c r="AV187" s="14" t="s">
        <v>89</v>
      </c>
      <c r="AW187" s="14" t="s">
        <v>34</v>
      </c>
      <c r="AX187" s="14" t="s">
        <v>79</v>
      </c>
      <c r="AY187" s="253" t="s">
        <v>134</v>
      </c>
    </row>
    <row r="188" spans="1:51" s="13" customFormat="1" ht="12">
      <c r="A188" s="13"/>
      <c r="B188" s="232"/>
      <c r="C188" s="233"/>
      <c r="D188" s="234" t="s">
        <v>144</v>
      </c>
      <c r="E188" s="235" t="s">
        <v>1</v>
      </c>
      <c r="F188" s="236" t="s">
        <v>158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144</v>
      </c>
      <c r="AU188" s="242" t="s">
        <v>89</v>
      </c>
      <c r="AV188" s="13" t="s">
        <v>87</v>
      </c>
      <c r="AW188" s="13" t="s">
        <v>34</v>
      </c>
      <c r="AX188" s="13" t="s">
        <v>79</v>
      </c>
      <c r="AY188" s="242" t="s">
        <v>134</v>
      </c>
    </row>
    <row r="189" spans="1:51" s="14" customFormat="1" ht="12">
      <c r="A189" s="14"/>
      <c r="B189" s="243"/>
      <c r="C189" s="244"/>
      <c r="D189" s="234" t="s">
        <v>144</v>
      </c>
      <c r="E189" s="245" t="s">
        <v>1</v>
      </c>
      <c r="F189" s="246" t="s">
        <v>193</v>
      </c>
      <c r="G189" s="244"/>
      <c r="H189" s="247">
        <v>15.67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144</v>
      </c>
      <c r="AU189" s="253" t="s">
        <v>89</v>
      </c>
      <c r="AV189" s="14" t="s">
        <v>89</v>
      </c>
      <c r="AW189" s="14" t="s">
        <v>34</v>
      </c>
      <c r="AX189" s="14" t="s">
        <v>79</v>
      </c>
      <c r="AY189" s="253" t="s">
        <v>134</v>
      </c>
    </row>
    <row r="190" spans="1:51" s="13" customFormat="1" ht="12">
      <c r="A190" s="13"/>
      <c r="B190" s="232"/>
      <c r="C190" s="233"/>
      <c r="D190" s="234" t="s">
        <v>144</v>
      </c>
      <c r="E190" s="235" t="s">
        <v>1</v>
      </c>
      <c r="F190" s="236" t="s">
        <v>170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144</v>
      </c>
      <c r="AU190" s="242" t="s">
        <v>89</v>
      </c>
      <c r="AV190" s="13" t="s">
        <v>87</v>
      </c>
      <c r="AW190" s="13" t="s">
        <v>34</v>
      </c>
      <c r="AX190" s="13" t="s">
        <v>79</v>
      </c>
      <c r="AY190" s="242" t="s">
        <v>134</v>
      </c>
    </row>
    <row r="191" spans="1:51" s="13" customFormat="1" ht="12">
      <c r="A191" s="13"/>
      <c r="B191" s="232"/>
      <c r="C191" s="233"/>
      <c r="D191" s="234" t="s">
        <v>144</v>
      </c>
      <c r="E191" s="235" t="s">
        <v>1</v>
      </c>
      <c r="F191" s="236" t="s">
        <v>194</v>
      </c>
      <c r="G191" s="233"/>
      <c r="H191" s="235" t="s">
        <v>1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144</v>
      </c>
      <c r="AU191" s="242" t="s">
        <v>89</v>
      </c>
      <c r="AV191" s="13" t="s">
        <v>87</v>
      </c>
      <c r="AW191" s="13" t="s">
        <v>34</v>
      </c>
      <c r="AX191" s="13" t="s">
        <v>79</v>
      </c>
      <c r="AY191" s="242" t="s">
        <v>134</v>
      </c>
    </row>
    <row r="192" spans="1:51" s="14" customFormat="1" ht="12">
      <c r="A192" s="14"/>
      <c r="B192" s="243"/>
      <c r="C192" s="244"/>
      <c r="D192" s="234" t="s">
        <v>144</v>
      </c>
      <c r="E192" s="245" t="s">
        <v>1</v>
      </c>
      <c r="F192" s="246" t="s">
        <v>195</v>
      </c>
      <c r="G192" s="244"/>
      <c r="H192" s="247">
        <v>10.058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144</v>
      </c>
      <c r="AU192" s="253" t="s">
        <v>89</v>
      </c>
      <c r="AV192" s="14" t="s">
        <v>89</v>
      </c>
      <c r="AW192" s="14" t="s">
        <v>34</v>
      </c>
      <c r="AX192" s="14" t="s">
        <v>79</v>
      </c>
      <c r="AY192" s="253" t="s">
        <v>134</v>
      </c>
    </row>
    <row r="193" spans="1:51" s="13" customFormat="1" ht="12">
      <c r="A193" s="13"/>
      <c r="B193" s="232"/>
      <c r="C193" s="233"/>
      <c r="D193" s="234" t="s">
        <v>144</v>
      </c>
      <c r="E193" s="235" t="s">
        <v>1</v>
      </c>
      <c r="F193" s="236" t="s">
        <v>191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144</v>
      </c>
      <c r="AU193" s="242" t="s">
        <v>89</v>
      </c>
      <c r="AV193" s="13" t="s">
        <v>87</v>
      </c>
      <c r="AW193" s="13" t="s">
        <v>34</v>
      </c>
      <c r="AX193" s="13" t="s">
        <v>79</v>
      </c>
      <c r="AY193" s="242" t="s">
        <v>134</v>
      </c>
    </row>
    <row r="194" spans="1:51" s="14" customFormat="1" ht="12">
      <c r="A194" s="14"/>
      <c r="B194" s="243"/>
      <c r="C194" s="244"/>
      <c r="D194" s="234" t="s">
        <v>144</v>
      </c>
      <c r="E194" s="245" t="s">
        <v>1</v>
      </c>
      <c r="F194" s="246" t="s">
        <v>196</v>
      </c>
      <c r="G194" s="244"/>
      <c r="H194" s="247">
        <v>-0.3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144</v>
      </c>
      <c r="AU194" s="253" t="s">
        <v>89</v>
      </c>
      <c r="AV194" s="14" t="s">
        <v>89</v>
      </c>
      <c r="AW194" s="14" t="s">
        <v>34</v>
      </c>
      <c r="AX194" s="14" t="s">
        <v>79</v>
      </c>
      <c r="AY194" s="253" t="s">
        <v>134</v>
      </c>
    </row>
    <row r="195" spans="1:51" s="13" customFormat="1" ht="12">
      <c r="A195" s="13"/>
      <c r="B195" s="232"/>
      <c r="C195" s="233"/>
      <c r="D195" s="234" t="s">
        <v>144</v>
      </c>
      <c r="E195" s="235" t="s">
        <v>1</v>
      </c>
      <c r="F195" s="236" t="s">
        <v>158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144</v>
      </c>
      <c r="AU195" s="242" t="s">
        <v>89</v>
      </c>
      <c r="AV195" s="13" t="s">
        <v>87</v>
      </c>
      <c r="AW195" s="13" t="s">
        <v>34</v>
      </c>
      <c r="AX195" s="13" t="s">
        <v>79</v>
      </c>
      <c r="AY195" s="242" t="s">
        <v>134</v>
      </c>
    </row>
    <row r="196" spans="1:51" s="14" customFormat="1" ht="12">
      <c r="A196" s="14"/>
      <c r="B196" s="243"/>
      <c r="C196" s="244"/>
      <c r="D196" s="234" t="s">
        <v>144</v>
      </c>
      <c r="E196" s="245" t="s">
        <v>1</v>
      </c>
      <c r="F196" s="246" t="s">
        <v>197</v>
      </c>
      <c r="G196" s="244"/>
      <c r="H196" s="247">
        <v>3.842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144</v>
      </c>
      <c r="AU196" s="253" t="s">
        <v>89</v>
      </c>
      <c r="AV196" s="14" t="s">
        <v>89</v>
      </c>
      <c r="AW196" s="14" t="s">
        <v>34</v>
      </c>
      <c r="AX196" s="14" t="s">
        <v>79</v>
      </c>
      <c r="AY196" s="253" t="s">
        <v>134</v>
      </c>
    </row>
    <row r="197" spans="1:51" s="16" customFormat="1" ht="12">
      <c r="A197" s="16"/>
      <c r="B197" s="265"/>
      <c r="C197" s="266"/>
      <c r="D197" s="234" t="s">
        <v>144</v>
      </c>
      <c r="E197" s="267" t="s">
        <v>1</v>
      </c>
      <c r="F197" s="268" t="s">
        <v>176</v>
      </c>
      <c r="G197" s="266"/>
      <c r="H197" s="269">
        <v>109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75" t="s">
        <v>144</v>
      </c>
      <c r="AU197" s="275" t="s">
        <v>89</v>
      </c>
      <c r="AV197" s="16" t="s">
        <v>142</v>
      </c>
      <c r="AW197" s="16" t="s">
        <v>34</v>
      </c>
      <c r="AX197" s="16" t="s">
        <v>87</v>
      </c>
      <c r="AY197" s="275" t="s">
        <v>134</v>
      </c>
    </row>
    <row r="198" spans="1:65" s="2" customFormat="1" ht="14.4" customHeight="1">
      <c r="A198" s="39"/>
      <c r="B198" s="40"/>
      <c r="C198" s="219" t="s">
        <v>142</v>
      </c>
      <c r="D198" s="219" t="s">
        <v>137</v>
      </c>
      <c r="E198" s="220" t="s">
        <v>198</v>
      </c>
      <c r="F198" s="221" t="s">
        <v>199</v>
      </c>
      <c r="G198" s="222" t="s">
        <v>140</v>
      </c>
      <c r="H198" s="223">
        <v>36</v>
      </c>
      <c r="I198" s="224"/>
      <c r="J198" s="225">
        <f>ROUND(I198*H198,2)</f>
        <v>0</v>
      </c>
      <c r="K198" s="221" t="s">
        <v>141</v>
      </c>
      <c r="L198" s="45"/>
      <c r="M198" s="226" t="s">
        <v>1</v>
      </c>
      <c r="N198" s="227" t="s">
        <v>44</v>
      </c>
      <c r="O198" s="92"/>
      <c r="P198" s="228">
        <f>O198*H198</f>
        <v>0</v>
      </c>
      <c r="Q198" s="228">
        <v>0.0282</v>
      </c>
      <c r="R198" s="228">
        <f>Q198*H198</f>
        <v>1.0151999999999999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142</v>
      </c>
      <c r="AT198" s="230" t="s">
        <v>137</v>
      </c>
      <c r="AU198" s="230" t="s">
        <v>89</v>
      </c>
      <c r="AY198" s="18" t="s">
        <v>134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87</v>
      </c>
      <c r="BK198" s="231">
        <f>ROUND(I198*H198,2)</f>
        <v>0</v>
      </c>
      <c r="BL198" s="18" t="s">
        <v>142</v>
      </c>
      <c r="BM198" s="230" t="s">
        <v>200</v>
      </c>
    </row>
    <row r="199" spans="1:51" s="13" customFormat="1" ht="12">
      <c r="A199" s="13"/>
      <c r="B199" s="232"/>
      <c r="C199" s="233"/>
      <c r="D199" s="234" t="s">
        <v>144</v>
      </c>
      <c r="E199" s="235" t="s">
        <v>1</v>
      </c>
      <c r="F199" s="236" t="s">
        <v>37</v>
      </c>
      <c r="G199" s="233"/>
      <c r="H199" s="235" t="s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144</v>
      </c>
      <c r="AU199" s="242" t="s">
        <v>89</v>
      </c>
      <c r="AV199" s="13" t="s">
        <v>87</v>
      </c>
      <c r="AW199" s="13" t="s">
        <v>34</v>
      </c>
      <c r="AX199" s="13" t="s">
        <v>79</v>
      </c>
      <c r="AY199" s="242" t="s">
        <v>134</v>
      </c>
    </row>
    <row r="200" spans="1:51" s="13" customFormat="1" ht="12">
      <c r="A200" s="13"/>
      <c r="B200" s="232"/>
      <c r="C200" s="233"/>
      <c r="D200" s="234" t="s">
        <v>144</v>
      </c>
      <c r="E200" s="235" t="s">
        <v>1</v>
      </c>
      <c r="F200" s="236" t="s">
        <v>180</v>
      </c>
      <c r="G200" s="233"/>
      <c r="H200" s="235" t="s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144</v>
      </c>
      <c r="AU200" s="242" t="s">
        <v>89</v>
      </c>
      <c r="AV200" s="13" t="s">
        <v>87</v>
      </c>
      <c r="AW200" s="13" t="s">
        <v>34</v>
      </c>
      <c r="AX200" s="13" t="s">
        <v>79</v>
      </c>
      <c r="AY200" s="242" t="s">
        <v>134</v>
      </c>
    </row>
    <row r="201" spans="1:51" s="13" customFormat="1" ht="12">
      <c r="A201" s="13"/>
      <c r="B201" s="232"/>
      <c r="C201" s="233"/>
      <c r="D201" s="234" t="s">
        <v>144</v>
      </c>
      <c r="E201" s="235" t="s">
        <v>1</v>
      </c>
      <c r="F201" s="236" t="s">
        <v>181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144</v>
      </c>
      <c r="AU201" s="242" t="s">
        <v>89</v>
      </c>
      <c r="AV201" s="13" t="s">
        <v>87</v>
      </c>
      <c r="AW201" s="13" t="s">
        <v>34</v>
      </c>
      <c r="AX201" s="13" t="s">
        <v>79</v>
      </c>
      <c r="AY201" s="242" t="s">
        <v>134</v>
      </c>
    </row>
    <row r="202" spans="1:51" s="13" customFormat="1" ht="12">
      <c r="A202" s="13"/>
      <c r="B202" s="232"/>
      <c r="C202" s="233"/>
      <c r="D202" s="234" t="s">
        <v>144</v>
      </c>
      <c r="E202" s="235" t="s">
        <v>1</v>
      </c>
      <c r="F202" s="236" t="s">
        <v>145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144</v>
      </c>
      <c r="AU202" s="242" t="s">
        <v>89</v>
      </c>
      <c r="AV202" s="13" t="s">
        <v>87</v>
      </c>
      <c r="AW202" s="13" t="s">
        <v>34</v>
      </c>
      <c r="AX202" s="13" t="s">
        <v>79</v>
      </c>
      <c r="AY202" s="242" t="s">
        <v>134</v>
      </c>
    </row>
    <row r="203" spans="1:51" s="13" customFormat="1" ht="12">
      <c r="A203" s="13"/>
      <c r="B203" s="232"/>
      <c r="C203" s="233"/>
      <c r="D203" s="234" t="s">
        <v>144</v>
      </c>
      <c r="E203" s="235" t="s">
        <v>1</v>
      </c>
      <c r="F203" s="236" t="s">
        <v>201</v>
      </c>
      <c r="G203" s="233"/>
      <c r="H203" s="235" t="s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144</v>
      </c>
      <c r="AU203" s="242" t="s">
        <v>89</v>
      </c>
      <c r="AV203" s="13" t="s">
        <v>87</v>
      </c>
      <c r="AW203" s="13" t="s">
        <v>34</v>
      </c>
      <c r="AX203" s="13" t="s">
        <v>79</v>
      </c>
      <c r="AY203" s="242" t="s">
        <v>134</v>
      </c>
    </row>
    <row r="204" spans="1:51" s="14" customFormat="1" ht="12">
      <c r="A204" s="14"/>
      <c r="B204" s="243"/>
      <c r="C204" s="244"/>
      <c r="D204" s="234" t="s">
        <v>144</v>
      </c>
      <c r="E204" s="245" t="s">
        <v>1</v>
      </c>
      <c r="F204" s="246" t="s">
        <v>155</v>
      </c>
      <c r="G204" s="244"/>
      <c r="H204" s="247">
        <v>3.675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144</v>
      </c>
      <c r="AU204" s="253" t="s">
        <v>89</v>
      </c>
      <c r="AV204" s="14" t="s">
        <v>89</v>
      </c>
      <c r="AW204" s="14" t="s">
        <v>34</v>
      </c>
      <c r="AX204" s="14" t="s">
        <v>79</v>
      </c>
      <c r="AY204" s="253" t="s">
        <v>134</v>
      </c>
    </row>
    <row r="205" spans="1:51" s="14" customFormat="1" ht="12">
      <c r="A205" s="14"/>
      <c r="B205" s="243"/>
      <c r="C205" s="244"/>
      <c r="D205" s="234" t="s">
        <v>144</v>
      </c>
      <c r="E205" s="245" t="s">
        <v>1</v>
      </c>
      <c r="F205" s="246" t="s">
        <v>156</v>
      </c>
      <c r="G205" s="244"/>
      <c r="H205" s="247">
        <v>5.864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144</v>
      </c>
      <c r="AU205" s="253" t="s">
        <v>89</v>
      </c>
      <c r="AV205" s="14" t="s">
        <v>89</v>
      </c>
      <c r="AW205" s="14" t="s">
        <v>34</v>
      </c>
      <c r="AX205" s="14" t="s">
        <v>79</v>
      </c>
      <c r="AY205" s="253" t="s">
        <v>134</v>
      </c>
    </row>
    <row r="206" spans="1:51" s="13" customFormat="1" ht="12">
      <c r="A206" s="13"/>
      <c r="B206" s="232"/>
      <c r="C206" s="233"/>
      <c r="D206" s="234" t="s">
        <v>144</v>
      </c>
      <c r="E206" s="235" t="s">
        <v>1</v>
      </c>
      <c r="F206" s="236" t="s">
        <v>158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144</v>
      </c>
      <c r="AU206" s="242" t="s">
        <v>89</v>
      </c>
      <c r="AV206" s="13" t="s">
        <v>87</v>
      </c>
      <c r="AW206" s="13" t="s">
        <v>34</v>
      </c>
      <c r="AX206" s="13" t="s">
        <v>79</v>
      </c>
      <c r="AY206" s="242" t="s">
        <v>134</v>
      </c>
    </row>
    <row r="207" spans="1:51" s="14" customFormat="1" ht="12">
      <c r="A207" s="14"/>
      <c r="B207" s="243"/>
      <c r="C207" s="244"/>
      <c r="D207" s="234" t="s">
        <v>144</v>
      </c>
      <c r="E207" s="245" t="s">
        <v>1</v>
      </c>
      <c r="F207" s="246" t="s">
        <v>202</v>
      </c>
      <c r="G207" s="244"/>
      <c r="H207" s="247">
        <v>2.961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144</v>
      </c>
      <c r="AU207" s="253" t="s">
        <v>89</v>
      </c>
      <c r="AV207" s="14" t="s">
        <v>89</v>
      </c>
      <c r="AW207" s="14" t="s">
        <v>34</v>
      </c>
      <c r="AX207" s="14" t="s">
        <v>79</v>
      </c>
      <c r="AY207" s="253" t="s">
        <v>134</v>
      </c>
    </row>
    <row r="208" spans="1:51" s="13" customFormat="1" ht="12">
      <c r="A208" s="13"/>
      <c r="B208" s="232"/>
      <c r="C208" s="233"/>
      <c r="D208" s="234" t="s">
        <v>144</v>
      </c>
      <c r="E208" s="235" t="s">
        <v>1</v>
      </c>
      <c r="F208" s="236" t="s">
        <v>161</v>
      </c>
      <c r="G208" s="233"/>
      <c r="H208" s="235" t="s">
        <v>1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144</v>
      </c>
      <c r="AU208" s="242" t="s">
        <v>89</v>
      </c>
      <c r="AV208" s="13" t="s">
        <v>87</v>
      </c>
      <c r="AW208" s="13" t="s">
        <v>34</v>
      </c>
      <c r="AX208" s="13" t="s">
        <v>79</v>
      </c>
      <c r="AY208" s="242" t="s">
        <v>134</v>
      </c>
    </row>
    <row r="209" spans="1:51" s="13" customFormat="1" ht="12">
      <c r="A209" s="13"/>
      <c r="B209" s="232"/>
      <c r="C209" s="233"/>
      <c r="D209" s="234" t="s">
        <v>144</v>
      </c>
      <c r="E209" s="235" t="s">
        <v>1</v>
      </c>
      <c r="F209" s="236" t="s">
        <v>203</v>
      </c>
      <c r="G209" s="233"/>
      <c r="H209" s="235" t="s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144</v>
      </c>
      <c r="AU209" s="242" t="s">
        <v>89</v>
      </c>
      <c r="AV209" s="13" t="s">
        <v>87</v>
      </c>
      <c r="AW209" s="13" t="s">
        <v>34</v>
      </c>
      <c r="AX209" s="13" t="s">
        <v>79</v>
      </c>
      <c r="AY209" s="242" t="s">
        <v>134</v>
      </c>
    </row>
    <row r="210" spans="1:51" s="14" customFormat="1" ht="12">
      <c r="A210" s="14"/>
      <c r="B210" s="243"/>
      <c r="C210" s="244"/>
      <c r="D210" s="234" t="s">
        <v>144</v>
      </c>
      <c r="E210" s="245" t="s">
        <v>1</v>
      </c>
      <c r="F210" s="246" t="s">
        <v>204</v>
      </c>
      <c r="G210" s="244"/>
      <c r="H210" s="247">
        <v>4.642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144</v>
      </c>
      <c r="AU210" s="253" t="s">
        <v>89</v>
      </c>
      <c r="AV210" s="14" t="s">
        <v>89</v>
      </c>
      <c r="AW210" s="14" t="s">
        <v>34</v>
      </c>
      <c r="AX210" s="14" t="s">
        <v>79</v>
      </c>
      <c r="AY210" s="253" t="s">
        <v>134</v>
      </c>
    </row>
    <row r="211" spans="1:51" s="14" customFormat="1" ht="12">
      <c r="A211" s="14"/>
      <c r="B211" s="243"/>
      <c r="C211" s="244"/>
      <c r="D211" s="234" t="s">
        <v>144</v>
      </c>
      <c r="E211" s="245" t="s">
        <v>1</v>
      </c>
      <c r="F211" s="246" t="s">
        <v>205</v>
      </c>
      <c r="G211" s="244"/>
      <c r="H211" s="247">
        <v>8.16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144</v>
      </c>
      <c r="AU211" s="253" t="s">
        <v>89</v>
      </c>
      <c r="AV211" s="14" t="s">
        <v>89</v>
      </c>
      <c r="AW211" s="14" t="s">
        <v>34</v>
      </c>
      <c r="AX211" s="14" t="s">
        <v>79</v>
      </c>
      <c r="AY211" s="253" t="s">
        <v>134</v>
      </c>
    </row>
    <row r="212" spans="1:51" s="14" customFormat="1" ht="12">
      <c r="A212" s="14"/>
      <c r="B212" s="243"/>
      <c r="C212" s="244"/>
      <c r="D212" s="234" t="s">
        <v>144</v>
      </c>
      <c r="E212" s="245" t="s">
        <v>1</v>
      </c>
      <c r="F212" s="246" t="s">
        <v>167</v>
      </c>
      <c r="G212" s="244"/>
      <c r="H212" s="247">
        <v>1.934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144</v>
      </c>
      <c r="AU212" s="253" t="s">
        <v>89</v>
      </c>
      <c r="AV212" s="14" t="s">
        <v>89</v>
      </c>
      <c r="AW212" s="14" t="s">
        <v>34</v>
      </c>
      <c r="AX212" s="14" t="s">
        <v>79</v>
      </c>
      <c r="AY212" s="253" t="s">
        <v>134</v>
      </c>
    </row>
    <row r="213" spans="1:51" s="13" customFormat="1" ht="12">
      <c r="A213" s="13"/>
      <c r="B213" s="232"/>
      <c r="C213" s="233"/>
      <c r="D213" s="234" t="s">
        <v>144</v>
      </c>
      <c r="E213" s="235" t="s">
        <v>1</v>
      </c>
      <c r="F213" s="236" t="s">
        <v>158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144</v>
      </c>
      <c r="AU213" s="242" t="s">
        <v>89</v>
      </c>
      <c r="AV213" s="13" t="s">
        <v>87</v>
      </c>
      <c r="AW213" s="13" t="s">
        <v>34</v>
      </c>
      <c r="AX213" s="13" t="s">
        <v>79</v>
      </c>
      <c r="AY213" s="242" t="s">
        <v>134</v>
      </c>
    </row>
    <row r="214" spans="1:51" s="14" customFormat="1" ht="12">
      <c r="A214" s="14"/>
      <c r="B214" s="243"/>
      <c r="C214" s="244"/>
      <c r="D214" s="234" t="s">
        <v>144</v>
      </c>
      <c r="E214" s="245" t="s">
        <v>1</v>
      </c>
      <c r="F214" s="246" t="s">
        <v>206</v>
      </c>
      <c r="G214" s="244"/>
      <c r="H214" s="247">
        <v>2.264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144</v>
      </c>
      <c r="AU214" s="253" t="s">
        <v>89</v>
      </c>
      <c r="AV214" s="14" t="s">
        <v>89</v>
      </c>
      <c r="AW214" s="14" t="s">
        <v>34</v>
      </c>
      <c r="AX214" s="14" t="s">
        <v>79</v>
      </c>
      <c r="AY214" s="253" t="s">
        <v>134</v>
      </c>
    </row>
    <row r="215" spans="1:51" s="13" customFormat="1" ht="12">
      <c r="A215" s="13"/>
      <c r="B215" s="232"/>
      <c r="C215" s="233"/>
      <c r="D215" s="234" t="s">
        <v>144</v>
      </c>
      <c r="E215" s="235" t="s">
        <v>1</v>
      </c>
      <c r="F215" s="236" t="s">
        <v>170</v>
      </c>
      <c r="G215" s="233"/>
      <c r="H215" s="235" t="s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144</v>
      </c>
      <c r="AU215" s="242" t="s">
        <v>89</v>
      </c>
      <c r="AV215" s="13" t="s">
        <v>87</v>
      </c>
      <c r="AW215" s="13" t="s">
        <v>34</v>
      </c>
      <c r="AX215" s="13" t="s">
        <v>79</v>
      </c>
      <c r="AY215" s="242" t="s">
        <v>134</v>
      </c>
    </row>
    <row r="216" spans="1:51" s="13" customFormat="1" ht="12">
      <c r="A216" s="13"/>
      <c r="B216" s="232"/>
      <c r="C216" s="233"/>
      <c r="D216" s="234" t="s">
        <v>144</v>
      </c>
      <c r="E216" s="235" t="s">
        <v>1</v>
      </c>
      <c r="F216" s="236" t="s">
        <v>207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144</v>
      </c>
      <c r="AU216" s="242" t="s">
        <v>89</v>
      </c>
      <c r="AV216" s="13" t="s">
        <v>87</v>
      </c>
      <c r="AW216" s="13" t="s">
        <v>34</v>
      </c>
      <c r="AX216" s="13" t="s">
        <v>79</v>
      </c>
      <c r="AY216" s="242" t="s">
        <v>134</v>
      </c>
    </row>
    <row r="217" spans="1:51" s="14" customFormat="1" ht="12">
      <c r="A217" s="14"/>
      <c r="B217" s="243"/>
      <c r="C217" s="244"/>
      <c r="D217" s="234" t="s">
        <v>144</v>
      </c>
      <c r="E217" s="245" t="s">
        <v>1</v>
      </c>
      <c r="F217" s="246" t="s">
        <v>208</v>
      </c>
      <c r="G217" s="244"/>
      <c r="H217" s="247">
        <v>5.031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144</v>
      </c>
      <c r="AU217" s="253" t="s">
        <v>89</v>
      </c>
      <c r="AV217" s="14" t="s">
        <v>89</v>
      </c>
      <c r="AW217" s="14" t="s">
        <v>34</v>
      </c>
      <c r="AX217" s="14" t="s">
        <v>79</v>
      </c>
      <c r="AY217" s="253" t="s">
        <v>134</v>
      </c>
    </row>
    <row r="218" spans="1:51" s="13" customFormat="1" ht="12">
      <c r="A218" s="13"/>
      <c r="B218" s="232"/>
      <c r="C218" s="233"/>
      <c r="D218" s="234" t="s">
        <v>144</v>
      </c>
      <c r="E218" s="235" t="s">
        <v>1</v>
      </c>
      <c r="F218" s="236" t="s">
        <v>158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144</v>
      </c>
      <c r="AU218" s="242" t="s">
        <v>89</v>
      </c>
      <c r="AV218" s="13" t="s">
        <v>87</v>
      </c>
      <c r="AW218" s="13" t="s">
        <v>34</v>
      </c>
      <c r="AX218" s="13" t="s">
        <v>79</v>
      </c>
      <c r="AY218" s="242" t="s">
        <v>134</v>
      </c>
    </row>
    <row r="219" spans="1:51" s="14" customFormat="1" ht="12">
      <c r="A219" s="14"/>
      <c r="B219" s="243"/>
      <c r="C219" s="244"/>
      <c r="D219" s="234" t="s">
        <v>144</v>
      </c>
      <c r="E219" s="245" t="s">
        <v>1</v>
      </c>
      <c r="F219" s="246" t="s">
        <v>209</v>
      </c>
      <c r="G219" s="244"/>
      <c r="H219" s="247">
        <v>1.469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144</v>
      </c>
      <c r="AU219" s="253" t="s">
        <v>89</v>
      </c>
      <c r="AV219" s="14" t="s">
        <v>89</v>
      </c>
      <c r="AW219" s="14" t="s">
        <v>34</v>
      </c>
      <c r="AX219" s="14" t="s">
        <v>79</v>
      </c>
      <c r="AY219" s="253" t="s">
        <v>134</v>
      </c>
    </row>
    <row r="220" spans="1:51" s="16" customFormat="1" ht="12">
      <c r="A220" s="16"/>
      <c r="B220" s="265"/>
      <c r="C220" s="266"/>
      <c r="D220" s="234" t="s">
        <v>144</v>
      </c>
      <c r="E220" s="267" t="s">
        <v>1</v>
      </c>
      <c r="F220" s="268" t="s">
        <v>176</v>
      </c>
      <c r="G220" s="266"/>
      <c r="H220" s="269">
        <v>36</v>
      </c>
      <c r="I220" s="270"/>
      <c r="J220" s="266"/>
      <c r="K220" s="266"/>
      <c r="L220" s="271"/>
      <c r="M220" s="272"/>
      <c r="N220" s="273"/>
      <c r="O220" s="273"/>
      <c r="P220" s="273"/>
      <c r="Q220" s="273"/>
      <c r="R220" s="273"/>
      <c r="S220" s="273"/>
      <c r="T220" s="274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75" t="s">
        <v>144</v>
      </c>
      <c r="AU220" s="275" t="s">
        <v>89</v>
      </c>
      <c r="AV220" s="16" t="s">
        <v>142</v>
      </c>
      <c r="AW220" s="16" t="s">
        <v>34</v>
      </c>
      <c r="AX220" s="16" t="s">
        <v>87</v>
      </c>
      <c r="AY220" s="275" t="s">
        <v>134</v>
      </c>
    </row>
    <row r="221" spans="1:65" s="2" customFormat="1" ht="14.4" customHeight="1">
      <c r="A221" s="39"/>
      <c r="B221" s="40"/>
      <c r="C221" s="219" t="s">
        <v>210</v>
      </c>
      <c r="D221" s="219" t="s">
        <v>137</v>
      </c>
      <c r="E221" s="220" t="s">
        <v>211</v>
      </c>
      <c r="F221" s="221" t="s">
        <v>212</v>
      </c>
      <c r="G221" s="222" t="s">
        <v>140</v>
      </c>
      <c r="H221" s="223">
        <v>109</v>
      </c>
      <c r="I221" s="224"/>
      <c r="J221" s="225">
        <f>ROUND(I221*H221,2)</f>
        <v>0</v>
      </c>
      <c r="K221" s="221" t="s">
        <v>141</v>
      </c>
      <c r="L221" s="45"/>
      <c r="M221" s="226" t="s">
        <v>1</v>
      </c>
      <c r="N221" s="227" t="s">
        <v>44</v>
      </c>
      <c r="O221" s="92"/>
      <c r="P221" s="228">
        <f>O221*H221</f>
        <v>0</v>
      </c>
      <c r="Q221" s="228">
        <v>0.003</v>
      </c>
      <c r="R221" s="228">
        <f>Q221*H221</f>
        <v>0.327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142</v>
      </c>
      <c r="AT221" s="230" t="s">
        <v>137</v>
      </c>
      <c r="AU221" s="230" t="s">
        <v>89</v>
      </c>
      <c r="AY221" s="18" t="s">
        <v>134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87</v>
      </c>
      <c r="BK221" s="231">
        <f>ROUND(I221*H221,2)</f>
        <v>0</v>
      </c>
      <c r="BL221" s="18" t="s">
        <v>142</v>
      </c>
      <c r="BM221" s="230" t="s">
        <v>213</v>
      </c>
    </row>
    <row r="222" spans="1:51" s="13" customFormat="1" ht="12">
      <c r="A222" s="13"/>
      <c r="B222" s="232"/>
      <c r="C222" s="233"/>
      <c r="D222" s="234" t="s">
        <v>144</v>
      </c>
      <c r="E222" s="235" t="s">
        <v>1</v>
      </c>
      <c r="F222" s="236" t="s">
        <v>214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144</v>
      </c>
      <c r="AU222" s="242" t="s">
        <v>89</v>
      </c>
      <c r="AV222" s="13" t="s">
        <v>87</v>
      </c>
      <c r="AW222" s="13" t="s">
        <v>34</v>
      </c>
      <c r="AX222" s="13" t="s">
        <v>79</v>
      </c>
      <c r="AY222" s="242" t="s">
        <v>134</v>
      </c>
    </row>
    <row r="223" spans="1:51" s="13" customFormat="1" ht="12">
      <c r="A223" s="13"/>
      <c r="B223" s="232"/>
      <c r="C223" s="233"/>
      <c r="D223" s="234" t="s">
        <v>144</v>
      </c>
      <c r="E223" s="235" t="s">
        <v>1</v>
      </c>
      <c r="F223" s="236" t="s">
        <v>215</v>
      </c>
      <c r="G223" s="233"/>
      <c r="H223" s="235" t="s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144</v>
      </c>
      <c r="AU223" s="242" t="s">
        <v>89</v>
      </c>
      <c r="AV223" s="13" t="s">
        <v>87</v>
      </c>
      <c r="AW223" s="13" t="s">
        <v>34</v>
      </c>
      <c r="AX223" s="13" t="s">
        <v>79</v>
      </c>
      <c r="AY223" s="242" t="s">
        <v>134</v>
      </c>
    </row>
    <row r="224" spans="1:51" s="14" customFormat="1" ht="12">
      <c r="A224" s="14"/>
      <c r="B224" s="243"/>
      <c r="C224" s="244"/>
      <c r="D224" s="234" t="s">
        <v>144</v>
      </c>
      <c r="E224" s="245" t="s">
        <v>1</v>
      </c>
      <c r="F224" s="246" t="s">
        <v>216</v>
      </c>
      <c r="G224" s="244"/>
      <c r="H224" s="247">
        <v>109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144</v>
      </c>
      <c r="AU224" s="253" t="s">
        <v>89</v>
      </c>
      <c r="AV224" s="14" t="s">
        <v>89</v>
      </c>
      <c r="AW224" s="14" t="s">
        <v>34</v>
      </c>
      <c r="AX224" s="14" t="s">
        <v>87</v>
      </c>
      <c r="AY224" s="253" t="s">
        <v>134</v>
      </c>
    </row>
    <row r="225" spans="1:65" s="2" customFormat="1" ht="14.4" customHeight="1">
      <c r="A225" s="39"/>
      <c r="B225" s="40"/>
      <c r="C225" s="219" t="s">
        <v>217</v>
      </c>
      <c r="D225" s="219" t="s">
        <v>137</v>
      </c>
      <c r="E225" s="220" t="s">
        <v>218</v>
      </c>
      <c r="F225" s="221" t="s">
        <v>219</v>
      </c>
      <c r="G225" s="222" t="s">
        <v>140</v>
      </c>
      <c r="H225" s="223">
        <v>36</v>
      </c>
      <c r="I225" s="224"/>
      <c r="J225" s="225">
        <f>ROUND(I225*H225,2)</f>
        <v>0</v>
      </c>
      <c r="K225" s="221" t="s">
        <v>141</v>
      </c>
      <c r="L225" s="45"/>
      <c r="M225" s="226" t="s">
        <v>1</v>
      </c>
      <c r="N225" s="227" t="s">
        <v>44</v>
      </c>
      <c r="O225" s="92"/>
      <c r="P225" s="228">
        <f>O225*H225</f>
        <v>0</v>
      </c>
      <c r="Q225" s="228">
        <v>0.003</v>
      </c>
      <c r="R225" s="228">
        <f>Q225*H225</f>
        <v>0.108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142</v>
      </c>
      <c r="AT225" s="230" t="s">
        <v>137</v>
      </c>
      <c r="AU225" s="230" t="s">
        <v>89</v>
      </c>
      <c r="AY225" s="18" t="s">
        <v>134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87</v>
      </c>
      <c r="BK225" s="231">
        <f>ROUND(I225*H225,2)</f>
        <v>0</v>
      </c>
      <c r="BL225" s="18" t="s">
        <v>142</v>
      </c>
      <c r="BM225" s="230" t="s">
        <v>220</v>
      </c>
    </row>
    <row r="226" spans="1:51" s="13" customFormat="1" ht="12">
      <c r="A226" s="13"/>
      <c r="B226" s="232"/>
      <c r="C226" s="233"/>
      <c r="D226" s="234" t="s">
        <v>144</v>
      </c>
      <c r="E226" s="235" t="s">
        <v>1</v>
      </c>
      <c r="F226" s="236" t="s">
        <v>221</v>
      </c>
      <c r="G226" s="233"/>
      <c r="H226" s="235" t="s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144</v>
      </c>
      <c r="AU226" s="242" t="s">
        <v>89</v>
      </c>
      <c r="AV226" s="13" t="s">
        <v>87</v>
      </c>
      <c r="AW226" s="13" t="s">
        <v>34</v>
      </c>
      <c r="AX226" s="13" t="s">
        <v>79</v>
      </c>
      <c r="AY226" s="242" t="s">
        <v>134</v>
      </c>
    </row>
    <row r="227" spans="1:51" s="14" customFormat="1" ht="12">
      <c r="A227" s="14"/>
      <c r="B227" s="243"/>
      <c r="C227" s="244"/>
      <c r="D227" s="234" t="s">
        <v>144</v>
      </c>
      <c r="E227" s="245" t="s">
        <v>1</v>
      </c>
      <c r="F227" s="246" t="s">
        <v>222</v>
      </c>
      <c r="G227" s="244"/>
      <c r="H227" s="247">
        <v>36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144</v>
      </c>
      <c r="AU227" s="253" t="s">
        <v>89</v>
      </c>
      <c r="AV227" s="14" t="s">
        <v>89</v>
      </c>
      <c r="AW227" s="14" t="s">
        <v>34</v>
      </c>
      <c r="AX227" s="14" t="s">
        <v>87</v>
      </c>
      <c r="AY227" s="253" t="s">
        <v>134</v>
      </c>
    </row>
    <row r="228" spans="1:63" s="12" customFormat="1" ht="22.8" customHeight="1">
      <c r="A228" s="12"/>
      <c r="B228" s="203"/>
      <c r="C228" s="204"/>
      <c r="D228" s="205" t="s">
        <v>78</v>
      </c>
      <c r="E228" s="217" t="s">
        <v>223</v>
      </c>
      <c r="F228" s="217" t="s">
        <v>224</v>
      </c>
      <c r="G228" s="204"/>
      <c r="H228" s="204"/>
      <c r="I228" s="207"/>
      <c r="J228" s="218">
        <f>BK228</f>
        <v>0</v>
      </c>
      <c r="K228" s="204"/>
      <c r="L228" s="209"/>
      <c r="M228" s="210"/>
      <c r="N228" s="211"/>
      <c r="O228" s="211"/>
      <c r="P228" s="212">
        <f>SUM(P229:P314)</f>
        <v>0</v>
      </c>
      <c r="Q228" s="211"/>
      <c r="R228" s="212">
        <f>SUM(R229:R314)</f>
        <v>1.95384</v>
      </c>
      <c r="S228" s="211"/>
      <c r="T228" s="213">
        <f>SUM(T229:T314)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4" t="s">
        <v>87</v>
      </c>
      <c r="AT228" s="215" t="s">
        <v>78</v>
      </c>
      <c r="AU228" s="215" t="s">
        <v>87</v>
      </c>
      <c r="AY228" s="214" t="s">
        <v>134</v>
      </c>
      <c r="BK228" s="216">
        <f>SUM(BK229:BK314)</f>
        <v>0</v>
      </c>
    </row>
    <row r="229" spans="1:65" s="2" customFormat="1" ht="14.4" customHeight="1">
      <c r="A229" s="39"/>
      <c r="B229" s="40"/>
      <c r="C229" s="219" t="s">
        <v>225</v>
      </c>
      <c r="D229" s="219" t="s">
        <v>137</v>
      </c>
      <c r="E229" s="220" t="s">
        <v>226</v>
      </c>
      <c r="F229" s="221" t="s">
        <v>227</v>
      </c>
      <c r="G229" s="222" t="s">
        <v>140</v>
      </c>
      <c r="H229" s="223">
        <v>25</v>
      </c>
      <c r="I229" s="224"/>
      <c r="J229" s="225">
        <f>ROUND(I229*H229,2)</f>
        <v>0</v>
      </c>
      <c r="K229" s="221" t="s">
        <v>141</v>
      </c>
      <c r="L229" s="45"/>
      <c r="M229" s="226" t="s">
        <v>1</v>
      </c>
      <c r="N229" s="227" t="s">
        <v>44</v>
      </c>
      <c r="O229" s="92"/>
      <c r="P229" s="228">
        <f>O229*H229</f>
        <v>0</v>
      </c>
      <c r="Q229" s="228">
        <v>0.02048</v>
      </c>
      <c r="R229" s="228">
        <f>Q229*H229</f>
        <v>0.512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142</v>
      </c>
      <c r="AT229" s="230" t="s">
        <v>137</v>
      </c>
      <c r="AU229" s="230" t="s">
        <v>89</v>
      </c>
      <c r="AY229" s="18" t="s">
        <v>134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87</v>
      </c>
      <c r="BK229" s="231">
        <f>ROUND(I229*H229,2)</f>
        <v>0</v>
      </c>
      <c r="BL229" s="18" t="s">
        <v>142</v>
      </c>
      <c r="BM229" s="230" t="s">
        <v>228</v>
      </c>
    </row>
    <row r="230" spans="1:51" s="13" customFormat="1" ht="12">
      <c r="A230" s="13"/>
      <c r="B230" s="232"/>
      <c r="C230" s="233"/>
      <c r="D230" s="234" t="s">
        <v>144</v>
      </c>
      <c r="E230" s="235" t="s">
        <v>1</v>
      </c>
      <c r="F230" s="236" t="s">
        <v>229</v>
      </c>
      <c r="G230" s="233"/>
      <c r="H230" s="235" t="s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144</v>
      </c>
      <c r="AU230" s="242" t="s">
        <v>89</v>
      </c>
      <c r="AV230" s="13" t="s">
        <v>87</v>
      </c>
      <c r="AW230" s="13" t="s">
        <v>34</v>
      </c>
      <c r="AX230" s="13" t="s">
        <v>79</v>
      </c>
      <c r="AY230" s="242" t="s">
        <v>134</v>
      </c>
    </row>
    <row r="231" spans="1:51" s="13" customFormat="1" ht="12">
      <c r="A231" s="13"/>
      <c r="B231" s="232"/>
      <c r="C231" s="233"/>
      <c r="D231" s="234" t="s">
        <v>144</v>
      </c>
      <c r="E231" s="235" t="s">
        <v>1</v>
      </c>
      <c r="F231" s="236" t="s">
        <v>230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144</v>
      </c>
      <c r="AU231" s="242" t="s">
        <v>89</v>
      </c>
      <c r="AV231" s="13" t="s">
        <v>87</v>
      </c>
      <c r="AW231" s="13" t="s">
        <v>34</v>
      </c>
      <c r="AX231" s="13" t="s">
        <v>79</v>
      </c>
      <c r="AY231" s="242" t="s">
        <v>134</v>
      </c>
    </row>
    <row r="232" spans="1:51" s="13" customFormat="1" ht="12">
      <c r="A232" s="13"/>
      <c r="B232" s="232"/>
      <c r="C232" s="233"/>
      <c r="D232" s="234" t="s">
        <v>144</v>
      </c>
      <c r="E232" s="235" t="s">
        <v>1</v>
      </c>
      <c r="F232" s="236" t="s">
        <v>145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144</v>
      </c>
      <c r="AU232" s="242" t="s">
        <v>89</v>
      </c>
      <c r="AV232" s="13" t="s">
        <v>87</v>
      </c>
      <c r="AW232" s="13" t="s">
        <v>34</v>
      </c>
      <c r="AX232" s="13" t="s">
        <v>79</v>
      </c>
      <c r="AY232" s="242" t="s">
        <v>134</v>
      </c>
    </row>
    <row r="233" spans="1:51" s="13" customFormat="1" ht="12">
      <c r="A233" s="13"/>
      <c r="B233" s="232"/>
      <c r="C233" s="233"/>
      <c r="D233" s="234" t="s">
        <v>144</v>
      </c>
      <c r="E233" s="235" t="s">
        <v>1</v>
      </c>
      <c r="F233" s="236" t="s">
        <v>231</v>
      </c>
      <c r="G233" s="233"/>
      <c r="H233" s="235" t="s">
        <v>1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144</v>
      </c>
      <c r="AU233" s="242" t="s">
        <v>89</v>
      </c>
      <c r="AV233" s="13" t="s">
        <v>87</v>
      </c>
      <c r="AW233" s="13" t="s">
        <v>34</v>
      </c>
      <c r="AX233" s="13" t="s">
        <v>79</v>
      </c>
      <c r="AY233" s="242" t="s">
        <v>134</v>
      </c>
    </row>
    <row r="234" spans="1:51" s="13" customFormat="1" ht="12">
      <c r="A234" s="13"/>
      <c r="B234" s="232"/>
      <c r="C234" s="233"/>
      <c r="D234" s="234" t="s">
        <v>144</v>
      </c>
      <c r="E234" s="235" t="s">
        <v>1</v>
      </c>
      <c r="F234" s="236" t="s">
        <v>232</v>
      </c>
      <c r="G234" s="233"/>
      <c r="H234" s="235" t="s">
        <v>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144</v>
      </c>
      <c r="AU234" s="242" t="s">
        <v>89</v>
      </c>
      <c r="AV234" s="13" t="s">
        <v>87</v>
      </c>
      <c r="AW234" s="13" t="s">
        <v>34</v>
      </c>
      <c r="AX234" s="13" t="s">
        <v>79</v>
      </c>
      <c r="AY234" s="242" t="s">
        <v>134</v>
      </c>
    </row>
    <row r="235" spans="1:51" s="14" customFormat="1" ht="12">
      <c r="A235" s="14"/>
      <c r="B235" s="243"/>
      <c r="C235" s="244"/>
      <c r="D235" s="234" t="s">
        <v>144</v>
      </c>
      <c r="E235" s="245" t="s">
        <v>1</v>
      </c>
      <c r="F235" s="246" t="s">
        <v>233</v>
      </c>
      <c r="G235" s="244"/>
      <c r="H235" s="247">
        <v>1.836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144</v>
      </c>
      <c r="AU235" s="253" t="s">
        <v>89</v>
      </c>
      <c r="AV235" s="14" t="s">
        <v>89</v>
      </c>
      <c r="AW235" s="14" t="s">
        <v>34</v>
      </c>
      <c r="AX235" s="14" t="s">
        <v>79</v>
      </c>
      <c r="AY235" s="253" t="s">
        <v>134</v>
      </c>
    </row>
    <row r="236" spans="1:51" s="14" customFormat="1" ht="12">
      <c r="A236" s="14"/>
      <c r="B236" s="243"/>
      <c r="C236" s="244"/>
      <c r="D236" s="234" t="s">
        <v>144</v>
      </c>
      <c r="E236" s="245" t="s">
        <v>1</v>
      </c>
      <c r="F236" s="246" t="s">
        <v>234</v>
      </c>
      <c r="G236" s="244"/>
      <c r="H236" s="247">
        <v>0.4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144</v>
      </c>
      <c r="AU236" s="253" t="s">
        <v>89</v>
      </c>
      <c r="AV236" s="14" t="s">
        <v>89</v>
      </c>
      <c r="AW236" s="14" t="s">
        <v>34</v>
      </c>
      <c r="AX236" s="14" t="s">
        <v>79</v>
      </c>
      <c r="AY236" s="253" t="s">
        <v>134</v>
      </c>
    </row>
    <row r="237" spans="1:51" s="14" customFormat="1" ht="12">
      <c r="A237" s="14"/>
      <c r="B237" s="243"/>
      <c r="C237" s="244"/>
      <c r="D237" s="234" t="s">
        <v>144</v>
      </c>
      <c r="E237" s="245" t="s">
        <v>1</v>
      </c>
      <c r="F237" s="246" t="s">
        <v>235</v>
      </c>
      <c r="G237" s="244"/>
      <c r="H237" s="247">
        <v>2.16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144</v>
      </c>
      <c r="AU237" s="253" t="s">
        <v>89</v>
      </c>
      <c r="AV237" s="14" t="s">
        <v>89</v>
      </c>
      <c r="AW237" s="14" t="s">
        <v>34</v>
      </c>
      <c r="AX237" s="14" t="s">
        <v>79</v>
      </c>
      <c r="AY237" s="253" t="s">
        <v>134</v>
      </c>
    </row>
    <row r="238" spans="1:51" s="14" customFormat="1" ht="12">
      <c r="A238" s="14"/>
      <c r="B238" s="243"/>
      <c r="C238" s="244"/>
      <c r="D238" s="234" t="s">
        <v>144</v>
      </c>
      <c r="E238" s="245" t="s">
        <v>1</v>
      </c>
      <c r="F238" s="246" t="s">
        <v>236</v>
      </c>
      <c r="G238" s="244"/>
      <c r="H238" s="247">
        <v>1.104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144</v>
      </c>
      <c r="AU238" s="253" t="s">
        <v>89</v>
      </c>
      <c r="AV238" s="14" t="s">
        <v>89</v>
      </c>
      <c r="AW238" s="14" t="s">
        <v>34</v>
      </c>
      <c r="AX238" s="14" t="s">
        <v>79</v>
      </c>
      <c r="AY238" s="253" t="s">
        <v>134</v>
      </c>
    </row>
    <row r="239" spans="1:51" s="15" customFormat="1" ht="12">
      <c r="A239" s="15"/>
      <c r="B239" s="254"/>
      <c r="C239" s="255"/>
      <c r="D239" s="234" t="s">
        <v>144</v>
      </c>
      <c r="E239" s="256" t="s">
        <v>1</v>
      </c>
      <c r="F239" s="257" t="s">
        <v>169</v>
      </c>
      <c r="G239" s="255"/>
      <c r="H239" s="258">
        <v>5.500000000000001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4" t="s">
        <v>144</v>
      </c>
      <c r="AU239" s="264" t="s">
        <v>89</v>
      </c>
      <c r="AV239" s="15" t="s">
        <v>135</v>
      </c>
      <c r="AW239" s="15" t="s">
        <v>34</v>
      </c>
      <c r="AX239" s="15" t="s">
        <v>79</v>
      </c>
      <c r="AY239" s="264" t="s">
        <v>134</v>
      </c>
    </row>
    <row r="240" spans="1:51" s="13" customFormat="1" ht="12">
      <c r="A240" s="13"/>
      <c r="B240" s="232"/>
      <c r="C240" s="233"/>
      <c r="D240" s="234" t="s">
        <v>144</v>
      </c>
      <c r="E240" s="235" t="s">
        <v>1</v>
      </c>
      <c r="F240" s="236" t="s">
        <v>161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144</v>
      </c>
      <c r="AU240" s="242" t="s">
        <v>89</v>
      </c>
      <c r="AV240" s="13" t="s">
        <v>87</v>
      </c>
      <c r="AW240" s="13" t="s">
        <v>34</v>
      </c>
      <c r="AX240" s="13" t="s">
        <v>79</v>
      </c>
      <c r="AY240" s="242" t="s">
        <v>134</v>
      </c>
    </row>
    <row r="241" spans="1:51" s="13" customFormat="1" ht="12">
      <c r="A241" s="13"/>
      <c r="B241" s="232"/>
      <c r="C241" s="233"/>
      <c r="D241" s="234" t="s">
        <v>144</v>
      </c>
      <c r="E241" s="235" t="s">
        <v>1</v>
      </c>
      <c r="F241" s="236" t="s">
        <v>231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144</v>
      </c>
      <c r="AU241" s="242" t="s">
        <v>89</v>
      </c>
      <c r="AV241" s="13" t="s">
        <v>87</v>
      </c>
      <c r="AW241" s="13" t="s">
        <v>34</v>
      </c>
      <c r="AX241" s="13" t="s">
        <v>79</v>
      </c>
      <c r="AY241" s="242" t="s">
        <v>134</v>
      </c>
    </row>
    <row r="242" spans="1:51" s="13" customFormat="1" ht="12">
      <c r="A242" s="13"/>
      <c r="B242" s="232"/>
      <c r="C242" s="233"/>
      <c r="D242" s="234" t="s">
        <v>144</v>
      </c>
      <c r="E242" s="235" t="s">
        <v>1</v>
      </c>
      <c r="F242" s="236" t="s">
        <v>237</v>
      </c>
      <c r="G242" s="233"/>
      <c r="H242" s="235" t="s">
        <v>1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144</v>
      </c>
      <c r="AU242" s="242" t="s">
        <v>89</v>
      </c>
      <c r="AV242" s="13" t="s">
        <v>87</v>
      </c>
      <c r="AW242" s="13" t="s">
        <v>34</v>
      </c>
      <c r="AX242" s="13" t="s">
        <v>79</v>
      </c>
      <c r="AY242" s="242" t="s">
        <v>134</v>
      </c>
    </row>
    <row r="243" spans="1:51" s="14" customFormat="1" ht="12">
      <c r="A243" s="14"/>
      <c r="B243" s="243"/>
      <c r="C243" s="244"/>
      <c r="D243" s="234" t="s">
        <v>144</v>
      </c>
      <c r="E243" s="245" t="s">
        <v>1</v>
      </c>
      <c r="F243" s="246" t="s">
        <v>238</v>
      </c>
      <c r="G243" s="244"/>
      <c r="H243" s="247">
        <v>0.519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144</v>
      </c>
      <c r="AU243" s="253" t="s">
        <v>89</v>
      </c>
      <c r="AV243" s="14" t="s">
        <v>89</v>
      </c>
      <c r="AW243" s="14" t="s">
        <v>34</v>
      </c>
      <c r="AX243" s="14" t="s">
        <v>79</v>
      </c>
      <c r="AY243" s="253" t="s">
        <v>134</v>
      </c>
    </row>
    <row r="244" spans="1:51" s="14" customFormat="1" ht="12">
      <c r="A244" s="14"/>
      <c r="B244" s="243"/>
      <c r="C244" s="244"/>
      <c r="D244" s="234" t="s">
        <v>144</v>
      </c>
      <c r="E244" s="245" t="s">
        <v>1</v>
      </c>
      <c r="F244" s="246" t="s">
        <v>239</v>
      </c>
      <c r="G244" s="244"/>
      <c r="H244" s="247">
        <v>2.43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144</v>
      </c>
      <c r="AU244" s="253" t="s">
        <v>89</v>
      </c>
      <c r="AV244" s="14" t="s">
        <v>89</v>
      </c>
      <c r="AW244" s="14" t="s">
        <v>34</v>
      </c>
      <c r="AX244" s="14" t="s">
        <v>79</v>
      </c>
      <c r="AY244" s="253" t="s">
        <v>134</v>
      </c>
    </row>
    <row r="245" spans="1:51" s="14" customFormat="1" ht="12">
      <c r="A245" s="14"/>
      <c r="B245" s="243"/>
      <c r="C245" s="244"/>
      <c r="D245" s="234" t="s">
        <v>144</v>
      </c>
      <c r="E245" s="245" t="s">
        <v>1</v>
      </c>
      <c r="F245" s="246" t="s">
        <v>240</v>
      </c>
      <c r="G245" s="244"/>
      <c r="H245" s="247">
        <v>4.655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144</v>
      </c>
      <c r="AU245" s="253" t="s">
        <v>89</v>
      </c>
      <c r="AV245" s="14" t="s">
        <v>89</v>
      </c>
      <c r="AW245" s="14" t="s">
        <v>34</v>
      </c>
      <c r="AX245" s="14" t="s">
        <v>79</v>
      </c>
      <c r="AY245" s="253" t="s">
        <v>134</v>
      </c>
    </row>
    <row r="246" spans="1:51" s="14" customFormat="1" ht="12">
      <c r="A246" s="14"/>
      <c r="B246" s="243"/>
      <c r="C246" s="244"/>
      <c r="D246" s="234" t="s">
        <v>144</v>
      </c>
      <c r="E246" s="245" t="s">
        <v>1</v>
      </c>
      <c r="F246" s="246" t="s">
        <v>241</v>
      </c>
      <c r="G246" s="244"/>
      <c r="H246" s="247">
        <v>1.396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144</v>
      </c>
      <c r="AU246" s="253" t="s">
        <v>89</v>
      </c>
      <c r="AV246" s="14" t="s">
        <v>89</v>
      </c>
      <c r="AW246" s="14" t="s">
        <v>34</v>
      </c>
      <c r="AX246" s="14" t="s">
        <v>79</v>
      </c>
      <c r="AY246" s="253" t="s">
        <v>134</v>
      </c>
    </row>
    <row r="247" spans="1:51" s="15" customFormat="1" ht="12">
      <c r="A247" s="15"/>
      <c r="B247" s="254"/>
      <c r="C247" s="255"/>
      <c r="D247" s="234" t="s">
        <v>144</v>
      </c>
      <c r="E247" s="256" t="s">
        <v>1</v>
      </c>
      <c r="F247" s="257" t="s">
        <v>175</v>
      </c>
      <c r="G247" s="255"/>
      <c r="H247" s="258">
        <v>9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4" t="s">
        <v>144</v>
      </c>
      <c r="AU247" s="264" t="s">
        <v>89</v>
      </c>
      <c r="AV247" s="15" t="s">
        <v>135</v>
      </c>
      <c r="AW247" s="15" t="s">
        <v>34</v>
      </c>
      <c r="AX247" s="15" t="s">
        <v>79</v>
      </c>
      <c r="AY247" s="264" t="s">
        <v>134</v>
      </c>
    </row>
    <row r="248" spans="1:51" s="13" customFormat="1" ht="12">
      <c r="A248" s="13"/>
      <c r="B248" s="232"/>
      <c r="C248" s="233"/>
      <c r="D248" s="234" t="s">
        <v>144</v>
      </c>
      <c r="E248" s="235" t="s">
        <v>1</v>
      </c>
      <c r="F248" s="236" t="s">
        <v>170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144</v>
      </c>
      <c r="AU248" s="242" t="s">
        <v>89</v>
      </c>
      <c r="AV248" s="13" t="s">
        <v>87</v>
      </c>
      <c r="AW248" s="13" t="s">
        <v>34</v>
      </c>
      <c r="AX248" s="13" t="s">
        <v>79</v>
      </c>
      <c r="AY248" s="242" t="s">
        <v>134</v>
      </c>
    </row>
    <row r="249" spans="1:51" s="13" customFormat="1" ht="12">
      <c r="A249" s="13"/>
      <c r="B249" s="232"/>
      <c r="C249" s="233"/>
      <c r="D249" s="234" t="s">
        <v>144</v>
      </c>
      <c r="E249" s="235" t="s">
        <v>1</v>
      </c>
      <c r="F249" s="236" t="s">
        <v>231</v>
      </c>
      <c r="G249" s="233"/>
      <c r="H249" s="235" t="s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144</v>
      </c>
      <c r="AU249" s="242" t="s">
        <v>89</v>
      </c>
      <c r="AV249" s="13" t="s">
        <v>87</v>
      </c>
      <c r="AW249" s="13" t="s">
        <v>34</v>
      </c>
      <c r="AX249" s="13" t="s">
        <v>79</v>
      </c>
      <c r="AY249" s="242" t="s">
        <v>134</v>
      </c>
    </row>
    <row r="250" spans="1:51" s="13" customFormat="1" ht="12">
      <c r="A250" s="13"/>
      <c r="B250" s="232"/>
      <c r="C250" s="233"/>
      <c r="D250" s="234" t="s">
        <v>144</v>
      </c>
      <c r="E250" s="235" t="s">
        <v>1</v>
      </c>
      <c r="F250" s="236" t="s">
        <v>242</v>
      </c>
      <c r="G250" s="233"/>
      <c r="H250" s="235" t="s">
        <v>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144</v>
      </c>
      <c r="AU250" s="242" t="s">
        <v>89</v>
      </c>
      <c r="AV250" s="13" t="s">
        <v>87</v>
      </c>
      <c r="AW250" s="13" t="s">
        <v>34</v>
      </c>
      <c r="AX250" s="13" t="s">
        <v>79</v>
      </c>
      <c r="AY250" s="242" t="s">
        <v>134</v>
      </c>
    </row>
    <row r="251" spans="1:51" s="14" customFormat="1" ht="12">
      <c r="A251" s="14"/>
      <c r="B251" s="243"/>
      <c r="C251" s="244"/>
      <c r="D251" s="234" t="s">
        <v>144</v>
      </c>
      <c r="E251" s="245" t="s">
        <v>1</v>
      </c>
      <c r="F251" s="246" t="s">
        <v>243</v>
      </c>
      <c r="G251" s="244"/>
      <c r="H251" s="247">
        <v>3.723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144</v>
      </c>
      <c r="AU251" s="253" t="s">
        <v>89</v>
      </c>
      <c r="AV251" s="14" t="s">
        <v>89</v>
      </c>
      <c r="AW251" s="14" t="s">
        <v>34</v>
      </c>
      <c r="AX251" s="14" t="s">
        <v>79</v>
      </c>
      <c r="AY251" s="253" t="s">
        <v>134</v>
      </c>
    </row>
    <row r="252" spans="1:51" s="14" customFormat="1" ht="12">
      <c r="A252" s="14"/>
      <c r="B252" s="243"/>
      <c r="C252" s="244"/>
      <c r="D252" s="234" t="s">
        <v>144</v>
      </c>
      <c r="E252" s="245" t="s">
        <v>1</v>
      </c>
      <c r="F252" s="246" t="s">
        <v>244</v>
      </c>
      <c r="G252" s="244"/>
      <c r="H252" s="247">
        <v>4.922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144</v>
      </c>
      <c r="AU252" s="253" t="s">
        <v>89</v>
      </c>
      <c r="AV252" s="14" t="s">
        <v>89</v>
      </c>
      <c r="AW252" s="14" t="s">
        <v>34</v>
      </c>
      <c r="AX252" s="14" t="s">
        <v>79</v>
      </c>
      <c r="AY252" s="253" t="s">
        <v>134</v>
      </c>
    </row>
    <row r="253" spans="1:51" s="14" customFormat="1" ht="12">
      <c r="A253" s="14"/>
      <c r="B253" s="243"/>
      <c r="C253" s="244"/>
      <c r="D253" s="234" t="s">
        <v>144</v>
      </c>
      <c r="E253" s="245" t="s">
        <v>1</v>
      </c>
      <c r="F253" s="246" t="s">
        <v>245</v>
      </c>
      <c r="G253" s="244"/>
      <c r="H253" s="247">
        <v>1.855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144</v>
      </c>
      <c r="AU253" s="253" t="s">
        <v>89</v>
      </c>
      <c r="AV253" s="14" t="s">
        <v>89</v>
      </c>
      <c r="AW253" s="14" t="s">
        <v>34</v>
      </c>
      <c r="AX253" s="14" t="s">
        <v>79</v>
      </c>
      <c r="AY253" s="253" t="s">
        <v>134</v>
      </c>
    </row>
    <row r="254" spans="1:51" s="15" customFormat="1" ht="12">
      <c r="A254" s="15"/>
      <c r="B254" s="254"/>
      <c r="C254" s="255"/>
      <c r="D254" s="234" t="s">
        <v>144</v>
      </c>
      <c r="E254" s="256" t="s">
        <v>1</v>
      </c>
      <c r="F254" s="257" t="s">
        <v>246</v>
      </c>
      <c r="G254" s="255"/>
      <c r="H254" s="258">
        <v>10.5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4" t="s">
        <v>144</v>
      </c>
      <c r="AU254" s="264" t="s">
        <v>89</v>
      </c>
      <c r="AV254" s="15" t="s">
        <v>135</v>
      </c>
      <c r="AW254" s="15" t="s">
        <v>34</v>
      </c>
      <c r="AX254" s="15" t="s">
        <v>79</v>
      </c>
      <c r="AY254" s="264" t="s">
        <v>134</v>
      </c>
    </row>
    <row r="255" spans="1:51" s="16" customFormat="1" ht="12">
      <c r="A255" s="16"/>
      <c r="B255" s="265"/>
      <c r="C255" s="266"/>
      <c r="D255" s="234" t="s">
        <v>144</v>
      </c>
      <c r="E255" s="267" t="s">
        <v>1</v>
      </c>
      <c r="F255" s="268" t="s">
        <v>176</v>
      </c>
      <c r="G255" s="266"/>
      <c r="H255" s="269">
        <v>25.000000000000004</v>
      </c>
      <c r="I255" s="270"/>
      <c r="J255" s="266"/>
      <c r="K255" s="266"/>
      <c r="L255" s="271"/>
      <c r="M255" s="272"/>
      <c r="N255" s="273"/>
      <c r="O255" s="273"/>
      <c r="P255" s="273"/>
      <c r="Q255" s="273"/>
      <c r="R255" s="273"/>
      <c r="S255" s="273"/>
      <c r="T255" s="274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75" t="s">
        <v>144</v>
      </c>
      <c r="AU255" s="275" t="s">
        <v>89</v>
      </c>
      <c r="AV255" s="16" t="s">
        <v>142</v>
      </c>
      <c r="AW255" s="16" t="s">
        <v>34</v>
      </c>
      <c r="AX255" s="16" t="s">
        <v>87</v>
      </c>
      <c r="AY255" s="275" t="s">
        <v>134</v>
      </c>
    </row>
    <row r="256" spans="1:65" s="2" customFormat="1" ht="14.4" customHeight="1">
      <c r="A256" s="39"/>
      <c r="B256" s="40"/>
      <c r="C256" s="219" t="s">
        <v>247</v>
      </c>
      <c r="D256" s="219" t="s">
        <v>137</v>
      </c>
      <c r="E256" s="220" t="s">
        <v>248</v>
      </c>
      <c r="F256" s="221" t="s">
        <v>249</v>
      </c>
      <c r="G256" s="222" t="s">
        <v>140</v>
      </c>
      <c r="H256" s="223">
        <v>25</v>
      </c>
      <c r="I256" s="224"/>
      <c r="J256" s="225">
        <f>ROUND(I256*H256,2)</f>
        <v>0</v>
      </c>
      <c r="K256" s="221" t="s">
        <v>141</v>
      </c>
      <c r="L256" s="45"/>
      <c r="M256" s="226" t="s">
        <v>1</v>
      </c>
      <c r="N256" s="227" t="s">
        <v>44</v>
      </c>
      <c r="O256" s="92"/>
      <c r="P256" s="228">
        <f>O256*H256</f>
        <v>0</v>
      </c>
      <c r="Q256" s="228">
        <v>0.0079</v>
      </c>
      <c r="R256" s="228">
        <f>Q256*H256</f>
        <v>0.1975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142</v>
      </c>
      <c r="AT256" s="230" t="s">
        <v>137</v>
      </c>
      <c r="AU256" s="230" t="s">
        <v>89</v>
      </c>
      <c r="AY256" s="18" t="s">
        <v>134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87</v>
      </c>
      <c r="BK256" s="231">
        <f>ROUND(I256*H256,2)</f>
        <v>0</v>
      </c>
      <c r="BL256" s="18" t="s">
        <v>142</v>
      </c>
      <c r="BM256" s="230" t="s">
        <v>250</v>
      </c>
    </row>
    <row r="257" spans="1:51" s="13" customFormat="1" ht="12">
      <c r="A257" s="13"/>
      <c r="B257" s="232"/>
      <c r="C257" s="233"/>
      <c r="D257" s="234" t="s">
        <v>144</v>
      </c>
      <c r="E257" s="235" t="s">
        <v>1</v>
      </c>
      <c r="F257" s="236" t="s">
        <v>251</v>
      </c>
      <c r="G257" s="233"/>
      <c r="H257" s="235" t="s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144</v>
      </c>
      <c r="AU257" s="242" t="s">
        <v>89</v>
      </c>
      <c r="AV257" s="13" t="s">
        <v>87</v>
      </c>
      <c r="AW257" s="13" t="s">
        <v>34</v>
      </c>
      <c r="AX257" s="13" t="s">
        <v>79</v>
      </c>
      <c r="AY257" s="242" t="s">
        <v>134</v>
      </c>
    </row>
    <row r="258" spans="1:51" s="13" customFormat="1" ht="12">
      <c r="A258" s="13"/>
      <c r="B258" s="232"/>
      <c r="C258" s="233"/>
      <c r="D258" s="234" t="s">
        <v>144</v>
      </c>
      <c r="E258" s="235" t="s">
        <v>1</v>
      </c>
      <c r="F258" s="236" t="s">
        <v>145</v>
      </c>
      <c r="G258" s="233"/>
      <c r="H258" s="235" t="s">
        <v>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144</v>
      </c>
      <c r="AU258" s="242" t="s">
        <v>89</v>
      </c>
      <c r="AV258" s="13" t="s">
        <v>87</v>
      </c>
      <c r="AW258" s="13" t="s">
        <v>34</v>
      </c>
      <c r="AX258" s="13" t="s">
        <v>79</v>
      </c>
      <c r="AY258" s="242" t="s">
        <v>134</v>
      </c>
    </row>
    <row r="259" spans="1:51" s="13" customFormat="1" ht="12">
      <c r="A259" s="13"/>
      <c r="B259" s="232"/>
      <c r="C259" s="233"/>
      <c r="D259" s="234" t="s">
        <v>144</v>
      </c>
      <c r="E259" s="235" t="s">
        <v>1</v>
      </c>
      <c r="F259" s="236" t="s">
        <v>252</v>
      </c>
      <c r="G259" s="233"/>
      <c r="H259" s="235" t="s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144</v>
      </c>
      <c r="AU259" s="242" t="s">
        <v>89</v>
      </c>
      <c r="AV259" s="13" t="s">
        <v>87</v>
      </c>
      <c r="AW259" s="13" t="s">
        <v>34</v>
      </c>
      <c r="AX259" s="13" t="s">
        <v>79</v>
      </c>
      <c r="AY259" s="242" t="s">
        <v>134</v>
      </c>
    </row>
    <row r="260" spans="1:51" s="14" customFormat="1" ht="12">
      <c r="A260" s="14"/>
      <c r="B260" s="243"/>
      <c r="C260" s="244"/>
      <c r="D260" s="234" t="s">
        <v>144</v>
      </c>
      <c r="E260" s="245" t="s">
        <v>1</v>
      </c>
      <c r="F260" s="246" t="s">
        <v>253</v>
      </c>
      <c r="G260" s="244"/>
      <c r="H260" s="247">
        <v>5.5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144</v>
      </c>
      <c r="AU260" s="253" t="s">
        <v>89</v>
      </c>
      <c r="AV260" s="14" t="s">
        <v>89</v>
      </c>
      <c r="AW260" s="14" t="s">
        <v>34</v>
      </c>
      <c r="AX260" s="14" t="s">
        <v>79</v>
      </c>
      <c r="AY260" s="253" t="s">
        <v>134</v>
      </c>
    </row>
    <row r="261" spans="1:51" s="13" customFormat="1" ht="12">
      <c r="A261" s="13"/>
      <c r="B261" s="232"/>
      <c r="C261" s="233"/>
      <c r="D261" s="234" t="s">
        <v>144</v>
      </c>
      <c r="E261" s="235" t="s">
        <v>1</v>
      </c>
      <c r="F261" s="236" t="s">
        <v>254</v>
      </c>
      <c r="G261" s="233"/>
      <c r="H261" s="235" t="s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144</v>
      </c>
      <c r="AU261" s="242" t="s">
        <v>89</v>
      </c>
      <c r="AV261" s="13" t="s">
        <v>87</v>
      </c>
      <c r="AW261" s="13" t="s">
        <v>34</v>
      </c>
      <c r="AX261" s="13" t="s">
        <v>79</v>
      </c>
      <c r="AY261" s="242" t="s">
        <v>134</v>
      </c>
    </row>
    <row r="262" spans="1:51" s="14" customFormat="1" ht="12">
      <c r="A262" s="14"/>
      <c r="B262" s="243"/>
      <c r="C262" s="244"/>
      <c r="D262" s="234" t="s">
        <v>144</v>
      </c>
      <c r="E262" s="245" t="s">
        <v>1</v>
      </c>
      <c r="F262" s="246" t="s">
        <v>255</v>
      </c>
      <c r="G262" s="244"/>
      <c r="H262" s="247">
        <v>9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144</v>
      </c>
      <c r="AU262" s="253" t="s">
        <v>89</v>
      </c>
      <c r="AV262" s="14" t="s">
        <v>89</v>
      </c>
      <c r="AW262" s="14" t="s">
        <v>34</v>
      </c>
      <c r="AX262" s="14" t="s">
        <v>79</v>
      </c>
      <c r="AY262" s="253" t="s">
        <v>134</v>
      </c>
    </row>
    <row r="263" spans="1:51" s="13" customFormat="1" ht="12">
      <c r="A263" s="13"/>
      <c r="B263" s="232"/>
      <c r="C263" s="233"/>
      <c r="D263" s="234" t="s">
        <v>144</v>
      </c>
      <c r="E263" s="235" t="s">
        <v>1</v>
      </c>
      <c r="F263" s="236" t="s">
        <v>256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144</v>
      </c>
      <c r="AU263" s="242" t="s">
        <v>89</v>
      </c>
      <c r="AV263" s="13" t="s">
        <v>87</v>
      </c>
      <c r="AW263" s="13" t="s">
        <v>34</v>
      </c>
      <c r="AX263" s="13" t="s">
        <v>79</v>
      </c>
      <c r="AY263" s="242" t="s">
        <v>134</v>
      </c>
    </row>
    <row r="264" spans="1:51" s="14" customFormat="1" ht="12">
      <c r="A264" s="14"/>
      <c r="B264" s="243"/>
      <c r="C264" s="244"/>
      <c r="D264" s="234" t="s">
        <v>144</v>
      </c>
      <c r="E264" s="245" t="s">
        <v>1</v>
      </c>
      <c r="F264" s="246" t="s">
        <v>257</v>
      </c>
      <c r="G264" s="244"/>
      <c r="H264" s="247">
        <v>10.5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144</v>
      </c>
      <c r="AU264" s="253" t="s">
        <v>89</v>
      </c>
      <c r="AV264" s="14" t="s">
        <v>89</v>
      </c>
      <c r="AW264" s="14" t="s">
        <v>34</v>
      </c>
      <c r="AX264" s="14" t="s">
        <v>79</v>
      </c>
      <c r="AY264" s="253" t="s">
        <v>134</v>
      </c>
    </row>
    <row r="265" spans="1:51" s="16" customFormat="1" ht="12">
      <c r="A265" s="16"/>
      <c r="B265" s="265"/>
      <c r="C265" s="266"/>
      <c r="D265" s="234" t="s">
        <v>144</v>
      </c>
      <c r="E265" s="267" t="s">
        <v>1</v>
      </c>
      <c r="F265" s="268" t="s">
        <v>176</v>
      </c>
      <c r="G265" s="266"/>
      <c r="H265" s="269">
        <v>25</v>
      </c>
      <c r="I265" s="270"/>
      <c r="J265" s="266"/>
      <c r="K265" s="266"/>
      <c r="L265" s="271"/>
      <c r="M265" s="272"/>
      <c r="N265" s="273"/>
      <c r="O265" s="273"/>
      <c r="P265" s="273"/>
      <c r="Q265" s="273"/>
      <c r="R265" s="273"/>
      <c r="S265" s="273"/>
      <c r="T265" s="274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T265" s="275" t="s">
        <v>144</v>
      </c>
      <c r="AU265" s="275" t="s">
        <v>89</v>
      </c>
      <c r="AV265" s="16" t="s">
        <v>142</v>
      </c>
      <c r="AW265" s="16" t="s">
        <v>34</v>
      </c>
      <c r="AX265" s="16" t="s">
        <v>87</v>
      </c>
      <c r="AY265" s="275" t="s">
        <v>134</v>
      </c>
    </row>
    <row r="266" spans="1:65" s="2" customFormat="1" ht="14.4" customHeight="1">
      <c r="A266" s="39"/>
      <c r="B266" s="40"/>
      <c r="C266" s="219" t="s">
        <v>258</v>
      </c>
      <c r="D266" s="219" t="s">
        <v>137</v>
      </c>
      <c r="E266" s="220" t="s">
        <v>259</v>
      </c>
      <c r="F266" s="221" t="s">
        <v>260</v>
      </c>
      <c r="G266" s="222" t="s">
        <v>140</v>
      </c>
      <c r="H266" s="223">
        <v>30</v>
      </c>
      <c r="I266" s="224"/>
      <c r="J266" s="225">
        <f>ROUND(I266*H266,2)</f>
        <v>0</v>
      </c>
      <c r="K266" s="221" t="s">
        <v>141</v>
      </c>
      <c r="L266" s="45"/>
      <c r="M266" s="226" t="s">
        <v>1</v>
      </c>
      <c r="N266" s="227" t="s">
        <v>44</v>
      </c>
      <c r="O266" s="92"/>
      <c r="P266" s="228">
        <f>O266*H266</f>
        <v>0</v>
      </c>
      <c r="Q266" s="228">
        <v>0.01255</v>
      </c>
      <c r="R266" s="228">
        <f>Q266*H266</f>
        <v>0.3765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142</v>
      </c>
      <c r="AT266" s="230" t="s">
        <v>137</v>
      </c>
      <c r="AU266" s="230" t="s">
        <v>89</v>
      </c>
      <c r="AY266" s="18" t="s">
        <v>134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87</v>
      </c>
      <c r="BK266" s="231">
        <f>ROUND(I266*H266,2)</f>
        <v>0</v>
      </c>
      <c r="BL266" s="18" t="s">
        <v>142</v>
      </c>
      <c r="BM266" s="230" t="s">
        <v>261</v>
      </c>
    </row>
    <row r="267" spans="1:51" s="13" customFormat="1" ht="12">
      <c r="A267" s="13"/>
      <c r="B267" s="232"/>
      <c r="C267" s="233"/>
      <c r="D267" s="234" t="s">
        <v>144</v>
      </c>
      <c r="E267" s="235" t="s">
        <v>1</v>
      </c>
      <c r="F267" s="236" t="s">
        <v>37</v>
      </c>
      <c r="G267" s="233"/>
      <c r="H267" s="235" t="s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144</v>
      </c>
      <c r="AU267" s="242" t="s">
        <v>89</v>
      </c>
      <c r="AV267" s="13" t="s">
        <v>87</v>
      </c>
      <c r="AW267" s="13" t="s">
        <v>34</v>
      </c>
      <c r="AX267" s="13" t="s">
        <v>79</v>
      </c>
      <c r="AY267" s="242" t="s">
        <v>134</v>
      </c>
    </row>
    <row r="268" spans="1:51" s="13" customFormat="1" ht="12">
      <c r="A268" s="13"/>
      <c r="B268" s="232"/>
      <c r="C268" s="233"/>
      <c r="D268" s="234" t="s">
        <v>144</v>
      </c>
      <c r="E268" s="235" t="s">
        <v>1</v>
      </c>
      <c r="F268" s="236" t="s">
        <v>262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144</v>
      </c>
      <c r="AU268" s="242" t="s">
        <v>89</v>
      </c>
      <c r="AV268" s="13" t="s">
        <v>87</v>
      </c>
      <c r="AW268" s="13" t="s">
        <v>34</v>
      </c>
      <c r="AX268" s="13" t="s">
        <v>79</v>
      </c>
      <c r="AY268" s="242" t="s">
        <v>134</v>
      </c>
    </row>
    <row r="269" spans="1:51" s="13" customFormat="1" ht="12">
      <c r="A269" s="13"/>
      <c r="B269" s="232"/>
      <c r="C269" s="233"/>
      <c r="D269" s="234" t="s">
        <v>144</v>
      </c>
      <c r="E269" s="235" t="s">
        <v>1</v>
      </c>
      <c r="F269" s="236" t="s">
        <v>181</v>
      </c>
      <c r="G269" s="233"/>
      <c r="H269" s="235" t="s">
        <v>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144</v>
      </c>
      <c r="AU269" s="242" t="s">
        <v>89</v>
      </c>
      <c r="AV269" s="13" t="s">
        <v>87</v>
      </c>
      <c r="AW269" s="13" t="s">
        <v>34</v>
      </c>
      <c r="AX269" s="13" t="s">
        <v>79</v>
      </c>
      <c r="AY269" s="242" t="s">
        <v>134</v>
      </c>
    </row>
    <row r="270" spans="1:51" s="13" customFormat="1" ht="12">
      <c r="A270" s="13"/>
      <c r="B270" s="232"/>
      <c r="C270" s="233"/>
      <c r="D270" s="234" t="s">
        <v>144</v>
      </c>
      <c r="E270" s="235" t="s">
        <v>1</v>
      </c>
      <c r="F270" s="236" t="s">
        <v>145</v>
      </c>
      <c r="G270" s="233"/>
      <c r="H270" s="235" t="s">
        <v>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144</v>
      </c>
      <c r="AU270" s="242" t="s">
        <v>89</v>
      </c>
      <c r="AV270" s="13" t="s">
        <v>87</v>
      </c>
      <c r="AW270" s="13" t="s">
        <v>34</v>
      </c>
      <c r="AX270" s="13" t="s">
        <v>79</v>
      </c>
      <c r="AY270" s="242" t="s">
        <v>134</v>
      </c>
    </row>
    <row r="271" spans="1:51" s="13" customFormat="1" ht="12">
      <c r="A271" s="13"/>
      <c r="B271" s="232"/>
      <c r="C271" s="233"/>
      <c r="D271" s="234" t="s">
        <v>144</v>
      </c>
      <c r="E271" s="235" t="s">
        <v>1</v>
      </c>
      <c r="F271" s="236" t="s">
        <v>263</v>
      </c>
      <c r="G271" s="233"/>
      <c r="H271" s="235" t="s">
        <v>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144</v>
      </c>
      <c r="AU271" s="242" t="s">
        <v>89</v>
      </c>
      <c r="AV271" s="13" t="s">
        <v>87</v>
      </c>
      <c r="AW271" s="13" t="s">
        <v>34</v>
      </c>
      <c r="AX271" s="13" t="s">
        <v>79</v>
      </c>
      <c r="AY271" s="242" t="s">
        <v>134</v>
      </c>
    </row>
    <row r="272" spans="1:51" s="14" customFormat="1" ht="12">
      <c r="A272" s="14"/>
      <c r="B272" s="243"/>
      <c r="C272" s="244"/>
      <c r="D272" s="234" t="s">
        <v>144</v>
      </c>
      <c r="E272" s="245" t="s">
        <v>1</v>
      </c>
      <c r="F272" s="246" t="s">
        <v>233</v>
      </c>
      <c r="G272" s="244"/>
      <c r="H272" s="247">
        <v>1.836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144</v>
      </c>
      <c r="AU272" s="253" t="s">
        <v>89</v>
      </c>
      <c r="AV272" s="14" t="s">
        <v>89</v>
      </c>
      <c r="AW272" s="14" t="s">
        <v>34</v>
      </c>
      <c r="AX272" s="14" t="s">
        <v>79</v>
      </c>
      <c r="AY272" s="253" t="s">
        <v>134</v>
      </c>
    </row>
    <row r="273" spans="1:51" s="14" customFormat="1" ht="12">
      <c r="A273" s="14"/>
      <c r="B273" s="243"/>
      <c r="C273" s="244"/>
      <c r="D273" s="234" t="s">
        <v>144</v>
      </c>
      <c r="E273" s="245" t="s">
        <v>1</v>
      </c>
      <c r="F273" s="246" t="s">
        <v>264</v>
      </c>
      <c r="G273" s="244"/>
      <c r="H273" s="247">
        <v>2.56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144</v>
      </c>
      <c r="AU273" s="253" t="s">
        <v>89</v>
      </c>
      <c r="AV273" s="14" t="s">
        <v>89</v>
      </c>
      <c r="AW273" s="14" t="s">
        <v>34</v>
      </c>
      <c r="AX273" s="14" t="s">
        <v>79</v>
      </c>
      <c r="AY273" s="253" t="s">
        <v>134</v>
      </c>
    </row>
    <row r="274" spans="1:51" s="14" customFormat="1" ht="12">
      <c r="A274" s="14"/>
      <c r="B274" s="243"/>
      <c r="C274" s="244"/>
      <c r="D274" s="234" t="s">
        <v>144</v>
      </c>
      <c r="E274" s="245" t="s">
        <v>1</v>
      </c>
      <c r="F274" s="246" t="s">
        <v>265</v>
      </c>
      <c r="G274" s="244"/>
      <c r="H274" s="247">
        <v>3.604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144</v>
      </c>
      <c r="AU274" s="253" t="s">
        <v>89</v>
      </c>
      <c r="AV274" s="14" t="s">
        <v>89</v>
      </c>
      <c r="AW274" s="14" t="s">
        <v>34</v>
      </c>
      <c r="AX274" s="14" t="s">
        <v>79</v>
      </c>
      <c r="AY274" s="253" t="s">
        <v>134</v>
      </c>
    </row>
    <row r="275" spans="1:51" s="14" customFormat="1" ht="12">
      <c r="A275" s="14"/>
      <c r="B275" s="243"/>
      <c r="C275" s="244"/>
      <c r="D275" s="234" t="s">
        <v>144</v>
      </c>
      <c r="E275" s="245" t="s">
        <v>1</v>
      </c>
      <c r="F275" s="246" t="s">
        <v>266</v>
      </c>
      <c r="G275" s="244"/>
      <c r="H275" s="247">
        <v>2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144</v>
      </c>
      <c r="AU275" s="253" t="s">
        <v>89</v>
      </c>
      <c r="AV275" s="14" t="s">
        <v>89</v>
      </c>
      <c r="AW275" s="14" t="s">
        <v>34</v>
      </c>
      <c r="AX275" s="14" t="s">
        <v>79</v>
      </c>
      <c r="AY275" s="253" t="s">
        <v>134</v>
      </c>
    </row>
    <row r="276" spans="1:51" s="13" customFormat="1" ht="12">
      <c r="A276" s="13"/>
      <c r="B276" s="232"/>
      <c r="C276" s="233"/>
      <c r="D276" s="234" t="s">
        <v>144</v>
      </c>
      <c r="E276" s="235" t="s">
        <v>1</v>
      </c>
      <c r="F276" s="236" t="s">
        <v>161</v>
      </c>
      <c r="G276" s="233"/>
      <c r="H276" s="235" t="s">
        <v>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144</v>
      </c>
      <c r="AU276" s="242" t="s">
        <v>89</v>
      </c>
      <c r="AV276" s="13" t="s">
        <v>87</v>
      </c>
      <c r="AW276" s="13" t="s">
        <v>34</v>
      </c>
      <c r="AX276" s="13" t="s">
        <v>79</v>
      </c>
      <c r="AY276" s="242" t="s">
        <v>134</v>
      </c>
    </row>
    <row r="277" spans="1:51" s="13" customFormat="1" ht="12">
      <c r="A277" s="13"/>
      <c r="B277" s="232"/>
      <c r="C277" s="233"/>
      <c r="D277" s="234" t="s">
        <v>144</v>
      </c>
      <c r="E277" s="235" t="s">
        <v>1</v>
      </c>
      <c r="F277" s="236" t="s">
        <v>267</v>
      </c>
      <c r="G277" s="233"/>
      <c r="H277" s="235" t="s">
        <v>1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144</v>
      </c>
      <c r="AU277" s="242" t="s">
        <v>89</v>
      </c>
      <c r="AV277" s="13" t="s">
        <v>87</v>
      </c>
      <c r="AW277" s="13" t="s">
        <v>34</v>
      </c>
      <c r="AX277" s="13" t="s">
        <v>79</v>
      </c>
      <c r="AY277" s="242" t="s">
        <v>134</v>
      </c>
    </row>
    <row r="278" spans="1:51" s="14" customFormat="1" ht="12">
      <c r="A278" s="14"/>
      <c r="B278" s="243"/>
      <c r="C278" s="244"/>
      <c r="D278" s="234" t="s">
        <v>144</v>
      </c>
      <c r="E278" s="245" t="s">
        <v>1</v>
      </c>
      <c r="F278" s="246" t="s">
        <v>238</v>
      </c>
      <c r="G278" s="244"/>
      <c r="H278" s="247">
        <v>0.519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144</v>
      </c>
      <c r="AU278" s="253" t="s">
        <v>89</v>
      </c>
      <c r="AV278" s="14" t="s">
        <v>89</v>
      </c>
      <c r="AW278" s="14" t="s">
        <v>34</v>
      </c>
      <c r="AX278" s="14" t="s">
        <v>79</v>
      </c>
      <c r="AY278" s="253" t="s">
        <v>134</v>
      </c>
    </row>
    <row r="279" spans="1:51" s="14" customFormat="1" ht="12">
      <c r="A279" s="14"/>
      <c r="B279" s="243"/>
      <c r="C279" s="244"/>
      <c r="D279" s="234" t="s">
        <v>144</v>
      </c>
      <c r="E279" s="245" t="s">
        <v>1</v>
      </c>
      <c r="F279" s="246" t="s">
        <v>239</v>
      </c>
      <c r="G279" s="244"/>
      <c r="H279" s="247">
        <v>2.43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144</v>
      </c>
      <c r="AU279" s="253" t="s">
        <v>89</v>
      </c>
      <c r="AV279" s="14" t="s">
        <v>89</v>
      </c>
      <c r="AW279" s="14" t="s">
        <v>34</v>
      </c>
      <c r="AX279" s="14" t="s">
        <v>79</v>
      </c>
      <c r="AY279" s="253" t="s">
        <v>134</v>
      </c>
    </row>
    <row r="280" spans="1:51" s="14" customFormat="1" ht="12">
      <c r="A280" s="14"/>
      <c r="B280" s="243"/>
      <c r="C280" s="244"/>
      <c r="D280" s="234" t="s">
        <v>144</v>
      </c>
      <c r="E280" s="245" t="s">
        <v>1</v>
      </c>
      <c r="F280" s="246" t="s">
        <v>240</v>
      </c>
      <c r="G280" s="244"/>
      <c r="H280" s="247">
        <v>4.655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144</v>
      </c>
      <c r="AU280" s="253" t="s">
        <v>89</v>
      </c>
      <c r="AV280" s="14" t="s">
        <v>89</v>
      </c>
      <c r="AW280" s="14" t="s">
        <v>34</v>
      </c>
      <c r="AX280" s="14" t="s">
        <v>79</v>
      </c>
      <c r="AY280" s="253" t="s">
        <v>134</v>
      </c>
    </row>
    <row r="281" spans="1:51" s="14" customFormat="1" ht="12">
      <c r="A281" s="14"/>
      <c r="B281" s="243"/>
      <c r="C281" s="244"/>
      <c r="D281" s="234" t="s">
        <v>144</v>
      </c>
      <c r="E281" s="245" t="s">
        <v>1</v>
      </c>
      <c r="F281" s="246" t="s">
        <v>268</v>
      </c>
      <c r="G281" s="244"/>
      <c r="H281" s="247">
        <v>1.896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144</v>
      </c>
      <c r="AU281" s="253" t="s">
        <v>89</v>
      </c>
      <c r="AV281" s="14" t="s">
        <v>89</v>
      </c>
      <c r="AW281" s="14" t="s">
        <v>34</v>
      </c>
      <c r="AX281" s="14" t="s">
        <v>79</v>
      </c>
      <c r="AY281" s="253" t="s">
        <v>134</v>
      </c>
    </row>
    <row r="282" spans="1:51" s="13" customFormat="1" ht="12">
      <c r="A282" s="13"/>
      <c r="B282" s="232"/>
      <c r="C282" s="233"/>
      <c r="D282" s="234" t="s">
        <v>144</v>
      </c>
      <c r="E282" s="235" t="s">
        <v>1</v>
      </c>
      <c r="F282" s="236" t="s">
        <v>170</v>
      </c>
      <c r="G282" s="233"/>
      <c r="H282" s="235" t="s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144</v>
      </c>
      <c r="AU282" s="242" t="s">
        <v>89</v>
      </c>
      <c r="AV282" s="13" t="s">
        <v>87</v>
      </c>
      <c r="AW282" s="13" t="s">
        <v>34</v>
      </c>
      <c r="AX282" s="13" t="s">
        <v>79</v>
      </c>
      <c r="AY282" s="242" t="s">
        <v>134</v>
      </c>
    </row>
    <row r="283" spans="1:51" s="13" customFormat="1" ht="12">
      <c r="A283" s="13"/>
      <c r="B283" s="232"/>
      <c r="C283" s="233"/>
      <c r="D283" s="234" t="s">
        <v>144</v>
      </c>
      <c r="E283" s="235" t="s">
        <v>1</v>
      </c>
      <c r="F283" s="236" t="s">
        <v>269</v>
      </c>
      <c r="G283" s="233"/>
      <c r="H283" s="235" t="s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144</v>
      </c>
      <c r="AU283" s="242" t="s">
        <v>89</v>
      </c>
      <c r="AV283" s="13" t="s">
        <v>87</v>
      </c>
      <c r="AW283" s="13" t="s">
        <v>34</v>
      </c>
      <c r="AX283" s="13" t="s">
        <v>79</v>
      </c>
      <c r="AY283" s="242" t="s">
        <v>134</v>
      </c>
    </row>
    <row r="284" spans="1:51" s="14" customFormat="1" ht="12">
      <c r="A284" s="14"/>
      <c r="B284" s="243"/>
      <c r="C284" s="244"/>
      <c r="D284" s="234" t="s">
        <v>144</v>
      </c>
      <c r="E284" s="245" t="s">
        <v>1</v>
      </c>
      <c r="F284" s="246" t="s">
        <v>243</v>
      </c>
      <c r="G284" s="244"/>
      <c r="H284" s="247">
        <v>3.723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144</v>
      </c>
      <c r="AU284" s="253" t="s">
        <v>89</v>
      </c>
      <c r="AV284" s="14" t="s">
        <v>89</v>
      </c>
      <c r="AW284" s="14" t="s">
        <v>34</v>
      </c>
      <c r="AX284" s="14" t="s">
        <v>79</v>
      </c>
      <c r="AY284" s="253" t="s">
        <v>134</v>
      </c>
    </row>
    <row r="285" spans="1:51" s="14" customFormat="1" ht="12">
      <c r="A285" s="14"/>
      <c r="B285" s="243"/>
      <c r="C285" s="244"/>
      <c r="D285" s="234" t="s">
        <v>144</v>
      </c>
      <c r="E285" s="245" t="s">
        <v>1</v>
      </c>
      <c r="F285" s="246" t="s">
        <v>244</v>
      </c>
      <c r="G285" s="244"/>
      <c r="H285" s="247">
        <v>4.922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144</v>
      </c>
      <c r="AU285" s="253" t="s">
        <v>89</v>
      </c>
      <c r="AV285" s="14" t="s">
        <v>89</v>
      </c>
      <c r="AW285" s="14" t="s">
        <v>34</v>
      </c>
      <c r="AX285" s="14" t="s">
        <v>79</v>
      </c>
      <c r="AY285" s="253" t="s">
        <v>134</v>
      </c>
    </row>
    <row r="286" spans="1:51" s="14" customFormat="1" ht="12">
      <c r="A286" s="14"/>
      <c r="B286" s="243"/>
      <c r="C286" s="244"/>
      <c r="D286" s="234" t="s">
        <v>144</v>
      </c>
      <c r="E286" s="245" t="s">
        <v>1</v>
      </c>
      <c r="F286" s="246" t="s">
        <v>245</v>
      </c>
      <c r="G286" s="244"/>
      <c r="H286" s="247">
        <v>1.855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144</v>
      </c>
      <c r="AU286" s="253" t="s">
        <v>89</v>
      </c>
      <c r="AV286" s="14" t="s">
        <v>89</v>
      </c>
      <c r="AW286" s="14" t="s">
        <v>34</v>
      </c>
      <c r="AX286" s="14" t="s">
        <v>79</v>
      </c>
      <c r="AY286" s="253" t="s">
        <v>134</v>
      </c>
    </row>
    <row r="287" spans="1:51" s="16" customFormat="1" ht="12">
      <c r="A287" s="16"/>
      <c r="B287" s="265"/>
      <c r="C287" s="266"/>
      <c r="D287" s="234" t="s">
        <v>144</v>
      </c>
      <c r="E287" s="267" t="s">
        <v>1</v>
      </c>
      <c r="F287" s="268" t="s">
        <v>176</v>
      </c>
      <c r="G287" s="266"/>
      <c r="H287" s="269">
        <v>30</v>
      </c>
      <c r="I287" s="270"/>
      <c r="J287" s="266"/>
      <c r="K287" s="266"/>
      <c r="L287" s="271"/>
      <c r="M287" s="272"/>
      <c r="N287" s="273"/>
      <c r="O287" s="273"/>
      <c r="P287" s="273"/>
      <c r="Q287" s="273"/>
      <c r="R287" s="273"/>
      <c r="S287" s="273"/>
      <c r="T287" s="274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75" t="s">
        <v>144</v>
      </c>
      <c r="AU287" s="275" t="s">
        <v>89</v>
      </c>
      <c r="AV287" s="16" t="s">
        <v>142</v>
      </c>
      <c r="AW287" s="16" t="s">
        <v>34</v>
      </c>
      <c r="AX287" s="16" t="s">
        <v>87</v>
      </c>
      <c r="AY287" s="275" t="s">
        <v>134</v>
      </c>
    </row>
    <row r="288" spans="1:65" s="2" customFormat="1" ht="14.4" customHeight="1">
      <c r="A288" s="39"/>
      <c r="B288" s="40"/>
      <c r="C288" s="219" t="s">
        <v>270</v>
      </c>
      <c r="D288" s="219" t="s">
        <v>137</v>
      </c>
      <c r="E288" s="220" t="s">
        <v>271</v>
      </c>
      <c r="F288" s="221" t="s">
        <v>272</v>
      </c>
      <c r="G288" s="222" t="s">
        <v>140</v>
      </c>
      <c r="H288" s="223">
        <v>66</v>
      </c>
      <c r="I288" s="224"/>
      <c r="J288" s="225">
        <f>ROUND(I288*H288,2)</f>
        <v>0</v>
      </c>
      <c r="K288" s="221" t="s">
        <v>141</v>
      </c>
      <c r="L288" s="45"/>
      <c r="M288" s="226" t="s">
        <v>1</v>
      </c>
      <c r="N288" s="227" t="s">
        <v>44</v>
      </c>
      <c r="O288" s="92"/>
      <c r="P288" s="228">
        <f>O288*H288</f>
        <v>0</v>
      </c>
      <c r="Q288" s="228">
        <v>0.01255</v>
      </c>
      <c r="R288" s="228">
        <f>Q288*H288</f>
        <v>0.8283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142</v>
      </c>
      <c r="AT288" s="230" t="s">
        <v>137</v>
      </c>
      <c r="AU288" s="230" t="s">
        <v>89</v>
      </c>
      <c r="AY288" s="18" t="s">
        <v>134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87</v>
      </c>
      <c r="BK288" s="231">
        <f>ROUND(I288*H288,2)</f>
        <v>0</v>
      </c>
      <c r="BL288" s="18" t="s">
        <v>142</v>
      </c>
      <c r="BM288" s="230" t="s">
        <v>273</v>
      </c>
    </row>
    <row r="289" spans="1:51" s="13" customFormat="1" ht="12">
      <c r="A289" s="13"/>
      <c r="B289" s="232"/>
      <c r="C289" s="233"/>
      <c r="D289" s="234" t="s">
        <v>144</v>
      </c>
      <c r="E289" s="235" t="s">
        <v>1</v>
      </c>
      <c r="F289" s="236" t="s">
        <v>37</v>
      </c>
      <c r="G289" s="233"/>
      <c r="H289" s="235" t="s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144</v>
      </c>
      <c r="AU289" s="242" t="s">
        <v>89</v>
      </c>
      <c r="AV289" s="13" t="s">
        <v>87</v>
      </c>
      <c r="AW289" s="13" t="s">
        <v>34</v>
      </c>
      <c r="AX289" s="13" t="s">
        <v>79</v>
      </c>
      <c r="AY289" s="242" t="s">
        <v>134</v>
      </c>
    </row>
    <row r="290" spans="1:51" s="13" customFormat="1" ht="12">
      <c r="A290" s="13"/>
      <c r="B290" s="232"/>
      <c r="C290" s="233"/>
      <c r="D290" s="234" t="s">
        <v>144</v>
      </c>
      <c r="E290" s="235" t="s">
        <v>1</v>
      </c>
      <c r="F290" s="236" t="s">
        <v>262</v>
      </c>
      <c r="G290" s="233"/>
      <c r="H290" s="235" t="s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144</v>
      </c>
      <c r="AU290" s="242" t="s">
        <v>89</v>
      </c>
      <c r="AV290" s="13" t="s">
        <v>87</v>
      </c>
      <c r="AW290" s="13" t="s">
        <v>34</v>
      </c>
      <c r="AX290" s="13" t="s">
        <v>79</v>
      </c>
      <c r="AY290" s="242" t="s">
        <v>134</v>
      </c>
    </row>
    <row r="291" spans="1:51" s="13" customFormat="1" ht="12">
      <c r="A291" s="13"/>
      <c r="B291" s="232"/>
      <c r="C291" s="233"/>
      <c r="D291" s="234" t="s">
        <v>144</v>
      </c>
      <c r="E291" s="235" t="s">
        <v>1</v>
      </c>
      <c r="F291" s="236" t="s">
        <v>181</v>
      </c>
      <c r="G291" s="233"/>
      <c r="H291" s="235" t="s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144</v>
      </c>
      <c r="AU291" s="242" t="s">
        <v>89</v>
      </c>
      <c r="AV291" s="13" t="s">
        <v>87</v>
      </c>
      <c r="AW291" s="13" t="s">
        <v>34</v>
      </c>
      <c r="AX291" s="13" t="s">
        <v>79</v>
      </c>
      <c r="AY291" s="242" t="s">
        <v>134</v>
      </c>
    </row>
    <row r="292" spans="1:51" s="13" customFormat="1" ht="12">
      <c r="A292" s="13"/>
      <c r="B292" s="232"/>
      <c r="C292" s="233"/>
      <c r="D292" s="234" t="s">
        <v>144</v>
      </c>
      <c r="E292" s="235" t="s">
        <v>1</v>
      </c>
      <c r="F292" s="236" t="s">
        <v>145</v>
      </c>
      <c r="G292" s="233"/>
      <c r="H292" s="235" t="s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144</v>
      </c>
      <c r="AU292" s="242" t="s">
        <v>89</v>
      </c>
      <c r="AV292" s="13" t="s">
        <v>87</v>
      </c>
      <c r="AW292" s="13" t="s">
        <v>34</v>
      </c>
      <c r="AX292" s="13" t="s">
        <v>79</v>
      </c>
      <c r="AY292" s="242" t="s">
        <v>134</v>
      </c>
    </row>
    <row r="293" spans="1:51" s="13" customFormat="1" ht="12">
      <c r="A293" s="13"/>
      <c r="B293" s="232"/>
      <c r="C293" s="233"/>
      <c r="D293" s="234" t="s">
        <v>144</v>
      </c>
      <c r="E293" s="235" t="s">
        <v>1</v>
      </c>
      <c r="F293" s="236" t="s">
        <v>274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144</v>
      </c>
      <c r="AU293" s="242" t="s">
        <v>89</v>
      </c>
      <c r="AV293" s="13" t="s">
        <v>87</v>
      </c>
      <c r="AW293" s="13" t="s">
        <v>34</v>
      </c>
      <c r="AX293" s="13" t="s">
        <v>79</v>
      </c>
      <c r="AY293" s="242" t="s">
        <v>134</v>
      </c>
    </row>
    <row r="294" spans="1:51" s="14" customFormat="1" ht="12">
      <c r="A294" s="14"/>
      <c r="B294" s="243"/>
      <c r="C294" s="244"/>
      <c r="D294" s="234" t="s">
        <v>144</v>
      </c>
      <c r="E294" s="245" t="s">
        <v>1</v>
      </c>
      <c r="F294" s="246" t="s">
        <v>275</v>
      </c>
      <c r="G294" s="244"/>
      <c r="H294" s="247">
        <v>6.324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144</v>
      </c>
      <c r="AU294" s="253" t="s">
        <v>89</v>
      </c>
      <c r="AV294" s="14" t="s">
        <v>89</v>
      </c>
      <c r="AW294" s="14" t="s">
        <v>34</v>
      </c>
      <c r="AX294" s="14" t="s">
        <v>79</v>
      </c>
      <c r="AY294" s="253" t="s">
        <v>134</v>
      </c>
    </row>
    <row r="295" spans="1:51" s="14" customFormat="1" ht="12">
      <c r="A295" s="14"/>
      <c r="B295" s="243"/>
      <c r="C295" s="244"/>
      <c r="D295" s="234" t="s">
        <v>144</v>
      </c>
      <c r="E295" s="245" t="s">
        <v>1</v>
      </c>
      <c r="F295" s="246" t="s">
        <v>276</v>
      </c>
      <c r="G295" s="244"/>
      <c r="H295" s="247">
        <v>8.734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144</v>
      </c>
      <c r="AU295" s="253" t="s">
        <v>89</v>
      </c>
      <c r="AV295" s="14" t="s">
        <v>89</v>
      </c>
      <c r="AW295" s="14" t="s">
        <v>34</v>
      </c>
      <c r="AX295" s="14" t="s">
        <v>79</v>
      </c>
      <c r="AY295" s="253" t="s">
        <v>134</v>
      </c>
    </row>
    <row r="296" spans="1:51" s="13" customFormat="1" ht="12">
      <c r="A296" s="13"/>
      <c r="B296" s="232"/>
      <c r="C296" s="233"/>
      <c r="D296" s="234" t="s">
        <v>144</v>
      </c>
      <c r="E296" s="235" t="s">
        <v>1</v>
      </c>
      <c r="F296" s="236" t="s">
        <v>277</v>
      </c>
      <c r="G296" s="233"/>
      <c r="H296" s="235" t="s">
        <v>1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144</v>
      </c>
      <c r="AU296" s="242" t="s">
        <v>89</v>
      </c>
      <c r="AV296" s="13" t="s">
        <v>87</v>
      </c>
      <c r="AW296" s="13" t="s">
        <v>34</v>
      </c>
      <c r="AX296" s="13" t="s">
        <v>79</v>
      </c>
      <c r="AY296" s="242" t="s">
        <v>134</v>
      </c>
    </row>
    <row r="297" spans="1:51" s="14" customFormat="1" ht="12">
      <c r="A297" s="14"/>
      <c r="B297" s="243"/>
      <c r="C297" s="244"/>
      <c r="D297" s="234" t="s">
        <v>144</v>
      </c>
      <c r="E297" s="245" t="s">
        <v>1</v>
      </c>
      <c r="F297" s="246" t="s">
        <v>278</v>
      </c>
      <c r="G297" s="244"/>
      <c r="H297" s="247">
        <v>3.942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144</v>
      </c>
      <c r="AU297" s="253" t="s">
        <v>89</v>
      </c>
      <c r="AV297" s="14" t="s">
        <v>89</v>
      </c>
      <c r="AW297" s="14" t="s">
        <v>34</v>
      </c>
      <c r="AX297" s="14" t="s">
        <v>79</v>
      </c>
      <c r="AY297" s="253" t="s">
        <v>134</v>
      </c>
    </row>
    <row r="298" spans="1:51" s="13" customFormat="1" ht="12">
      <c r="A298" s="13"/>
      <c r="B298" s="232"/>
      <c r="C298" s="233"/>
      <c r="D298" s="234" t="s">
        <v>144</v>
      </c>
      <c r="E298" s="235" t="s">
        <v>1</v>
      </c>
      <c r="F298" s="236" t="s">
        <v>161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144</v>
      </c>
      <c r="AU298" s="242" t="s">
        <v>89</v>
      </c>
      <c r="AV298" s="13" t="s">
        <v>87</v>
      </c>
      <c r="AW298" s="13" t="s">
        <v>34</v>
      </c>
      <c r="AX298" s="13" t="s">
        <v>79</v>
      </c>
      <c r="AY298" s="242" t="s">
        <v>134</v>
      </c>
    </row>
    <row r="299" spans="1:51" s="13" customFormat="1" ht="12">
      <c r="A299" s="13"/>
      <c r="B299" s="232"/>
      <c r="C299" s="233"/>
      <c r="D299" s="234" t="s">
        <v>144</v>
      </c>
      <c r="E299" s="235" t="s">
        <v>1</v>
      </c>
      <c r="F299" s="236" t="s">
        <v>279</v>
      </c>
      <c r="G299" s="233"/>
      <c r="H299" s="235" t="s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144</v>
      </c>
      <c r="AU299" s="242" t="s">
        <v>89</v>
      </c>
      <c r="AV299" s="13" t="s">
        <v>87</v>
      </c>
      <c r="AW299" s="13" t="s">
        <v>34</v>
      </c>
      <c r="AX299" s="13" t="s">
        <v>79</v>
      </c>
      <c r="AY299" s="242" t="s">
        <v>134</v>
      </c>
    </row>
    <row r="300" spans="1:51" s="14" customFormat="1" ht="12">
      <c r="A300" s="14"/>
      <c r="B300" s="243"/>
      <c r="C300" s="244"/>
      <c r="D300" s="234" t="s">
        <v>144</v>
      </c>
      <c r="E300" s="245" t="s">
        <v>1</v>
      </c>
      <c r="F300" s="246" t="s">
        <v>280</v>
      </c>
      <c r="G300" s="244"/>
      <c r="H300" s="247">
        <v>1.343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144</v>
      </c>
      <c r="AU300" s="253" t="s">
        <v>89</v>
      </c>
      <c r="AV300" s="14" t="s">
        <v>89</v>
      </c>
      <c r="AW300" s="14" t="s">
        <v>34</v>
      </c>
      <c r="AX300" s="14" t="s">
        <v>79</v>
      </c>
      <c r="AY300" s="253" t="s">
        <v>134</v>
      </c>
    </row>
    <row r="301" spans="1:51" s="14" customFormat="1" ht="12">
      <c r="A301" s="14"/>
      <c r="B301" s="243"/>
      <c r="C301" s="244"/>
      <c r="D301" s="234" t="s">
        <v>144</v>
      </c>
      <c r="E301" s="245" t="s">
        <v>1</v>
      </c>
      <c r="F301" s="246" t="s">
        <v>281</v>
      </c>
      <c r="G301" s="244"/>
      <c r="H301" s="247">
        <v>20.305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144</v>
      </c>
      <c r="AU301" s="253" t="s">
        <v>89</v>
      </c>
      <c r="AV301" s="14" t="s">
        <v>89</v>
      </c>
      <c r="AW301" s="14" t="s">
        <v>34</v>
      </c>
      <c r="AX301" s="14" t="s">
        <v>79</v>
      </c>
      <c r="AY301" s="253" t="s">
        <v>134</v>
      </c>
    </row>
    <row r="302" spans="1:51" s="14" customFormat="1" ht="12">
      <c r="A302" s="14"/>
      <c r="B302" s="243"/>
      <c r="C302" s="244"/>
      <c r="D302" s="234" t="s">
        <v>144</v>
      </c>
      <c r="E302" s="245" t="s">
        <v>1</v>
      </c>
      <c r="F302" s="246" t="s">
        <v>282</v>
      </c>
      <c r="G302" s="244"/>
      <c r="H302" s="247">
        <v>0.45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144</v>
      </c>
      <c r="AU302" s="253" t="s">
        <v>89</v>
      </c>
      <c r="AV302" s="14" t="s">
        <v>89</v>
      </c>
      <c r="AW302" s="14" t="s">
        <v>34</v>
      </c>
      <c r="AX302" s="14" t="s">
        <v>79</v>
      </c>
      <c r="AY302" s="253" t="s">
        <v>134</v>
      </c>
    </row>
    <row r="303" spans="1:51" s="13" customFormat="1" ht="12">
      <c r="A303" s="13"/>
      <c r="B303" s="232"/>
      <c r="C303" s="233"/>
      <c r="D303" s="234" t="s">
        <v>144</v>
      </c>
      <c r="E303" s="235" t="s">
        <v>1</v>
      </c>
      <c r="F303" s="236" t="s">
        <v>277</v>
      </c>
      <c r="G303" s="233"/>
      <c r="H303" s="235" t="s">
        <v>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144</v>
      </c>
      <c r="AU303" s="242" t="s">
        <v>89</v>
      </c>
      <c r="AV303" s="13" t="s">
        <v>87</v>
      </c>
      <c r="AW303" s="13" t="s">
        <v>34</v>
      </c>
      <c r="AX303" s="13" t="s">
        <v>79</v>
      </c>
      <c r="AY303" s="242" t="s">
        <v>134</v>
      </c>
    </row>
    <row r="304" spans="1:51" s="14" customFormat="1" ht="12">
      <c r="A304" s="14"/>
      <c r="B304" s="243"/>
      <c r="C304" s="244"/>
      <c r="D304" s="234" t="s">
        <v>144</v>
      </c>
      <c r="E304" s="245" t="s">
        <v>1</v>
      </c>
      <c r="F304" s="246" t="s">
        <v>283</v>
      </c>
      <c r="G304" s="244"/>
      <c r="H304" s="247">
        <v>2.902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144</v>
      </c>
      <c r="AU304" s="253" t="s">
        <v>89</v>
      </c>
      <c r="AV304" s="14" t="s">
        <v>89</v>
      </c>
      <c r="AW304" s="14" t="s">
        <v>34</v>
      </c>
      <c r="AX304" s="14" t="s">
        <v>79</v>
      </c>
      <c r="AY304" s="253" t="s">
        <v>134</v>
      </c>
    </row>
    <row r="305" spans="1:51" s="13" customFormat="1" ht="12">
      <c r="A305" s="13"/>
      <c r="B305" s="232"/>
      <c r="C305" s="233"/>
      <c r="D305" s="234" t="s">
        <v>144</v>
      </c>
      <c r="E305" s="235" t="s">
        <v>1</v>
      </c>
      <c r="F305" s="236" t="s">
        <v>170</v>
      </c>
      <c r="G305" s="233"/>
      <c r="H305" s="235" t="s">
        <v>1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144</v>
      </c>
      <c r="AU305" s="242" t="s">
        <v>89</v>
      </c>
      <c r="AV305" s="13" t="s">
        <v>87</v>
      </c>
      <c r="AW305" s="13" t="s">
        <v>34</v>
      </c>
      <c r="AX305" s="13" t="s">
        <v>79</v>
      </c>
      <c r="AY305" s="242" t="s">
        <v>134</v>
      </c>
    </row>
    <row r="306" spans="1:51" s="13" customFormat="1" ht="12">
      <c r="A306" s="13"/>
      <c r="B306" s="232"/>
      <c r="C306" s="233"/>
      <c r="D306" s="234" t="s">
        <v>144</v>
      </c>
      <c r="E306" s="235" t="s">
        <v>1</v>
      </c>
      <c r="F306" s="236" t="s">
        <v>284</v>
      </c>
      <c r="G306" s="233"/>
      <c r="H306" s="235" t="s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144</v>
      </c>
      <c r="AU306" s="242" t="s">
        <v>89</v>
      </c>
      <c r="AV306" s="13" t="s">
        <v>87</v>
      </c>
      <c r="AW306" s="13" t="s">
        <v>34</v>
      </c>
      <c r="AX306" s="13" t="s">
        <v>79</v>
      </c>
      <c r="AY306" s="242" t="s">
        <v>134</v>
      </c>
    </row>
    <row r="307" spans="1:51" s="14" customFormat="1" ht="12">
      <c r="A307" s="14"/>
      <c r="B307" s="243"/>
      <c r="C307" s="244"/>
      <c r="D307" s="234" t="s">
        <v>144</v>
      </c>
      <c r="E307" s="245" t="s">
        <v>1</v>
      </c>
      <c r="F307" s="246" t="s">
        <v>285</v>
      </c>
      <c r="G307" s="244"/>
      <c r="H307" s="247">
        <v>19.737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144</v>
      </c>
      <c r="AU307" s="253" t="s">
        <v>89</v>
      </c>
      <c r="AV307" s="14" t="s">
        <v>89</v>
      </c>
      <c r="AW307" s="14" t="s">
        <v>34</v>
      </c>
      <c r="AX307" s="14" t="s">
        <v>79</v>
      </c>
      <c r="AY307" s="253" t="s">
        <v>134</v>
      </c>
    </row>
    <row r="308" spans="1:51" s="13" customFormat="1" ht="12">
      <c r="A308" s="13"/>
      <c r="B308" s="232"/>
      <c r="C308" s="233"/>
      <c r="D308" s="234" t="s">
        <v>144</v>
      </c>
      <c r="E308" s="235" t="s">
        <v>1</v>
      </c>
      <c r="F308" s="236" t="s">
        <v>277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144</v>
      </c>
      <c r="AU308" s="242" t="s">
        <v>89</v>
      </c>
      <c r="AV308" s="13" t="s">
        <v>87</v>
      </c>
      <c r="AW308" s="13" t="s">
        <v>34</v>
      </c>
      <c r="AX308" s="13" t="s">
        <v>79</v>
      </c>
      <c r="AY308" s="242" t="s">
        <v>134</v>
      </c>
    </row>
    <row r="309" spans="1:51" s="14" customFormat="1" ht="12">
      <c r="A309" s="14"/>
      <c r="B309" s="243"/>
      <c r="C309" s="244"/>
      <c r="D309" s="234" t="s">
        <v>144</v>
      </c>
      <c r="E309" s="245" t="s">
        <v>1</v>
      </c>
      <c r="F309" s="246" t="s">
        <v>286</v>
      </c>
      <c r="G309" s="244"/>
      <c r="H309" s="247">
        <v>2.263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144</v>
      </c>
      <c r="AU309" s="253" t="s">
        <v>89</v>
      </c>
      <c r="AV309" s="14" t="s">
        <v>89</v>
      </c>
      <c r="AW309" s="14" t="s">
        <v>34</v>
      </c>
      <c r="AX309" s="14" t="s">
        <v>79</v>
      </c>
      <c r="AY309" s="253" t="s">
        <v>134</v>
      </c>
    </row>
    <row r="310" spans="1:51" s="16" customFormat="1" ht="12">
      <c r="A310" s="16"/>
      <c r="B310" s="265"/>
      <c r="C310" s="266"/>
      <c r="D310" s="234" t="s">
        <v>144</v>
      </c>
      <c r="E310" s="267" t="s">
        <v>1</v>
      </c>
      <c r="F310" s="268" t="s">
        <v>176</v>
      </c>
      <c r="G310" s="266"/>
      <c r="H310" s="269">
        <v>66</v>
      </c>
      <c r="I310" s="270"/>
      <c r="J310" s="266"/>
      <c r="K310" s="266"/>
      <c r="L310" s="271"/>
      <c r="M310" s="272"/>
      <c r="N310" s="273"/>
      <c r="O310" s="273"/>
      <c r="P310" s="273"/>
      <c r="Q310" s="273"/>
      <c r="R310" s="273"/>
      <c r="S310" s="273"/>
      <c r="T310" s="274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T310" s="275" t="s">
        <v>144</v>
      </c>
      <c r="AU310" s="275" t="s">
        <v>89</v>
      </c>
      <c r="AV310" s="16" t="s">
        <v>142</v>
      </c>
      <c r="AW310" s="16" t="s">
        <v>34</v>
      </c>
      <c r="AX310" s="16" t="s">
        <v>87</v>
      </c>
      <c r="AY310" s="275" t="s">
        <v>134</v>
      </c>
    </row>
    <row r="311" spans="1:65" s="2" customFormat="1" ht="14.4" customHeight="1">
      <c r="A311" s="39"/>
      <c r="B311" s="40"/>
      <c r="C311" s="219" t="s">
        <v>287</v>
      </c>
      <c r="D311" s="219" t="s">
        <v>137</v>
      </c>
      <c r="E311" s="220" t="s">
        <v>288</v>
      </c>
      <c r="F311" s="221" t="s">
        <v>289</v>
      </c>
      <c r="G311" s="222" t="s">
        <v>140</v>
      </c>
      <c r="H311" s="223">
        <v>1.5</v>
      </c>
      <c r="I311" s="224"/>
      <c r="J311" s="225">
        <f>ROUND(I311*H311,2)</f>
        <v>0</v>
      </c>
      <c r="K311" s="221" t="s">
        <v>141</v>
      </c>
      <c r="L311" s="45"/>
      <c r="M311" s="226" t="s">
        <v>1</v>
      </c>
      <c r="N311" s="227" t="s">
        <v>44</v>
      </c>
      <c r="O311" s="92"/>
      <c r="P311" s="228">
        <f>O311*H311</f>
        <v>0</v>
      </c>
      <c r="Q311" s="228">
        <v>0.02636</v>
      </c>
      <c r="R311" s="228">
        <f>Q311*H311</f>
        <v>0.039540000000000006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142</v>
      </c>
      <c r="AT311" s="230" t="s">
        <v>137</v>
      </c>
      <c r="AU311" s="230" t="s">
        <v>89</v>
      </c>
      <c r="AY311" s="18" t="s">
        <v>134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87</v>
      </c>
      <c r="BK311" s="231">
        <f>ROUND(I311*H311,2)</f>
        <v>0</v>
      </c>
      <c r="BL311" s="18" t="s">
        <v>142</v>
      </c>
      <c r="BM311" s="230" t="s">
        <v>290</v>
      </c>
    </row>
    <row r="312" spans="1:51" s="13" customFormat="1" ht="12">
      <c r="A312" s="13"/>
      <c r="B312" s="232"/>
      <c r="C312" s="233"/>
      <c r="D312" s="234" t="s">
        <v>144</v>
      </c>
      <c r="E312" s="235" t="s">
        <v>1</v>
      </c>
      <c r="F312" s="236" t="s">
        <v>145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144</v>
      </c>
      <c r="AU312" s="242" t="s">
        <v>89</v>
      </c>
      <c r="AV312" s="13" t="s">
        <v>87</v>
      </c>
      <c r="AW312" s="13" t="s">
        <v>34</v>
      </c>
      <c r="AX312" s="13" t="s">
        <v>79</v>
      </c>
      <c r="AY312" s="242" t="s">
        <v>134</v>
      </c>
    </row>
    <row r="313" spans="1:51" s="13" customFormat="1" ht="12">
      <c r="A313" s="13"/>
      <c r="B313" s="232"/>
      <c r="C313" s="233"/>
      <c r="D313" s="234" t="s">
        <v>144</v>
      </c>
      <c r="E313" s="235" t="s">
        <v>1</v>
      </c>
      <c r="F313" s="236" t="s">
        <v>291</v>
      </c>
      <c r="G313" s="233"/>
      <c r="H313" s="235" t="s">
        <v>1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144</v>
      </c>
      <c r="AU313" s="242" t="s">
        <v>89</v>
      </c>
      <c r="AV313" s="13" t="s">
        <v>87</v>
      </c>
      <c r="AW313" s="13" t="s">
        <v>34</v>
      </c>
      <c r="AX313" s="13" t="s">
        <v>79</v>
      </c>
      <c r="AY313" s="242" t="s">
        <v>134</v>
      </c>
    </row>
    <row r="314" spans="1:51" s="14" customFormat="1" ht="12">
      <c r="A314" s="14"/>
      <c r="B314" s="243"/>
      <c r="C314" s="244"/>
      <c r="D314" s="234" t="s">
        <v>144</v>
      </c>
      <c r="E314" s="245" t="s">
        <v>1</v>
      </c>
      <c r="F314" s="246" t="s">
        <v>292</v>
      </c>
      <c r="G314" s="244"/>
      <c r="H314" s="247">
        <v>1.5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144</v>
      </c>
      <c r="AU314" s="253" t="s">
        <v>89</v>
      </c>
      <c r="AV314" s="14" t="s">
        <v>89</v>
      </c>
      <c r="AW314" s="14" t="s">
        <v>34</v>
      </c>
      <c r="AX314" s="14" t="s">
        <v>87</v>
      </c>
      <c r="AY314" s="253" t="s">
        <v>134</v>
      </c>
    </row>
    <row r="315" spans="1:63" s="12" customFormat="1" ht="22.8" customHeight="1">
      <c r="A315" s="12"/>
      <c r="B315" s="203"/>
      <c r="C315" s="204"/>
      <c r="D315" s="205" t="s">
        <v>78</v>
      </c>
      <c r="E315" s="217" t="s">
        <v>293</v>
      </c>
      <c r="F315" s="217" t="s">
        <v>294</v>
      </c>
      <c r="G315" s="204"/>
      <c r="H315" s="204"/>
      <c r="I315" s="207"/>
      <c r="J315" s="218">
        <f>BK315</f>
        <v>0</v>
      </c>
      <c r="K315" s="204"/>
      <c r="L315" s="209"/>
      <c r="M315" s="210"/>
      <c r="N315" s="211"/>
      <c r="O315" s="211"/>
      <c r="P315" s="212">
        <f>SUM(P316:P317)</f>
        <v>0</v>
      </c>
      <c r="Q315" s="211"/>
      <c r="R315" s="212">
        <f>SUM(R316:R317)</f>
        <v>0.0195</v>
      </c>
      <c r="S315" s="211"/>
      <c r="T315" s="213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4" t="s">
        <v>87</v>
      </c>
      <c r="AT315" s="215" t="s">
        <v>78</v>
      </c>
      <c r="AU315" s="215" t="s">
        <v>87</v>
      </c>
      <c r="AY315" s="214" t="s">
        <v>134</v>
      </c>
      <c r="BK315" s="216">
        <f>SUM(BK316:BK317)</f>
        <v>0</v>
      </c>
    </row>
    <row r="316" spans="1:65" s="2" customFormat="1" ht="14.4" customHeight="1">
      <c r="A316" s="39"/>
      <c r="B316" s="40"/>
      <c r="C316" s="219" t="s">
        <v>295</v>
      </c>
      <c r="D316" s="219" t="s">
        <v>137</v>
      </c>
      <c r="E316" s="220" t="s">
        <v>296</v>
      </c>
      <c r="F316" s="221" t="s">
        <v>297</v>
      </c>
      <c r="G316" s="222" t="s">
        <v>140</v>
      </c>
      <c r="H316" s="223">
        <v>150</v>
      </c>
      <c r="I316" s="224"/>
      <c r="J316" s="225">
        <f>ROUND(I316*H316,2)</f>
        <v>0</v>
      </c>
      <c r="K316" s="221" t="s">
        <v>141</v>
      </c>
      <c r="L316" s="45"/>
      <c r="M316" s="226" t="s">
        <v>1</v>
      </c>
      <c r="N316" s="227" t="s">
        <v>44</v>
      </c>
      <c r="O316" s="92"/>
      <c r="P316" s="228">
        <f>O316*H316</f>
        <v>0</v>
      </c>
      <c r="Q316" s="228">
        <v>0.00013</v>
      </c>
      <c r="R316" s="228">
        <f>Q316*H316</f>
        <v>0.0195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142</v>
      </c>
      <c r="AT316" s="230" t="s">
        <v>137</v>
      </c>
      <c r="AU316" s="230" t="s">
        <v>89</v>
      </c>
      <c r="AY316" s="18" t="s">
        <v>134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87</v>
      </c>
      <c r="BK316" s="231">
        <f>ROUND(I316*H316,2)</f>
        <v>0</v>
      </c>
      <c r="BL316" s="18" t="s">
        <v>142</v>
      </c>
      <c r="BM316" s="230" t="s">
        <v>298</v>
      </c>
    </row>
    <row r="317" spans="1:65" s="2" customFormat="1" ht="14.4" customHeight="1">
      <c r="A317" s="39"/>
      <c r="B317" s="40"/>
      <c r="C317" s="219" t="s">
        <v>299</v>
      </c>
      <c r="D317" s="219" t="s">
        <v>137</v>
      </c>
      <c r="E317" s="220" t="s">
        <v>300</v>
      </c>
      <c r="F317" s="221" t="s">
        <v>301</v>
      </c>
      <c r="G317" s="222" t="s">
        <v>302</v>
      </c>
      <c r="H317" s="223">
        <v>10</v>
      </c>
      <c r="I317" s="224"/>
      <c r="J317" s="225">
        <f>ROUND(I317*H317,2)</f>
        <v>0</v>
      </c>
      <c r="K317" s="221" t="s">
        <v>141</v>
      </c>
      <c r="L317" s="45"/>
      <c r="M317" s="226" t="s">
        <v>1</v>
      </c>
      <c r="N317" s="227" t="s">
        <v>44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142</v>
      </c>
      <c r="AT317" s="230" t="s">
        <v>137</v>
      </c>
      <c r="AU317" s="230" t="s">
        <v>89</v>
      </c>
      <c r="AY317" s="18" t="s">
        <v>134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87</v>
      </c>
      <c r="BK317" s="231">
        <f>ROUND(I317*H317,2)</f>
        <v>0</v>
      </c>
      <c r="BL317" s="18" t="s">
        <v>142</v>
      </c>
      <c r="BM317" s="230" t="s">
        <v>303</v>
      </c>
    </row>
    <row r="318" spans="1:63" s="12" customFormat="1" ht="22.8" customHeight="1">
      <c r="A318" s="12"/>
      <c r="B318" s="203"/>
      <c r="C318" s="204"/>
      <c r="D318" s="205" t="s">
        <v>78</v>
      </c>
      <c r="E318" s="217" t="s">
        <v>304</v>
      </c>
      <c r="F318" s="217" t="s">
        <v>305</v>
      </c>
      <c r="G318" s="204"/>
      <c r="H318" s="204"/>
      <c r="I318" s="207"/>
      <c r="J318" s="218">
        <f>BK318</f>
        <v>0</v>
      </c>
      <c r="K318" s="204"/>
      <c r="L318" s="209"/>
      <c r="M318" s="210"/>
      <c r="N318" s="211"/>
      <c r="O318" s="211"/>
      <c r="P318" s="212">
        <f>P319</f>
        <v>0</v>
      </c>
      <c r="Q318" s="211"/>
      <c r="R318" s="212">
        <f>R319</f>
        <v>0.008400000000000001</v>
      </c>
      <c r="S318" s="211"/>
      <c r="T318" s="213">
        <f>T319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4" t="s">
        <v>87</v>
      </c>
      <c r="AT318" s="215" t="s">
        <v>78</v>
      </c>
      <c r="AU318" s="215" t="s">
        <v>87</v>
      </c>
      <c r="AY318" s="214" t="s">
        <v>134</v>
      </c>
      <c r="BK318" s="216">
        <f>BK319</f>
        <v>0</v>
      </c>
    </row>
    <row r="319" spans="1:65" s="2" customFormat="1" ht="14.4" customHeight="1">
      <c r="A319" s="39"/>
      <c r="B319" s="40"/>
      <c r="C319" s="219" t="s">
        <v>306</v>
      </c>
      <c r="D319" s="219" t="s">
        <v>137</v>
      </c>
      <c r="E319" s="220" t="s">
        <v>307</v>
      </c>
      <c r="F319" s="221" t="s">
        <v>308</v>
      </c>
      <c r="G319" s="222" t="s">
        <v>140</v>
      </c>
      <c r="H319" s="223">
        <v>210</v>
      </c>
      <c r="I319" s="224"/>
      <c r="J319" s="225">
        <f>ROUND(I319*H319,2)</f>
        <v>0</v>
      </c>
      <c r="K319" s="221" t="s">
        <v>141</v>
      </c>
      <c r="L319" s="45"/>
      <c r="M319" s="226" t="s">
        <v>1</v>
      </c>
      <c r="N319" s="227" t="s">
        <v>44</v>
      </c>
      <c r="O319" s="92"/>
      <c r="P319" s="228">
        <f>O319*H319</f>
        <v>0</v>
      </c>
      <c r="Q319" s="228">
        <v>4E-05</v>
      </c>
      <c r="R319" s="228">
        <f>Q319*H319</f>
        <v>0.008400000000000001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142</v>
      </c>
      <c r="AT319" s="230" t="s">
        <v>137</v>
      </c>
      <c r="AU319" s="230" t="s">
        <v>89</v>
      </c>
      <c r="AY319" s="18" t="s">
        <v>134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87</v>
      </c>
      <c r="BK319" s="231">
        <f>ROUND(I319*H319,2)</f>
        <v>0</v>
      </c>
      <c r="BL319" s="18" t="s">
        <v>142</v>
      </c>
      <c r="BM319" s="230" t="s">
        <v>309</v>
      </c>
    </row>
    <row r="320" spans="1:63" s="12" customFormat="1" ht="22.8" customHeight="1">
      <c r="A320" s="12"/>
      <c r="B320" s="203"/>
      <c r="C320" s="204"/>
      <c r="D320" s="205" t="s">
        <v>78</v>
      </c>
      <c r="E320" s="217" t="s">
        <v>310</v>
      </c>
      <c r="F320" s="217" t="s">
        <v>311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SUM(P321:P434)</f>
        <v>0</v>
      </c>
      <c r="Q320" s="211"/>
      <c r="R320" s="212">
        <f>SUM(R321:R434)</f>
        <v>0</v>
      </c>
      <c r="S320" s="211"/>
      <c r="T320" s="213">
        <f>SUM(T321:T434)</f>
        <v>24.529249999999998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87</v>
      </c>
      <c r="AT320" s="215" t="s">
        <v>78</v>
      </c>
      <c r="AU320" s="215" t="s">
        <v>87</v>
      </c>
      <c r="AY320" s="214" t="s">
        <v>134</v>
      </c>
      <c r="BK320" s="216">
        <f>SUM(BK321:BK434)</f>
        <v>0</v>
      </c>
    </row>
    <row r="321" spans="1:65" s="2" customFormat="1" ht="14.4" customHeight="1">
      <c r="A321" s="39"/>
      <c r="B321" s="40"/>
      <c r="C321" s="219" t="s">
        <v>8</v>
      </c>
      <c r="D321" s="219" t="s">
        <v>137</v>
      </c>
      <c r="E321" s="220" t="s">
        <v>312</v>
      </c>
      <c r="F321" s="221" t="s">
        <v>313</v>
      </c>
      <c r="G321" s="222" t="s">
        <v>314</v>
      </c>
      <c r="H321" s="223">
        <v>125</v>
      </c>
      <c r="I321" s="224"/>
      <c r="J321" s="225">
        <f>ROUND(I321*H321,2)</f>
        <v>0</v>
      </c>
      <c r="K321" s="221" t="s">
        <v>141</v>
      </c>
      <c r="L321" s="45"/>
      <c r="M321" s="226" t="s">
        <v>1</v>
      </c>
      <c r="N321" s="227" t="s">
        <v>44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0.00167</v>
      </c>
      <c r="T321" s="229">
        <f>S321*H321</f>
        <v>0.20875000000000002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315</v>
      </c>
      <c r="AT321" s="230" t="s">
        <v>137</v>
      </c>
      <c r="AU321" s="230" t="s">
        <v>89</v>
      </c>
      <c r="AY321" s="18" t="s">
        <v>134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87</v>
      </c>
      <c r="BK321" s="231">
        <f>ROUND(I321*H321,2)</f>
        <v>0</v>
      </c>
      <c r="BL321" s="18" t="s">
        <v>315</v>
      </c>
      <c r="BM321" s="230" t="s">
        <v>316</v>
      </c>
    </row>
    <row r="322" spans="1:51" s="13" customFormat="1" ht="12">
      <c r="A322" s="13"/>
      <c r="B322" s="232"/>
      <c r="C322" s="233"/>
      <c r="D322" s="234" t="s">
        <v>144</v>
      </c>
      <c r="E322" s="235" t="s">
        <v>1</v>
      </c>
      <c r="F322" s="236" t="s">
        <v>145</v>
      </c>
      <c r="G322" s="233"/>
      <c r="H322" s="235" t="s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144</v>
      </c>
      <c r="AU322" s="242" t="s">
        <v>89</v>
      </c>
      <c r="AV322" s="13" t="s">
        <v>87</v>
      </c>
      <c r="AW322" s="13" t="s">
        <v>34</v>
      </c>
      <c r="AX322" s="13" t="s">
        <v>79</v>
      </c>
      <c r="AY322" s="242" t="s">
        <v>134</v>
      </c>
    </row>
    <row r="323" spans="1:51" s="13" customFormat="1" ht="12">
      <c r="A323" s="13"/>
      <c r="B323" s="232"/>
      <c r="C323" s="233"/>
      <c r="D323" s="234" t="s">
        <v>144</v>
      </c>
      <c r="E323" s="235" t="s">
        <v>1</v>
      </c>
      <c r="F323" s="236" t="s">
        <v>237</v>
      </c>
      <c r="G323" s="233"/>
      <c r="H323" s="235" t="s">
        <v>1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144</v>
      </c>
      <c r="AU323" s="242" t="s">
        <v>89</v>
      </c>
      <c r="AV323" s="13" t="s">
        <v>87</v>
      </c>
      <c r="AW323" s="13" t="s">
        <v>34</v>
      </c>
      <c r="AX323" s="13" t="s">
        <v>79</v>
      </c>
      <c r="AY323" s="242" t="s">
        <v>134</v>
      </c>
    </row>
    <row r="324" spans="1:51" s="14" customFormat="1" ht="12">
      <c r="A324" s="14"/>
      <c r="B324" s="243"/>
      <c r="C324" s="244"/>
      <c r="D324" s="234" t="s">
        <v>144</v>
      </c>
      <c r="E324" s="245" t="s">
        <v>1</v>
      </c>
      <c r="F324" s="246" t="s">
        <v>317</v>
      </c>
      <c r="G324" s="244"/>
      <c r="H324" s="247">
        <v>14.85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144</v>
      </c>
      <c r="AU324" s="253" t="s">
        <v>89</v>
      </c>
      <c r="AV324" s="14" t="s">
        <v>89</v>
      </c>
      <c r="AW324" s="14" t="s">
        <v>34</v>
      </c>
      <c r="AX324" s="14" t="s">
        <v>79</v>
      </c>
      <c r="AY324" s="253" t="s">
        <v>134</v>
      </c>
    </row>
    <row r="325" spans="1:51" s="14" customFormat="1" ht="12">
      <c r="A325" s="14"/>
      <c r="B325" s="243"/>
      <c r="C325" s="244"/>
      <c r="D325" s="234" t="s">
        <v>144</v>
      </c>
      <c r="E325" s="245" t="s">
        <v>1</v>
      </c>
      <c r="F325" s="246" t="s">
        <v>318</v>
      </c>
      <c r="G325" s="244"/>
      <c r="H325" s="247">
        <v>15.2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144</v>
      </c>
      <c r="AU325" s="253" t="s">
        <v>89</v>
      </c>
      <c r="AV325" s="14" t="s">
        <v>89</v>
      </c>
      <c r="AW325" s="14" t="s">
        <v>34</v>
      </c>
      <c r="AX325" s="14" t="s">
        <v>79</v>
      </c>
      <c r="AY325" s="253" t="s">
        <v>134</v>
      </c>
    </row>
    <row r="326" spans="1:51" s="14" customFormat="1" ht="12">
      <c r="A326" s="14"/>
      <c r="B326" s="243"/>
      <c r="C326" s="244"/>
      <c r="D326" s="234" t="s">
        <v>144</v>
      </c>
      <c r="E326" s="245" t="s">
        <v>1</v>
      </c>
      <c r="F326" s="246" t="s">
        <v>319</v>
      </c>
      <c r="G326" s="244"/>
      <c r="H326" s="247">
        <v>1.55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144</v>
      </c>
      <c r="AU326" s="253" t="s">
        <v>89</v>
      </c>
      <c r="AV326" s="14" t="s">
        <v>89</v>
      </c>
      <c r="AW326" s="14" t="s">
        <v>34</v>
      </c>
      <c r="AX326" s="14" t="s">
        <v>79</v>
      </c>
      <c r="AY326" s="253" t="s">
        <v>134</v>
      </c>
    </row>
    <row r="327" spans="1:51" s="13" customFormat="1" ht="12">
      <c r="A327" s="13"/>
      <c r="B327" s="232"/>
      <c r="C327" s="233"/>
      <c r="D327" s="234" t="s">
        <v>144</v>
      </c>
      <c r="E327" s="235" t="s">
        <v>1</v>
      </c>
      <c r="F327" s="236" t="s">
        <v>161</v>
      </c>
      <c r="G327" s="233"/>
      <c r="H327" s="235" t="s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144</v>
      </c>
      <c r="AU327" s="242" t="s">
        <v>89</v>
      </c>
      <c r="AV327" s="13" t="s">
        <v>87</v>
      </c>
      <c r="AW327" s="13" t="s">
        <v>34</v>
      </c>
      <c r="AX327" s="13" t="s">
        <v>79</v>
      </c>
      <c r="AY327" s="242" t="s">
        <v>134</v>
      </c>
    </row>
    <row r="328" spans="1:51" s="13" customFormat="1" ht="12">
      <c r="A328" s="13"/>
      <c r="B328" s="232"/>
      <c r="C328" s="233"/>
      <c r="D328" s="234" t="s">
        <v>144</v>
      </c>
      <c r="E328" s="235" t="s">
        <v>1</v>
      </c>
      <c r="F328" s="236" t="s">
        <v>320</v>
      </c>
      <c r="G328" s="233"/>
      <c r="H328" s="235" t="s">
        <v>1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144</v>
      </c>
      <c r="AU328" s="242" t="s">
        <v>89</v>
      </c>
      <c r="AV328" s="13" t="s">
        <v>87</v>
      </c>
      <c r="AW328" s="13" t="s">
        <v>34</v>
      </c>
      <c r="AX328" s="13" t="s">
        <v>79</v>
      </c>
      <c r="AY328" s="242" t="s">
        <v>134</v>
      </c>
    </row>
    <row r="329" spans="1:51" s="14" customFormat="1" ht="12">
      <c r="A329" s="14"/>
      <c r="B329" s="243"/>
      <c r="C329" s="244"/>
      <c r="D329" s="234" t="s">
        <v>144</v>
      </c>
      <c r="E329" s="245" t="s">
        <v>1</v>
      </c>
      <c r="F329" s="246" t="s">
        <v>321</v>
      </c>
      <c r="G329" s="244"/>
      <c r="H329" s="247">
        <v>46.3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144</v>
      </c>
      <c r="AU329" s="253" t="s">
        <v>89</v>
      </c>
      <c r="AV329" s="14" t="s">
        <v>89</v>
      </c>
      <c r="AW329" s="14" t="s">
        <v>34</v>
      </c>
      <c r="AX329" s="14" t="s">
        <v>79</v>
      </c>
      <c r="AY329" s="253" t="s">
        <v>134</v>
      </c>
    </row>
    <row r="330" spans="1:51" s="14" customFormat="1" ht="12">
      <c r="A330" s="14"/>
      <c r="B330" s="243"/>
      <c r="C330" s="244"/>
      <c r="D330" s="234" t="s">
        <v>144</v>
      </c>
      <c r="E330" s="245" t="s">
        <v>1</v>
      </c>
      <c r="F330" s="246" t="s">
        <v>322</v>
      </c>
      <c r="G330" s="244"/>
      <c r="H330" s="247">
        <v>2.4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144</v>
      </c>
      <c r="AU330" s="253" t="s">
        <v>89</v>
      </c>
      <c r="AV330" s="14" t="s">
        <v>89</v>
      </c>
      <c r="AW330" s="14" t="s">
        <v>34</v>
      </c>
      <c r="AX330" s="14" t="s">
        <v>79</v>
      </c>
      <c r="AY330" s="253" t="s">
        <v>134</v>
      </c>
    </row>
    <row r="331" spans="1:51" s="13" customFormat="1" ht="12">
      <c r="A331" s="13"/>
      <c r="B331" s="232"/>
      <c r="C331" s="233"/>
      <c r="D331" s="234" t="s">
        <v>144</v>
      </c>
      <c r="E331" s="235" t="s">
        <v>1</v>
      </c>
      <c r="F331" s="236" t="s">
        <v>170</v>
      </c>
      <c r="G331" s="233"/>
      <c r="H331" s="235" t="s">
        <v>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144</v>
      </c>
      <c r="AU331" s="242" t="s">
        <v>89</v>
      </c>
      <c r="AV331" s="13" t="s">
        <v>87</v>
      </c>
      <c r="AW331" s="13" t="s">
        <v>34</v>
      </c>
      <c r="AX331" s="13" t="s">
        <v>79</v>
      </c>
      <c r="AY331" s="242" t="s">
        <v>134</v>
      </c>
    </row>
    <row r="332" spans="1:51" s="13" customFormat="1" ht="12">
      <c r="A332" s="13"/>
      <c r="B332" s="232"/>
      <c r="C332" s="233"/>
      <c r="D332" s="234" t="s">
        <v>144</v>
      </c>
      <c r="E332" s="235" t="s">
        <v>1</v>
      </c>
      <c r="F332" s="236" t="s">
        <v>242</v>
      </c>
      <c r="G332" s="233"/>
      <c r="H332" s="235" t="s">
        <v>1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144</v>
      </c>
      <c r="AU332" s="242" t="s">
        <v>89</v>
      </c>
      <c r="AV332" s="13" t="s">
        <v>87</v>
      </c>
      <c r="AW332" s="13" t="s">
        <v>34</v>
      </c>
      <c r="AX332" s="13" t="s">
        <v>79</v>
      </c>
      <c r="AY332" s="242" t="s">
        <v>134</v>
      </c>
    </row>
    <row r="333" spans="1:51" s="14" customFormat="1" ht="12">
      <c r="A333" s="14"/>
      <c r="B333" s="243"/>
      <c r="C333" s="244"/>
      <c r="D333" s="234" t="s">
        <v>144</v>
      </c>
      <c r="E333" s="245" t="s">
        <v>1</v>
      </c>
      <c r="F333" s="246" t="s">
        <v>323</v>
      </c>
      <c r="G333" s="244"/>
      <c r="H333" s="247">
        <v>41.85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144</v>
      </c>
      <c r="AU333" s="253" t="s">
        <v>89</v>
      </c>
      <c r="AV333" s="14" t="s">
        <v>89</v>
      </c>
      <c r="AW333" s="14" t="s">
        <v>34</v>
      </c>
      <c r="AX333" s="14" t="s">
        <v>79</v>
      </c>
      <c r="AY333" s="253" t="s">
        <v>134</v>
      </c>
    </row>
    <row r="334" spans="1:51" s="14" customFormat="1" ht="12">
      <c r="A334" s="14"/>
      <c r="B334" s="243"/>
      <c r="C334" s="244"/>
      <c r="D334" s="234" t="s">
        <v>144</v>
      </c>
      <c r="E334" s="245" t="s">
        <v>1</v>
      </c>
      <c r="F334" s="246" t="s">
        <v>324</v>
      </c>
      <c r="G334" s="244"/>
      <c r="H334" s="247">
        <v>2.85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144</v>
      </c>
      <c r="AU334" s="253" t="s">
        <v>89</v>
      </c>
      <c r="AV334" s="14" t="s">
        <v>89</v>
      </c>
      <c r="AW334" s="14" t="s">
        <v>34</v>
      </c>
      <c r="AX334" s="14" t="s">
        <v>79</v>
      </c>
      <c r="AY334" s="253" t="s">
        <v>134</v>
      </c>
    </row>
    <row r="335" spans="1:51" s="16" customFormat="1" ht="12">
      <c r="A335" s="16"/>
      <c r="B335" s="265"/>
      <c r="C335" s="266"/>
      <c r="D335" s="234" t="s">
        <v>144</v>
      </c>
      <c r="E335" s="267" t="s">
        <v>1</v>
      </c>
      <c r="F335" s="268" t="s">
        <v>176</v>
      </c>
      <c r="G335" s="266"/>
      <c r="H335" s="269">
        <v>125</v>
      </c>
      <c r="I335" s="270"/>
      <c r="J335" s="266"/>
      <c r="K335" s="266"/>
      <c r="L335" s="271"/>
      <c r="M335" s="272"/>
      <c r="N335" s="273"/>
      <c r="O335" s="273"/>
      <c r="P335" s="273"/>
      <c r="Q335" s="273"/>
      <c r="R335" s="273"/>
      <c r="S335" s="273"/>
      <c r="T335" s="274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75" t="s">
        <v>144</v>
      </c>
      <c r="AU335" s="275" t="s">
        <v>89</v>
      </c>
      <c r="AV335" s="16" t="s">
        <v>142</v>
      </c>
      <c r="AW335" s="16" t="s">
        <v>34</v>
      </c>
      <c r="AX335" s="16" t="s">
        <v>87</v>
      </c>
      <c r="AY335" s="275" t="s">
        <v>134</v>
      </c>
    </row>
    <row r="336" spans="1:65" s="2" customFormat="1" ht="14.4" customHeight="1">
      <c r="A336" s="39"/>
      <c r="B336" s="40"/>
      <c r="C336" s="219" t="s">
        <v>315</v>
      </c>
      <c r="D336" s="219" t="s">
        <v>137</v>
      </c>
      <c r="E336" s="220" t="s">
        <v>325</v>
      </c>
      <c r="F336" s="221" t="s">
        <v>326</v>
      </c>
      <c r="G336" s="222" t="s">
        <v>140</v>
      </c>
      <c r="H336" s="223">
        <v>36</v>
      </c>
      <c r="I336" s="224"/>
      <c r="J336" s="225">
        <f>ROUND(I336*H336,2)</f>
        <v>0</v>
      </c>
      <c r="K336" s="221" t="s">
        <v>141</v>
      </c>
      <c r="L336" s="45"/>
      <c r="M336" s="226" t="s">
        <v>1</v>
      </c>
      <c r="N336" s="227" t="s">
        <v>44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0.0815</v>
      </c>
      <c r="T336" s="229">
        <f>S336*H336</f>
        <v>2.934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315</v>
      </c>
      <c r="AT336" s="230" t="s">
        <v>137</v>
      </c>
      <c r="AU336" s="230" t="s">
        <v>89</v>
      </c>
      <c r="AY336" s="18" t="s">
        <v>134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87</v>
      </c>
      <c r="BK336" s="231">
        <f>ROUND(I336*H336,2)</f>
        <v>0</v>
      </c>
      <c r="BL336" s="18" t="s">
        <v>315</v>
      </c>
      <c r="BM336" s="230" t="s">
        <v>327</v>
      </c>
    </row>
    <row r="337" spans="1:51" s="13" customFormat="1" ht="12">
      <c r="A337" s="13"/>
      <c r="B337" s="232"/>
      <c r="C337" s="233"/>
      <c r="D337" s="234" t="s">
        <v>144</v>
      </c>
      <c r="E337" s="235" t="s">
        <v>1</v>
      </c>
      <c r="F337" s="236" t="s">
        <v>328</v>
      </c>
      <c r="G337" s="233"/>
      <c r="H337" s="235" t="s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144</v>
      </c>
      <c r="AU337" s="242" t="s">
        <v>89</v>
      </c>
      <c r="AV337" s="13" t="s">
        <v>87</v>
      </c>
      <c r="AW337" s="13" t="s">
        <v>34</v>
      </c>
      <c r="AX337" s="13" t="s">
        <v>79</v>
      </c>
      <c r="AY337" s="242" t="s">
        <v>134</v>
      </c>
    </row>
    <row r="338" spans="1:51" s="13" customFormat="1" ht="12">
      <c r="A338" s="13"/>
      <c r="B338" s="232"/>
      <c r="C338" s="233"/>
      <c r="D338" s="234" t="s">
        <v>144</v>
      </c>
      <c r="E338" s="235" t="s">
        <v>1</v>
      </c>
      <c r="F338" s="236" t="s">
        <v>154</v>
      </c>
      <c r="G338" s="233"/>
      <c r="H338" s="235" t="s">
        <v>1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144</v>
      </c>
      <c r="AU338" s="242" t="s">
        <v>89</v>
      </c>
      <c r="AV338" s="13" t="s">
        <v>87</v>
      </c>
      <c r="AW338" s="13" t="s">
        <v>34</v>
      </c>
      <c r="AX338" s="13" t="s">
        <v>79</v>
      </c>
      <c r="AY338" s="242" t="s">
        <v>134</v>
      </c>
    </row>
    <row r="339" spans="1:51" s="14" customFormat="1" ht="12">
      <c r="A339" s="14"/>
      <c r="B339" s="243"/>
      <c r="C339" s="244"/>
      <c r="D339" s="234" t="s">
        <v>144</v>
      </c>
      <c r="E339" s="245" t="s">
        <v>1</v>
      </c>
      <c r="F339" s="246" t="s">
        <v>155</v>
      </c>
      <c r="G339" s="244"/>
      <c r="H339" s="247">
        <v>3.675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144</v>
      </c>
      <c r="AU339" s="253" t="s">
        <v>89</v>
      </c>
      <c r="AV339" s="14" t="s">
        <v>89</v>
      </c>
      <c r="AW339" s="14" t="s">
        <v>34</v>
      </c>
      <c r="AX339" s="14" t="s">
        <v>79</v>
      </c>
      <c r="AY339" s="253" t="s">
        <v>134</v>
      </c>
    </row>
    <row r="340" spans="1:51" s="14" customFormat="1" ht="12">
      <c r="A340" s="14"/>
      <c r="B340" s="243"/>
      <c r="C340" s="244"/>
      <c r="D340" s="234" t="s">
        <v>144</v>
      </c>
      <c r="E340" s="245" t="s">
        <v>1</v>
      </c>
      <c r="F340" s="246" t="s">
        <v>156</v>
      </c>
      <c r="G340" s="244"/>
      <c r="H340" s="247">
        <v>5.864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144</v>
      </c>
      <c r="AU340" s="253" t="s">
        <v>89</v>
      </c>
      <c r="AV340" s="14" t="s">
        <v>89</v>
      </c>
      <c r="AW340" s="14" t="s">
        <v>34</v>
      </c>
      <c r="AX340" s="14" t="s">
        <v>79</v>
      </c>
      <c r="AY340" s="253" t="s">
        <v>134</v>
      </c>
    </row>
    <row r="341" spans="1:51" s="14" customFormat="1" ht="12">
      <c r="A341" s="14"/>
      <c r="B341" s="243"/>
      <c r="C341" s="244"/>
      <c r="D341" s="234" t="s">
        <v>144</v>
      </c>
      <c r="E341" s="245" t="s">
        <v>1</v>
      </c>
      <c r="F341" s="246" t="s">
        <v>157</v>
      </c>
      <c r="G341" s="244"/>
      <c r="H341" s="247">
        <v>1.461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144</v>
      </c>
      <c r="AU341" s="253" t="s">
        <v>89</v>
      </c>
      <c r="AV341" s="14" t="s">
        <v>89</v>
      </c>
      <c r="AW341" s="14" t="s">
        <v>34</v>
      </c>
      <c r="AX341" s="14" t="s">
        <v>79</v>
      </c>
      <c r="AY341" s="253" t="s">
        <v>134</v>
      </c>
    </row>
    <row r="342" spans="1:51" s="15" customFormat="1" ht="12">
      <c r="A342" s="15"/>
      <c r="B342" s="254"/>
      <c r="C342" s="255"/>
      <c r="D342" s="234" t="s">
        <v>144</v>
      </c>
      <c r="E342" s="256" t="s">
        <v>1</v>
      </c>
      <c r="F342" s="257" t="s">
        <v>160</v>
      </c>
      <c r="G342" s="255"/>
      <c r="H342" s="258">
        <v>11</v>
      </c>
      <c r="I342" s="259"/>
      <c r="J342" s="255"/>
      <c r="K342" s="255"/>
      <c r="L342" s="260"/>
      <c r="M342" s="261"/>
      <c r="N342" s="262"/>
      <c r="O342" s="262"/>
      <c r="P342" s="262"/>
      <c r="Q342" s="262"/>
      <c r="R342" s="262"/>
      <c r="S342" s="262"/>
      <c r="T342" s="263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4" t="s">
        <v>144</v>
      </c>
      <c r="AU342" s="264" t="s">
        <v>89</v>
      </c>
      <c r="AV342" s="15" t="s">
        <v>135</v>
      </c>
      <c r="AW342" s="15" t="s">
        <v>34</v>
      </c>
      <c r="AX342" s="15" t="s">
        <v>79</v>
      </c>
      <c r="AY342" s="264" t="s">
        <v>134</v>
      </c>
    </row>
    <row r="343" spans="1:51" s="13" customFormat="1" ht="12">
      <c r="A343" s="13"/>
      <c r="B343" s="232"/>
      <c r="C343" s="233"/>
      <c r="D343" s="234" t="s">
        <v>144</v>
      </c>
      <c r="E343" s="235" t="s">
        <v>1</v>
      </c>
      <c r="F343" s="236" t="s">
        <v>161</v>
      </c>
      <c r="G343" s="233"/>
      <c r="H343" s="235" t="s">
        <v>1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144</v>
      </c>
      <c r="AU343" s="242" t="s">
        <v>89</v>
      </c>
      <c r="AV343" s="13" t="s">
        <v>87</v>
      </c>
      <c r="AW343" s="13" t="s">
        <v>34</v>
      </c>
      <c r="AX343" s="13" t="s">
        <v>79</v>
      </c>
      <c r="AY343" s="242" t="s">
        <v>134</v>
      </c>
    </row>
    <row r="344" spans="1:51" s="13" customFormat="1" ht="12">
      <c r="A344" s="13"/>
      <c r="B344" s="232"/>
      <c r="C344" s="233"/>
      <c r="D344" s="234" t="s">
        <v>144</v>
      </c>
      <c r="E344" s="235" t="s">
        <v>1</v>
      </c>
      <c r="F344" s="236" t="s">
        <v>164</v>
      </c>
      <c r="G344" s="233"/>
      <c r="H344" s="235" t="s">
        <v>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144</v>
      </c>
      <c r="AU344" s="242" t="s">
        <v>89</v>
      </c>
      <c r="AV344" s="13" t="s">
        <v>87</v>
      </c>
      <c r="AW344" s="13" t="s">
        <v>34</v>
      </c>
      <c r="AX344" s="13" t="s">
        <v>79</v>
      </c>
      <c r="AY344" s="242" t="s">
        <v>134</v>
      </c>
    </row>
    <row r="345" spans="1:51" s="14" customFormat="1" ht="12">
      <c r="A345" s="14"/>
      <c r="B345" s="243"/>
      <c r="C345" s="244"/>
      <c r="D345" s="234" t="s">
        <v>144</v>
      </c>
      <c r="E345" s="245" t="s">
        <v>1</v>
      </c>
      <c r="F345" s="246" t="s">
        <v>165</v>
      </c>
      <c r="G345" s="244"/>
      <c r="H345" s="247">
        <v>5.41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144</v>
      </c>
      <c r="AU345" s="253" t="s">
        <v>89</v>
      </c>
      <c r="AV345" s="14" t="s">
        <v>89</v>
      </c>
      <c r="AW345" s="14" t="s">
        <v>34</v>
      </c>
      <c r="AX345" s="14" t="s">
        <v>79</v>
      </c>
      <c r="AY345" s="253" t="s">
        <v>134</v>
      </c>
    </row>
    <row r="346" spans="1:51" s="14" customFormat="1" ht="12">
      <c r="A346" s="14"/>
      <c r="B346" s="243"/>
      <c r="C346" s="244"/>
      <c r="D346" s="234" t="s">
        <v>144</v>
      </c>
      <c r="E346" s="245" t="s">
        <v>1</v>
      </c>
      <c r="F346" s="246" t="s">
        <v>166</v>
      </c>
      <c r="G346" s="244"/>
      <c r="H346" s="247">
        <v>10.68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144</v>
      </c>
      <c r="AU346" s="253" t="s">
        <v>89</v>
      </c>
      <c r="AV346" s="14" t="s">
        <v>89</v>
      </c>
      <c r="AW346" s="14" t="s">
        <v>34</v>
      </c>
      <c r="AX346" s="14" t="s">
        <v>79</v>
      </c>
      <c r="AY346" s="253" t="s">
        <v>134</v>
      </c>
    </row>
    <row r="347" spans="1:51" s="14" customFormat="1" ht="12">
      <c r="A347" s="14"/>
      <c r="B347" s="243"/>
      <c r="C347" s="244"/>
      <c r="D347" s="234" t="s">
        <v>144</v>
      </c>
      <c r="E347" s="245" t="s">
        <v>1</v>
      </c>
      <c r="F347" s="246" t="s">
        <v>329</v>
      </c>
      <c r="G347" s="244"/>
      <c r="H347" s="247">
        <v>1.052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144</v>
      </c>
      <c r="AU347" s="253" t="s">
        <v>89</v>
      </c>
      <c r="AV347" s="14" t="s">
        <v>89</v>
      </c>
      <c r="AW347" s="14" t="s">
        <v>34</v>
      </c>
      <c r="AX347" s="14" t="s">
        <v>79</v>
      </c>
      <c r="AY347" s="253" t="s">
        <v>134</v>
      </c>
    </row>
    <row r="348" spans="1:51" s="14" customFormat="1" ht="12">
      <c r="A348" s="14"/>
      <c r="B348" s="243"/>
      <c r="C348" s="244"/>
      <c r="D348" s="234" t="s">
        <v>144</v>
      </c>
      <c r="E348" s="245" t="s">
        <v>1</v>
      </c>
      <c r="F348" s="246" t="s">
        <v>330</v>
      </c>
      <c r="G348" s="244"/>
      <c r="H348" s="247">
        <v>1.858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144</v>
      </c>
      <c r="AU348" s="253" t="s">
        <v>89</v>
      </c>
      <c r="AV348" s="14" t="s">
        <v>89</v>
      </c>
      <c r="AW348" s="14" t="s">
        <v>34</v>
      </c>
      <c r="AX348" s="14" t="s">
        <v>79</v>
      </c>
      <c r="AY348" s="253" t="s">
        <v>134</v>
      </c>
    </row>
    <row r="349" spans="1:51" s="15" customFormat="1" ht="12">
      <c r="A349" s="15"/>
      <c r="B349" s="254"/>
      <c r="C349" s="255"/>
      <c r="D349" s="234" t="s">
        <v>144</v>
      </c>
      <c r="E349" s="256" t="s">
        <v>1</v>
      </c>
      <c r="F349" s="257" t="s">
        <v>169</v>
      </c>
      <c r="G349" s="255"/>
      <c r="H349" s="258">
        <v>19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4" t="s">
        <v>144</v>
      </c>
      <c r="AU349" s="264" t="s">
        <v>89</v>
      </c>
      <c r="AV349" s="15" t="s">
        <v>135</v>
      </c>
      <c r="AW349" s="15" t="s">
        <v>34</v>
      </c>
      <c r="AX349" s="15" t="s">
        <v>79</v>
      </c>
      <c r="AY349" s="264" t="s">
        <v>134</v>
      </c>
    </row>
    <row r="350" spans="1:51" s="13" customFormat="1" ht="12">
      <c r="A350" s="13"/>
      <c r="B350" s="232"/>
      <c r="C350" s="233"/>
      <c r="D350" s="234" t="s">
        <v>144</v>
      </c>
      <c r="E350" s="235" t="s">
        <v>1</v>
      </c>
      <c r="F350" s="236" t="s">
        <v>170</v>
      </c>
      <c r="G350" s="233"/>
      <c r="H350" s="235" t="s">
        <v>1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144</v>
      </c>
      <c r="AU350" s="242" t="s">
        <v>89</v>
      </c>
      <c r="AV350" s="13" t="s">
        <v>87</v>
      </c>
      <c r="AW350" s="13" t="s">
        <v>34</v>
      </c>
      <c r="AX350" s="13" t="s">
        <v>79</v>
      </c>
      <c r="AY350" s="242" t="s">
        <v>134</v>
      </c>
    </row>
    <row r="351" spans="1:51" s="13" customFormat="1" ht="12">
      <c r="A351" s="13"/>
      <c r="B351" s="232"/>
      <c r="C351" s="233"/>
      <c r="D351" s="234" t="s">
        <v>144</v>
      </c>
      <c r="E351" s="235" t="s">
        <v>1</v>
      </c>
      <c r="F351" s="236" t="s">
        <v>331</v>
      </c>
      <c r="G351" s="233"/>
      <c r="H351" s="235" t="s">
        <v>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144</v>
      </c>
      <c r="AU351" s="242" t="s">
        <v>89</v>
      </c>
      <c r="AV351" s="13" t="s">
        <v>87</v>
      </c>
      <c r="AW351" s="13" t="s">
        <v>34</v>
      </c>
      <c r="AX351" s="13" t="s">
        <v>79</v>
      </c>
      <c r="AY351" s="242" t="s">
        <v>134</v>
      </c>
    </row>
    <row r="352" spans="1:51" s="14" customFormat="1" ht="12">
      <c r="A352" s="14"/>
      <c r="B352" s="243"/>
      <c r="C352" s="244"/>
      <c r="D352" s="234" t="s">
        <v>144</v>
      </c>
      <c r="E352" s="245" t="s">
        <v>1</v>
      </c>
      <c r="F352" s="246" t="s">
        <v>332</v>
      </c>
      <c r="G352" s="244"/>
      <c r="H352" s="247">
        <v>0.876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3" t="s">
        <v>144</v>
      </c>
      <c r="AU352" s="253" t="s">
        <v>89</v>
      </c>
      <c r="AV352" s="14" t="s">
        <v>89</v>
      </c>
      <c r="AW352" s="14" t="s">
        <v>34</v>
      </c>
      <c r="AX352" s="14" t="s">
        <v>79</v>
      </c>
      <c r="AY352" s="253" t="s">
        <v>134</v>
      </c>
    </row>
    <row r="353" spans="1:51" s="14" customFormat="1" ht="12">
      <c r="A353" s="14"/>
      <c r="B353" s="243"/>
      <c r="C353" s="244"/>
      <c r="D353" s="234" t="s">
        <v>144</v>
      </c>
      <c r="E353" s="245" t="s">
        <v>1</v>
      </c>
      <c r="F353" s="246" t="s">
        <v>333</v>
      </c>
      <c r="G353" s="244"/>
      <c r="H353" s="247">
        <v>4.455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144</v>
      </c>
      <c r="AU353" s="253" t="s">
        <v>89</v>
      </c>
      <c r="AV353" s="14" t="s">
        <v>89</v>
      </c>
      <c r="AW353" s="14" t="s">
        <v>34</v>
      </c>
      <c r="AX353" s="14" t="s">
        <v>79</v>
      </c>
      <c r="AY353" s="253" t="s">
        <v>134</v>
      </c>
    </row>
    <row r="354" spans="1:51" s="14" customFormat="1" ht="12">
      <c r="A354" s="14"/>
      <c r="B354" s="243"/>
      <c r="C354" s="244"/>
      <c r="D354" s="234" t="s">
        <v>144</v>
      </c>
      <c r="E354" s="245" t="s">
        <v>1</v>
      </c>
      <c r="F354" s="246" t="s">
        <v>334</v>
      </c>
      <c r="G354" s="244"/>
      <c r="H354" s="247">
        <v>0.669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144</v>
      </c>
      <c r="AU354" s="253" t="s">
        <v>89</v>
      </c>
      <c r="AV354" s="14" t="s">
        <v>89</v>
      </c>
      <c r="AW354" s="14" t="s">
        <v>34</v>
      </c>
      <c r="AX354" s="14" t="s">
        <v>79</v>
      </c>
      <c r="AY354" s="253" t="s">
        <v>134</v>
      </c>
    </row>
    <row r="355" spans="1:51" s="15" customFormat="1" ht="12">
      <c r="A355" s="15"/>
      <c r="B355" s="254"/>
      <c r="C355" s="255"/>
      <c r="D355" s="234" t="s">
        <v>144</v>
      </c>
      <c r="E355" s="256" t="s">
        <v>1</v>
      </c>
      <c r="F355" s="257" t="s">
        <v>175</v>
      </c>
      <c r="G355" s="255"/>
      <c r="H355" s="258">
        <v>6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4" t="s">
        <v>144</v>
      </c>
      <c r="AU355" s="264" t="s">
        <v>89</v>
      </c>
      <c r="AV355" s="15" t="s">
        <v>135</v>
      </c>
      <c r="AW355" s="15" t="s">
        <v>34</v>
      </c>
      <c r="AX355" s="15" t="s">
        <v>79</v>
      </c>
      <c r="AY355" s="264" t="s">
        <v>134</v>
      </c>
    </row>
    <row r="356" spans="1:51" s="16" customFormat="1" ht="12">
      <c r="A356" s="16"/>
      <c r="B356" s="265"/>
      <c r="C356" s="266"/>
      <c r="D356" s="234" t="s">
        <v>144</v>
      </c>
      <c r="E356" s="267" t="s">
        <v>1</v>
      </c>
      <c r="F356" s="268" t="s">
        <v>176</v>
      </c>
      <c r="G356" s="266"/>
      <c r="H356" s="269">
        <v>36</v>
      </c>
      <c r="I356" s="270"/>
      <c r="J356" s="266"/>
      <c r="K356" s="266"/>
      <c r="L356" s="271"/>
      <c r="M356" s="272"/>
      <c r="N356" s="273"/>
      <c r="O356" s="273"/>
      <c r="P356" s="273"/>
      <c r="Q356" s="273"/>
      <c r="R356" s="273"/>
      <c r="S356" s="273"/>
      <c r="T356" s="274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75" t="s">
        <v>144</v>
      </c>
      <c r="AU356" s="275" t="s">
        <v>89</v>
      </c>
      <c r="AV356" s="16" t="s">
        <v>142</v>
      </c>
      <c r="AW356" s="16" t="s">
        <v>34</v>
      </c>
      <c r="AX356" s="16" t="s">
        <v>87</v>
      </c>
      <c r="AY356" s="275" t="s">
        <v>134</v>
      </c>
    </row>
    <row r="357" spans="1:65" s="2" customFormat="1" ht="14.4" customHeight="1">
      <c r="A357" s="39"/>
      <c r="B357" s="40"/>
      <c r="C357" s="219" t="s">
        <v>335</v>
      </c>
      <c r="D357" s="219" t="s">
        <v>137</v>
      </c>
      <c r="E357" s="220" t="s">
        <v>336</v>
      </c>
      <c r="F357" s="221" t="s">
        <v>337</v>
      </c>
      <c r="G357" s="222" t="s">
        <v>338</v>
      </c>
      <c r="H357" s="223">
        <v>3</v>
      </c>
      <c r="I357" s="224"/>
      <c r="J357" s="225">
        <f>ROUND(I357*H357,2)</f>
        <v>0</v>
      </c>
      <c r="K357" s="221" t="s">
        <v>141</v>
      </c>
      <c r="L357" s="45"/>
      <c r="M357" s="226" t="s">
        <v>1</v>
      </c>
      <c r="N357" s="227" t="s">
        <v>44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0.005</v>
      </c>
      <c r="T357" s="229">
        <f>S357*H357</f>
        <v>0.015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315</v>
      </c>
      <c r="AT357" s="230" t="s">
        <v>137</v>
      </c>
      <c r="AU357" s="230" t="s">
        <v>89</v>
      </c>
      <c r="AY357" s="18" t="s">
        <v>134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87</v>
      </c>
      <c r="BK357" s="231">
        <f>ROUND(I357*H357,2)</f>
        <v>0</v>
      </c>
      <c r="BL357" s="18" t="s">
        <v>315</v>
      </c>
      <c r="BM357" s="230" t="s">
        <v>339</v>
      </c>
    </row>
    <row r="358" spans="1:51" s="13" customFormat="1" ht="12">
      <c r="A358" s="13"/>
      <c r="B358" s="232"/>
      <c r="C358" s="233"/>
      <c r="D358" s="234" t="s">
        <v>144</v>
      </c>
      <c r="E358" s="235" t="s">
        <v>1</v>
      </c>
      <c r="F358" s="236" t="s">
        <v>161</v>
      </c>
      <c r="G358" s="233"/>
      <c r="H358" s="235" t="s">
        <v>1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144</v>
      </c>
      <c r="AU358" s="242" t="s">
        <v>89</v>
      </c>
      <c r="AV358" s="13" t="s">
        <v>87</v>
      </c>
      <c r="AW358" s="13" t="s">
        <v>34</v>
      </c>
      <c r="AX358" s="13" t="s">
        <v>79</v>
      </c>
      <c r="AY358" s="242" t="s">
        <v>134</v>
      </c>
    </row>
    <row r="359" spans="1:51" s="13" customFormat="1" ht="12">
      <c r="A359" s="13"/>
      <c r="B359" s="232"/>
      <c r="C359" s="233"/>
      <c r="D359" s="234" t="s">
        <v>144</v>
      </c>
      <c r="E359" s="235" t="s">
        <v>1</v>
      </c>
      <c r="F359" s="236" t="s">
        <v>340</v>
      </c>
      <c r="G359" s="233"/>
      <c r="H359" s="235" t="s">
        <v>1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144</v>
      </c>
      <c r="AU359" s="242" t="s">
        <v>89</v>
      </c>
      <c r="AV359" s="13" t="s">
        <v>87</v>
      </c>
      <c r="AW359" s="13" t="s">
        <v>34</v>
      </c>
      <c r="AX359" s="13" t="s">
        <v>79</v>
      </c>
      <c r="AY359" s="242" t="s">
        <v>134</v>
      </c>
    </row>
    <row r="360" spans="1:51" s="14" customFormat="1" ht="12">
      <c r="A360" s="14"/>
      <c r="B360" s="243"/>
      <c r="C360" s="244"/>
      <c r="D360" s="234" t="s">
        <v>144</v>
      </c>
      <c r="E360" s="245" t="s">
        <v>1</v>
      </c>
      <c r="F360" s="246" t="s">
        <v>135</v>
      </c>
      <c r="G360" s="244"/>
      <c r="H360" s="247">
        <v>3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144</v>
      </c>
      <c r="AU360" s="253" t="s">
        <v>89</v>
      </c>
      <c r="AV360" s="14" t="s">
        <v>89</v>
      </c>
      <c r="AW360" s="14" t="s">
        <v>34</v>
      </c>
      <c r="AX360" s="14" t="s">
        <v>87</v>
      </c>
      <c r="AY360" s="253" t="s">
        <v>134</v>
      </c>
    </row>
    <row r="361" spans="1:65" s="2" customFormat="1" ht="14.4" customHeight="1">
      <c r="A361" s="39"/>
      <c r="B361" s="40"/>
      <c r="C361" s="219" t="s">
        <v>341</v>
      </c>
      <c r="D361" s="219" t="s">
        <v>137</v>
      </c>
      <c r="E361" s="220" t="s">
        <v>342</v>
      </c>
      <c r="F361" s="221" t="s">
        <v>343</v>
      </c>
      <c r="G361" s="222" t="s">
        <v>338</v>
      </c>
      <c r="H361" s="223">
        <v>2</v>
      </c>
      <c r="I361" s="224"/>
      <c r="J361" s="225">
        <f>ROUND(I361*H361,2)</f>
        <v>0</v>
      </c>
      <c r="K361" s="221" t="s">
        <v>1</v>
      </c>
      <c r="L361" s="45"/>
      <c r="M361" s="226" t="s">
        <v>1</v>
      </c>
      <c r="N361" s="227" t="s">
        <v>44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0.01</v>
      </c>
      <c r="T361" s="229">
        <f>S361*H361</f>
        <v>0.02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315</v>
      </c>
      <c r="AT361" s="230" t="s">
        <v>137</v>
      </c>
      <c r="AU361" s="230" t="s">
        <v>89</v>
      </c>
      <c r="AY361" s="18" t="s">
        <v>134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87</v>
      </c>
      <c r="BK361" s="231">
        <f>ROUND(I361*H361,2)</f>
        <v>0</v>
      </c>
      <c r="BL361" s="18" t="s">
        <v>315</v>
      </c>
      <c r="BM361" s="230" t="s">
        <v>344</v>
      </c>
    </row>
    <row r="362" spans="1:51" s="13" customFormat="1" ht="12">
      <c r="A362" s="13"/>
      <c r="B362" s="232"/>
      <c r="C362" s="233"/>
      <c r="D362" s="234" t="s">
        <v>144</v>
      </c>
      <c r="E362" s="235" t="s">
        <v>1</v>
      </c>
      <c r="F362" s="236" t="s">
        <v>345</v>
      </c>
      <c r="G362" s="233"/>
      <c r="H362" s="235" t="s">
        <v>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144</v>
      </c>
      <c r="AU362" s="242" t="s">
        <v>89</v>
      </c>
      <c r="AV362" s="13" t="s">
        <v>87</v>
      </c>
      <c r="AW362" s="13" t="s">
        <v>34</v>
      </c>
      <c r="AX362" s="13" t="s">
        <v>79</v>
      </c>
      <c r="AY362" s="242" t="s">
        <v>134</v>
      </c>
    </row>
    <row r="363" spans="1:51" s="14" customFormat="1" ht="12">
      <c r="A363" s="14"/>
      <c r="B363" s="243"/>
      <c r="C363" s="244"/>
      <c r="D363" s="234" t="s">
        <v>144</v>
      </c>
      <c r="E363" s="245" t="s">
        <v>1</v>
      </c>
      <c r="F363" s="246" t="s">
        <v>89</v>
      </c>
      <c r="G363" s="244"/>
      <c r="H363" s="247">
        <v>2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144</v>
      </c>
      <c r="AU363" s="253" t="s">
        <v>89</v>
      </c>
      <c r="AV363" s="14" t="s">
        <v>89</v>
      </c>
      <c r="AW363" s="14" t="s">
        <v>34</v>
      </c>
      <c r="AX363" s="14" t="s">
        <v>87</v>
      </c>
      <c r="AY363" s="253" t="s">
        <v>134</v>
      </c>
    </row>
    <row r="364" spans="1:65" s="2" customFormat="1" ht="14.4" customHeight="1">
      <c r="A364" s="39"/>
      <c r="B364" s="40"/>
      <c r="C364" s="219" t="s">
        <v>346</v>
      </c>
      <c r="D364" s="219" t="s">
        <v>137</v>
      </c>
      <c r="E364" s="220" t="s">
        <v>347</v>
      </c>
      <c r="F364" s="221" t="s">
        <v>348</v>
      </c>
      <c r="G364" s="222" t="s">
        <v>140</v>
      </c>
      <c r="H364" s="223">
        <v>8</v>
      </c>
      <c r="I364" s="224"/>
      <c r="J364" s="225">
        <f>ROUND(I364*H364,2)</f>
        <v>0</v>
      </c>
      <c r="K364" s="221" t="s">
        <v>141</v>
      </c>
      <c r="L364" s="45"/>
      <c r="M364" s="226" t="s">
        <v>1</v>
      </c>
      <c r="N364" s="227" t="s">
        <v>44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0.075</v>
      </c>
      <c r="T364" s="229">
        <f>S364*H364</f>
        <v>0.6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315</v>
      </c>
      <c r="AT364" s="230" t="s">
        <v>137</v>
      </c>
      <c r="AU364" s="230" t="s">
        <v>89</v>
      </c>
      <c r="AY364" s="18" t="s">
        <v>134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87</v>
      </c>
      <c r="BK364" s="231">
        <f>ROUND(I364*H364,2)</f>
        <v>0</v>
      </c>
      <c r="BL364" s="18" t="s">
        <v>315</v>
      </c>
      <c r="BM364" s="230" t="s">
        <v>349</v>
      </c>
    </row>
    <row r="365" spans="1:51" s="13" customFormat="1" ht="12">
      <c r="A365" s="13"/>
      <c r="B365" s="232"/>
      <c r="C365" s="233"/>
      <c r="D365" s="234" t="s">
        <v>144</v>
      </c>
      <c r="E365" s="235" t="s">
        <v>1</v>
      </c>
      <c r="F365" s="236" t="s">
        <v>145</v>
      </c>
      <c r="G365" s="233"/>
      <c r="H365" s="235" t="s">
        <v>1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144</v>
      </c>
      <c r="AU365" s="242" t="s">
        <v>89</v>
      </c>
      <c r="AV365" s="13" t="s">
        <v>87</v>
      </c>
      <c r="AW365" s="13" t="s">
        <v>34</v>
      </c>
      <c r="AX365" s="13" t="s">
        <v>79</v>
      </c>
      <c r="AY365" s="242" t="s">
        <v>134</v>
      </c>
    </row>
    <row r="366" spans="1:51" s="13" customFormat="1" ht="12">
      <c r="A366" s="13"/>
      <c r="B366" s="232"/>
      <c r="C366" s="233"/>
      <c r="D366" s="234" t="s">
        <v>144</v>
      </c>
      <c r="E366" s="235" t="s">
        <v>1</v>
      </c>
      <c r="F366" s="236" t="s">
        <v>350</v>
      </c>
      <c r="G366" s="233"/>
      <c r="H366" s="235" t="s">
        <v>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144</v>
      </c>
      <c r="AU366" s="242" t="s">
        <v>89</v>
      </c>
      <c r="AV366" s="13" t="s">
        <v>87</v>
      </c>
      <c r="AW366" s="13" t="s">
        <v>34</v>
      </c>
      <c r="AX366" s="13" t="s">
        <v>79</v>
      </c>
      <c r="AY366" s="242" t="s">
        <v>134</v>
      </c>
    </row>
    <row r="367" spans="1:51" s="14" customFormat="1" ht="12">
      <c r="A367" s="14"/>
      <c r="B367" s="243"/>
      <c r="C367" s="244"/>
      <c r="D367" s="234" t="s">
        <v>144</v>
      </c>
      <c r="E367" s="245" t="s">
        <v>1</v>
      </c>
      <c r="F367" s="246" t="s">
        <v>351</v>
      </c>
      <c r="G367" s="244"/>
      <c r="H367" s="247">
        <v>1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144</v>
      </c>
      <c r="AU367" s="253" t="s">
        <v>89</v>
      </c>
      <c r="AV367" s="14" t="s">
        <v>89</v>
      </c>
      <c r="AW367" s="14" t="s">
        <v>34</v>
      </c>
      <c r="AX367" s="14" t="s">
        <v>79</v>
      </c>
      <c r="AY367" s="253" t="s">
        <v>134</v>
      </c>
    </row>
    <row r="368" spans="1:51" s="13" customFormat="1" ht="12">
      <c r="A368" s="13"/>
      <c r="B368" s="232"/>
      <c r="C368" s="233"/>
      <c r="D368" s="234" t="s">
        <v>144</v>
      </c>
      <c r="E368" s="235" t="s">
        <v>1</v>
      </c>
      <c r="F368" s="236" t="s">
        <v>161</v>
      </c>
      <c r="G368" s="233"/>
      <c r="H368" s="235" t="s">
        <v>1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144</v>
      </c>
      <c r="AU368" s="242" t="s">
        <v>89</v>
      </c>
      <c r="AV368" s="13" t="s">
        <v>87</v>
      </c>
      <c r="AW368" s="13" t="s">
        <v>34</v>
      </c>
      <c r="AX368" s="13" t="s">
        <v>79</v>
      </c>
      <c r="AY368" s="242" t="s">
        <v>134</v>
      </c>
    </row>
    <row r="369" spans="1:51" s="13" customFormat="1" ht="12">
      <c r="A369" s="13"/>
      <c r="B369" s="232"/>
      <c r="C369" s="233"/>
      <c r="D369" s="234" t="s">
        <v>144</v>
      </c>
      <c r="E369" s="235" t="s">
        <v>1</v>
      </c>
      <c r="F369" s="236" t="s">
        <v>352</v>
      </c>
      <c r="G369" s="233"/>
      <c r="H369" s="235" t="s">
        <v>1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2" t="s">
        <v>144</v>
      </c>
      <c r="AU369" s="242" t="s">
        <v>89</v>
      </c>
      <c r="AV369" s="13" t="s">
        <v>87</v>
      </c>
      <c r="AW369" s="13" t="s">
        <v>34</v>
      </c>
      <c r="AX369" s="13" t="s">
        <v>79</v>
      </c>
      <c r="AY369" s="242" t="s">
        <v>134</v>
      </c>
    </row>
    <row r="370" spans="1:51" s="14" customFormat="1" ht="12">
      <c r="A370" s="14"/>
      <c r="B370" s="243"/>
      <c r="C370" s="244"/>
      <c r="D370" s="234" t="s">
        <v>144</v>
      </c>
      <c r="E370" s="245" t="s">
        <v>1</v>
      </c>
      <c r="F370" s="246" t="s">
        <v>353</v>
      </c>
      <c r="G370" s="244"/>
      <c r="H370" s="247">
        <v>2.338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144</v>
      </c>
      <c r="AU370" s="253" t="s">
        <v>89</v>
      </c>
      <c r="AV370" s="14" t="s">
        <v>89</v>
      </c>
      <c r="AW370" s="14" t="s">
        <v>34</v>
      </c>
      <c r="AX370" s="14" t="s">
        <v>79</v>
      </c>
      <c r="AY370" s="253" t="s">
        <v>134</v>
      </c>
    </row>
    <row r="371" spans="1:51" s="13" customFormat="1" ht="12">
      <c r="A371" s="13"/>
      <c r="B371" s="232"/>
      <c r="C371" s="233"/>
      <c r="D371" s="234" t="s">
        <v>144</v>
      </c>
      <c r="E371" s="235" t="s">
        <v>1</v>
      </c>
      <c r="F371" s="236" t="s">
        <v>170</v>
      </c>
      <c r="G371" s="233"/>
      <c r="H371" s="235" t="s">
        <v>1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144</v>
      </c>
      <c r="AU371" s="242" t="s">
        <v>89</v>
      </c>
      <c r="AV371" s="13" t="s">
        <v>87</v>
      </c>
      <c r="AW371" s="13" t="s">
        <v>34</v>
      </c>
      <c r="AX371" s="13" t="s">
        <v>79</v>
      </c>
      <c r="AY371" s="242" t="s">
        <v>134</v>
      </c>
    </row>
    <row r="372" spans="1:51" s="13" customFormat="1" ht="12">
      <c r="A372" s="13"/>
      <c r="B372" s="232"/>
      <c r="C372" s="233"/>
      <c r="D372" s="234" t="s">
        <v>144</v>
      </c>
      <c r="E372" s="235" t="s">
        <v>1</v>
      </c>
      <c r="F372" s="236" t="s">
        <v>354</v>
      </c>
      <c r="G372" s="233"/>
      <c r="H372" s="235" t="s">
        <v>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144</v>
      </c>
      <c r="AU372" s="242" t="s">
        <v>89</v>
      </c>
      <c r="AV372" s="13" t="s">
        <v>87</v>
      </c>
      <c r="AW372" s="13" t="s">
        <v>34</v>
      </c>
      <c r="AX372" s="13" t="s">
        <v>79</v>
      </c>
      <c r="AY372" s="242" t="s">
        <v>134</v>
      </c>
    </row>
    <row r="373" spans="1:51" s="14" customFormat="1" ht="12">
      <c r="A373" s="14"/>
      <c r="B373" s="243"/>
      <c r="C373" s="244"/>
      <c r="D373" s="234" t="s">
        <v>144</v>
      </c>
      <c r="E373" s="245" t="s">
        <v>1</v>
      </c>
      <c r="F373" s="246" t="s">
        <v>355</v>
      </c>
      <c r="G373" s="244"/>
      <c r="H373" s="247">
        <v>3.555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3" t="s">
        <v>144</v>
      </c>
      <c r="AU373" s="253" t="s">
        <v>89</v>
      </c>
      <c r="AV373" s="14" t="s">
        <v>89</v>
      </c>
      <c r="AW373" s="14" t="s">
        <v>34</v>
      </c>
      <c r="AX373" s="14" t="s">
        <v>79</v>
      </c>
      <c r="AY373" s="253" t="s">
        <v>134</v>
      </c>
    </row>
    <row r="374" spans="1:51" s="14" customFormat="1" ht="12">
      <c r="A374" s="14"/>
      <c r="B374" s="243"/>
      <c r="C374" s="244"/>
      <c r="D374" s="234" t="s">
        <v>144</v>
      </c>
      <c r="E374" s="245" t="s">
        <v>1</v>
      </c>
      <c r="F374" s="246" t="s">
        <v>356</v>
      </c>
      <c r="G374" s="244"/>
      <c r="H374" s="247">
        <v>1.107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144</v>
      </c>
      <c r="AU374" s="253" t="s">
        <v>89</v>
      </c>
      <c r="AV374" s="14" t="s">
        <v>89</v>
      </c>
      <c r="AW374" s="14" t="s">
        <v>34</v>
      </c>
      <c r="AX374" s="14" t="s">
        <v>79</v>
      </c>
      <c r="AY374" s="253" t="s">
        <v>134</v>
      </c>
    </row>
    <row r="375" spans="1:51" s="16" customFormat="1" ht="12">
      <c r="A375" s="16"/>
      <c r="B375" s="265"/>
      <c r="C375" s="266"/>
      <c r="D375" s="234" t="s">
        <v>144</v>
      </c>
      <c r="E375" s="267" t="s">
        <v>1</v>
      </c>
      <c r="F375" s="268" t="s">
        <v>176</v>
      </c>
      <c r="G375" s="266"/>
      <c r="H375" s="269">
        <v>8</v>
      </c>
      <c r="I375" s="270"/>
      <c r="J375" s="266"/>
      <c r="K375" s="266"/>
      <c r="L375" s="271"/>
      <c r="M375" s="272"/>
      <c r="N375" s="273"/>
      <c r="O375" s="273"/>
      <c r="P375" s="273"/>
      <c r="Q375" s="273"/>
      <c r="R375" s="273"/>
      <c r="S375" s="273"/>
      <c r="T375" s="274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75" t="s">
        <v>144</v>
      </c>
      <c r="AU375" s="275" t="s">
        <v>89</v>
      </c>
      <c r="AV375" s="16" t="s">
        <v>142</v>
      </c>
      <c r="AW375" s="16" t="s">
        <v>34</v>
      </c>
      <c r="AX375" s="16" t="s">
        <v>87</v>
      </c>
      <c r="AY375" s="275" t="s">
        <v>134</v>
      </c>
    </row>
    <row r="376" spans="1:65" s="2" customFormat="1" ht="14.4" customHeight="1">
      <c r="A376" s="39"/>
      <c r="B376" s="40"/>
      <c r="C376" s="219" t="s">
        <v>357</v>
      </c>
      <c r="D376" s="219" t="s">
        <v>137</v>
      </c>
      <c r="E376" s="220" t="s">
        <v>358</v>
      </c>
      <c r="F376" s="221" t="s">
        <v>359</v>
      </c>
      <c r="G376" s="222" t="s">
        <v>140</v>
      </c>
      <c r="H376" s="223">
        <v>80.5</v>
      </c>
      <c r="I376" s="224"/>
      <c r="J376" s="225">
        <f>ROUND(I376*H376,2)</f>
        <v>0</v>
      </c>
      <c r="K376" s="221" t="s">
        <v>141</v>
      </c>
      <c r="L376" s="45"/>
      <c r="M376" s="226" t="s">
        <v>1</v>
      </c>
      <c r="N376" s="227" t="s">
        <v>44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0.062</v>
      </c>
      <c r="T376" s="229">
        <f>S376*H376</f>
        <v>4.991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315</v>
      </c>
      <c r="AT376" s="230" t="s">
        <v>137</v>
      </c>
      <c r="AU376" s="230" t="s">
        <v>89</v>
      </c>
      <c r="AY376" s="18" t="s">
        <v>134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87</v>
      </c>
      <c r="BK376" s="231">
        <f>ROUND(I376*H376,2)</f>
        <v>0</v>
      </c>
      <c r="BL376" s="18" t="s">
        <v>315</v>
      </c>
      <c r="BM376" s="230" t="s">
        <v>360</v>
      </c>
    </row>
    <row r="377" spans="1:51" s="13" customFormat="1" ht="12">
      <c r="A377" s="13"/>
      <c r="B377" s="232"/>
      <c r="C377" s="233"/>
      <c r="D377" s="234" t="s">
        <v>144</v>
      </c>
      <c r="E377" s="235" t="s">
        <v>1</v>
      </c>
      <c r="F377" s="236" t="s">
        <v>145</v>
      </c>
      <c r="G377" s="233"/>
      <c r="H377" s="235" t="s">
        <v>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144</v>
      </c>
      <c r="AU377" s="242" t="s">
        <v>89</v>
      </c>
      <c r="AV377" s="13" t="s">
        <v>87</v>
      </c>
      <c r="AW377" s="13" t="s">
        <v>34</v>
      </c>
      <c r="AX377" s="13" t="s">
        <v>79</v>
      </c>
      <c r="AY377" s="242" t="s">
        <v>134</v>
      </c>
    </row>
    <row r="378" spans="1:51" s="13" customFormat="1" ht="12">
      <c r="A378" s="13"/>
      <c r="B378" s="232"/>
      <c r="C378" s="233"/>
      <c r="D378" s="234" t="s">
        <v>144</v>
      </c>
      <c r="E378" s="235" t="s">
        <v>1</v>
      </c>
      <c r="F378" s="236" t="s">
        <v>361</v>
      </c>
      <c r="G378" s="233"/>
      <c r="H378" s="235" t="s">
        <v>1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144</v>
      </c>
      <c r="AU378" s="242" t="s">
        <v>89</v>
      </c>
      <c r="AV378" s="13" t="s">
        <v>87</v>
      </c>
      <c r="AW378" s="13" t="s">
        <v>34</v>
      </c>
      <c r="AX378" s="13" t="s">
        <v>79</v>
      </c>
      <c r="AY378" s="242" t="s">
        <v>134</v>
      </c>
    </row>
    <row r="379" spans="1:51" s="14" customFormat="1" ht="12">
      <c r="A379" s="14"/>
      <c r="B379" s="243"/>
      <c r="C379" s="244"/>
      <c r="D379" s="234" t="s">
        <v>144</v>
      </c>
      <c r="E379" s="245" t="s">
        <v>1</v>
      </c>
      <c r="F379" s="246" t="s">
        <v>362</v>
      </c>
      <c r="G379" s="244"/>
      <c r="H379" s="247">
        <v>18.135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144</v>
      </c>
      <c r="AU379" s="253" t="s">
        <v>89</v>
      </c>
      <c r="AV379" s="14" t="s">
        <v>89</v>
      </c>
      <c r="AW379" s="14" t="s">
        <v>34</v>
      </c>
      <c r="AX379" s="14" t="s">
        <v>79</v>
      </c>
      <c r="AY379" s="253" t="s">
        <v>134</v>
      </c>
    </row>
    <row r="380" spans="1:51" s="13" customFormat="1" ht="12">
      <c r="A380" s="13"/>
      <c r="B380" s="232"/>
      <c r="C380" s="233"/>
      <c r="D380" s="234" t="s">
        <v>144</v>
      </c>
      <c r="E380" s="235" t="s">
        <v>1</v>
      </c>
      <c r="F380" s="236" t="s">
        <v>363</v>
      </c>
      <c r="G380" s="233"/>
      <c r="H380" s="235" t="s">
        <v>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144</v>
      </c>
      <c r="AU380" s="242" t="s">
        <v>89</v>
      </c>
      <c r="AV380" s="13" t="s">
        <v>87</v>
      </c>
      <c r="AW380" s="13" t="s">
        <v>34</v>
      </c>
      <c r="AX380" s="13" t="s">
        <v>79</v>
      </c>
      <c r="AY380" s="242" t="s">
        <v>134</v>
      </c>
    </row>
    <row r="381" spans="1:51" s="14" customFormat="1" ht="12">
      <c r="A381" s="14"/>
      <c r="B381" s="243"/>
      <c r="C381" s="244"/>
      <c r="D381" s="234" t="s">
        <v>144</v>
      </c>
      <c r="E381" s="245" t="s">
        <v>1</v>
      </c>
      <c r="F381" s="246" t="s">
        <v>364</v>
      </c>
      <c r="G381" s="244"/>
      <c r="H381" s="247">
        <v>21.6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144</v>
      </c>
      <c r="AU381" s="253" t="s">
        <v>89</v>
      </c>
      <c r="AV381" s="14" t="s">
        <v>89</v>
      </c>
      <c r="AW381" s="14" t="s">
        <v>34</v>
      </c>
      <c r="AX381" s="14" t="s">
        <v>79</v>
      </c>
      <c r="AY381" s="253" t="s">
        <v>134</v>
      </c>
    </row>
    <row r="382" spans="1:51" s="14" customFormat="1" ht="12">
      <c r="A382" s="14"/>
      <c r="B382" s="243"/>
      <c r="C382" s="244"/>
      <c r="D382" s="234" t="s">
        <v>144</v>
      </c>
      <c r="E382" s="245" t="s">
        <v>1</v>
      </c>
      <c r="F382" s="246" t="s">
        <v>365</v>
      </c>
      <c r="G382" s="244"/>
      <c r="H382" s="247">
        <v>0.265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144</v>
      </c>
      <c r="AU382" s="253" t="s">
        <v>89</v>
      </c>
      <c r="AV382" s="14" t="s">
        <v>89</v>
      </c>
      <c r="AW382" s="14" t="s">
        <v>34</v>
      </c>
      <c r="AX382" s="14" t="s">
        <v>79</v>
      </c>
      <c r="AY382" s="253" t="s">
        <v>134</v>
      </c>
    </row>
    <row r="383" spans="1:51" s="13" customFormat="1" ht="12">
      <c r="A383" s="13"/>
      <c r="B383" s="232"/>
      <c r="C383" s="233"/>
      <c r="D383" s="234" t="s">
        <v>144</v>
      </c>
      <c r="E383" s="235" t="s">
        <v>1</v>
      </c>
      <c r="F383" s="236" t="s">
        <v>161</v>
      </c>
      <c r="G383" s="233"/>
      <c r="H383" s="235" t="s">
        <v>1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2" t="s">
        <v>144</v>
      </c>
      <c r="AU383" s="242" t="s">
        <v>89</v>
      </c>
      <c r="AV383" s="13" t="s">
        <v>87</v>
      </c>
      <c r="AW383" s="13" t="s">
        <v>34</v>
      </c>
      <c r="AX383" s="13" t="s">
        <v>79</v>
      </c>
      <c r="AY383" s="242" t="s">
        <v>134</v>
      </c>
    </row>
    <row r="384" spans="1:51" s="13" customFormat="1" ht="12">
      <c r="A384" s="13"/>
      <c r="B384" s="232"/>
      <c r="C384" s="233"/>
      <c r="D384" s="234" t="s">
        <v>144</v>
      </c>
      <c r="E384" s="235" t="s">
        <v>1</v>
      </c>
      <c r="F384" s="236" t="s">
        <v>366</v>
      </c>
      <c r="G384" s="233"/>
      <c r="H384" s="235" t="s">
        <v>1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144</v>
      </c>
      <c r="AU384" s="242" t="s">
        <v>89</v>
      </c>
      <c r="AV384" s="13" t="s">
        <v>87</v>
      </c>
      <c r="AW384" s="13" t="s">
        <v>34</v>
      </c>
      <c r="AX384" s="13" t="s">
        <v>79</v>
      </c>
      <c r="AY384" s="242" t="s">
        <v>134</v>
      </c>
    </row>
    <row r="385" spans="1:51" s="14" customFormat="1" ht="12">
      <c r="A385" s="14"/>
      <c r="B385" s="243"/>
      <c r="C385" s="244"/>
      <c r="D385" s="234" t="s">
        <v>144</v>
      </c>
      <c r="E385" s="245" t="s">
        <v>1</v>
      </c>
      <c r="F385" s="246" t="s">
        <v>367</v>
      </c>
      <c r="G385" s="244"/>
      <c r="H385" s="247">
        <v>40.5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144</v>
      </c>
      <c r="AU385" s="253" t="s">
        <v>89</v>
      </c>
      <c r="AV385" s="14" t="s">
        <v>89</v>
      </c>
      <c r="AW385" s="14" t="s">
        <v>34</v>
      </c>
      <c r="AX385" s="14" t="s">
        <v>79</v>
      </c>
      <c r="AY385" s="253" t="s">
        <v>134</v>
      </c>
    </row>
    <row r="386" spans="1:51" s="16" customFormat="1" ht="12">
      <c r="A386" s="16"/>
      <c r="B386" s="265"/>
      <c r="C386" s="266"/>
      <c r="D386" s="234" t="s">
        <v>144</v>
      </c>
      <c r="E386" s="267" t="s">
        <v>1</v>
      </c>
      <c r="F386" s="268" t="s">
        <v>176</v>
      </c>
      <c r="G386" s="266"/>
      <c r="H386" s="269">
        <v>80.5</v>
      </c>
      <c r="I386" s="270"/>
      <c r="J386" s="266"/>
      <c r="K386" s="266"/>
      <c r="L386" s="271"/>
      <c r="M386" s="272"/>
      <c r="N386" s="273"/>
      <c r="O386" s="273"/>
      <c r="P386" s="273"/>
      <c r="Q386" s="273"/>
      <c r="R386" s="273"/>
      <c r="S386" s="273"/>
      <c r="T386" s="274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T386" s="275" t="s">
        <v>144</v>
      </c>
      <c r="AU386" s="275" t="s">
        <v>89</v>
      </c>
      <c r="AV386" s="16" t="s">
        <v>142</v>
      </c>
      <c r="AW386" s="16" t="s">
        <v>34</v>
      </c>
      <c r="AX386" s="16" t="s">
        <v>87</v>
      </c>
      <c r="AY386" s="275" t="s">
        <v>134</v>
      </c>
    </row>
    <row r="387" spans="1:65" s="2" customFormat="1" ht="14.4" customHeight="1">
      <c r="A387" s="39"/>
      <c r="B387" s="40"/>
      <c r="C387" s="219" t="s">
        <v>7</v>
      </c>
      <c r="D387" s="219" t="s">
        <v>137</v>
      </c>
      <c r="E387" s="220" t="s">
        <v>368</v>
      </c>
      <c r="F387" s="221" t="s">
        <v>369</v>
      </c>
      <c r="G387" s="222" t="s">
        <v>140</v>
      </c>
      <c r="H387" s="223">
        <v>47</v>
      </c>
      <c r="I387" s="224"/>
      <c r="J387" s="225">
        <f>ROUND(I387*H387,2)</f>
        <v>0</v>
      </c>
      <c r="K387" s="221" t="s">
        <v>141</v>
      </c>
      <c r="L387" s="45"/>
      <c r="M387" s="226" t="s">
        <v>1</v>
      </c>
      <c r="N387" s="227" t="s">
        <v>44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0.054</v>
      </c>
      <c r="T387" s="229">
        <f>S387*H387</f>
        <v>2.538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315</v>
      </c>
      <c r="AT387" s="230" t="s">
        <v>137</v>
      </c>
      <c r="AU387" s="230" t="s">
        <v>89</v>
      </c>
      <c r="AY387" s="18" t="s">
        <v>134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87</v>
      </c>
      <c r="BK387" s="231">
        <f>ROUND(I387*H387,2)</f>
        <v>0</v>
      </c>
      <c r="BL387" s="18" t="s">
        <v>315</v>
      </c>
      <c r="BM387" s="230" t="s">
        <v>370</v>
      </c>
    </row>
    <row r="388" spans="1:51" s="13" customFormat="1" ht="12">
      <c r="A388" s="13"/>
      <c r="B388" s="232"/>
      <c r="C388" s="233"/>
      <c r="D388" s="234" t="s">
        <v>144</v>
      </c>
      <c r="E388" s="235" t="s">
        <v>1</v>
      </c>
      <c r="F388" s="236" t="s">
        <v>145</v>
      </c>
      <c r="G388" s="233"/>
      <c r="H388" s="235" t="s">
        <v>1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2" t="s">
        <v>144</v>
      </c>
      <c r="AU388" s="242" t="s">
        <v>89</v>
      </c>
      <c r="AV388" s="13" t="s">
        <v>87</v>
      </c>
      <c r="AW388" s="13" t="s">
        <v>34</v>
      </c>
      <c r="AX388" s="13" t="s">
        <v>79</v>
      </c>
      <c r="AY388" s="242" t="s">
        <v>134</v>
      </c>
    </row>
    <row r="389" spans="1:51" s="13" customFormat="1" ht="12">
      <c r="A389" s="13"/>
      <c r="B389" s="232"/>
      <c r="C389" s="233"/>
      <c r="D389" s="234" t="s">
        <v>144</v>
      </c>
      <c r="E389" s="235" t="s">
        <v>1</v>
      </c>
      <c r="F389" s="236" t="s">
        <v>371</v>
      </c>
      <c r="G389" s="233"/>
      <c r="H389" s="235" t="s">
        <v>1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144</v>
      </c>
      <c r="AU389" s="242" t="s">
        <v>89</v>
      </c>
      <c r="AV389" s="13" t="s">
        <v>87</v>
      </c>
      <c r="AW389" s="13" t="s">
        <v>34</v>
      </c>
      <c r="AX389" s="13" t="s">
        <v>79</v>
      </c>
      <c r="AY389" s="242" t="s">
        <v>134</v>
      </c>
    </row>
    <row r="390" spans="1:51" s="14" customFormat="1" ht="12">
      <c r="A390" s="14"/>
      <c r="B390" s="243"/>
      <c r="C390" s="244"/>
      <c r="D390" s="234" t="s">
        <v>144</v>
      </c>
      <c r="E390" s="245" t="s">
        <v>1</v>
      </c>
      <c r="F390" s="246" t="s">
        <v>372</v>
      </c>
      <c r="G390" s="244"/>
      <c r="H390" s="247">
        <v>2.2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144</v>
      </c>
      <c r="AU390" s="253" t="s">
        <v>89</v>
      </c>
      <c r="AV390" s="14" t="s">
        <v>89</v>
      </c>
      <c r="AW390" s="14" t="s">
        <v>34</v>
      </c>
      <c r="AX390" s="14" t="s">
        <v>79</v>
      </c>
      <c r="AY390" s="253" t="s">
        <v>134</v>
      </c>
    </row>
    <row r="391" spans="1:51" s="13" customFormat="1" ht="12">
      <c r="A391" s="13"/>
      <c r="B391" s="232"/>
      <c r="C391" s="233"/>
      <c r="D391" s="234" t="s">
        <v>144</v>
      </c>
      <c r="E391" s="235" t="s">
        <v>1</v>
      </c>
      <c r="F391" s="236" t="s">
        <v>161</v>
      </c>
      <c r="G391" s="233"/>
      <c r="H391" s="235" t="s">
        <v>1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144</v>
      </c>
      <c r="AU391" s="242" t="s">
        <v>89</v>
      </c>
      <c r="AV391" s="13" t="s">
        <v>87</v>
      </c>
      <c r="AW391" s="13" t="s">
        <v>34</v>
      </c>
      <c r="AX391" s="13" t="s">
        <v>79</v>
      </c>
      <c r="AY391" s="242" t="s">
        <v>134</v>
      </c>
    </row>
    <row r="392" spans="1:51" s="13" customFormat="1" ht="12">
      <c r="A392" s="13"/>
      <c r="B392" s="232"/>
      <c r="C392" s="233"/>
      <c r="D392" s="234" t="s">
        <v>144</v>
      </c>
      <c r="E392" s="235" t="s">
        <v>1</v>
      </c>
      <c r="F392" s="236" t="s">
        <v>373</v>
      </c>
      <c r="G392" s="233"/>
      <c r="H392" s="235" t="s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144</v>
      </c>
      <c r="AU392" s="242" t="s">
        <v>89</v>
      </c>
      <c r="AV392" s="13" t="s">
        <v>87</v>
      </c>
      <c r="AW392" s="13" t="s">
        <v>34</v>
      </c>
      <c r="AX392" s="13" t="s">
        <v>79</v>
      </c>
      <c r="AY392" s="242" t="s">
        <v>134</v>
      </c>
    </row>
    <row r="393" spans="1:51" s="14" customFormat="1" ht="12">
      <c r="A393" s="14"/>
      <c r="B393" s="243"/>
      <c r="C393" s="244"/>
      <c r="D393" s="234" t="s">
        <v>144</v>
      </c>
      <c r="E393" s="245" t="s">
        <v>1</v>
      </c>
      <c r="F393" s="246" t="s">
        <v>374</v>
      </c>
      <c r="G393" s="244"/>
      <c r="H393" s="247">
        <v>23.1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144</v>
      </c>
      <c r="AU393" s="253" t="s">
        <v>89</v>
      </c>
      <c r="AV393" s="14" t="s">
        <v>89</v>
      </c>
      <c r="AW393" s="14" t="s">
        <v>34</v>
      </c>
      <c r="AX393" s="14" t="s">
        <v>79</v>
      </c>
      <c r="AY393" s="253" t="s">
        <v>134</v>
      </c>
    </row>
    <row r="394" spans="1:51" s="13" customFormat="1" ht="12">
      <c r="A394" s="13"/>
      <c r="B394" s="232"/>
      <c r="C394" s="233"/>
      <c r="D394" s="234" t="s">
        <v>144</v>
      </c>
      <c r="E394" s="235" t="s">
        <v>1</v>
      </c>
      <c r="F394" s="236" t="s">
        <v>170</v>
      </c>
      <c r="G394" s="233"/>
      <c r="H394" s="235" t="s">
        <v>1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2" t="s">
        <v>144</v>
      </c>
      <c r="AU394" s="242" t="s">
        <v>89</v>
      </c>
      <c r="AV394" s="13" t="s">
        <v>87</v>
      </c>
      <c r="AW394" s="13" t="s">
        <v>34</v>
      </c>
      <c r="AX394" s="13" t="s">
        <v>79</v>
      </c>
      <c r="AY394" s="242" t="s">
        <v>134</v>
      </c>
    </row>
    <row r="395" spans="1:51" s="13" customFormat="1" ht="12">
      <c r="A395" s="13"/>
      <c r="B395" s="232"/>
      <c r="C395" s="233"/>
      <c r="D395" s="234" t="s">
        <v>144</v>
      </c>
      <c r="E395" s="235" t="s">
        <v>1</v>
      </c>
      <c r="F395" s="236" t="s">
        <v>375</v>
      </c>
      <c r="G395" s="233"/>
      <c r="H395" s="235" t="s">
        <v>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144</v>
      </c>
      <c r="AU395" s="242" t="s">
        <v>89</v>
      </c>
      <c r="AV395" s="13" t="s">
        <v>87</v>
      </c>
      <c r="AW395" s="13" t="s">
        <v>34</v>
      </c>
      <c r="AX395" s="13" t="s">
        <v>79</v>
      </c>
      <c r="AY395" s="242" t="s">
        <v>134</v>
      </c>
    </row>
    <row r="396" spans="1:51" s="14" customFormat="1" ht="12">
      <c r="A396" s="14"/>
      <c r="B396" s="243"/>
      <c r="C396" s="244"/>
      <c r="D396" s="234" t="s">
        <v>144</v>
      </c>
      <c r="E396" s="245" t="s">
        <v>1</v>
      </c>
      <c r="F396" s="246" t="s">
        <v>376</v>
      </c>
      <c r="G396" s="244"/>
      <c r="H396" s="247">
        <v>20.925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144</v>
      </c>
      <c r="AU396" s="253" t="s">
        <v>89</v>
      </c>
      <c r="AV396" s="14" t="s">
        <v>89</v>
      </c>
      <c r="AW396" s="14" t="s">
        <v>34</v>
      </c>
      <c r="AX396" s="14" t="s">
        <v>79</v>
      </c>
      <c r="AY396" s="253" t="s">
        <v>134</v>
      </c>
    </row>
    <row r="397" spans="1:51" s="14" customFormat="1" ht="12">
      <c r="A397" s="14"/>
      <c r="B397" s="243"/>
      <c r="C397" s="244"/>
      <c r="D397" s="234" t="s">
        <v>144</v>
      </c>
      <c r="E397" s="245" t="s">
        <v>1</v>
      </c>
      <c r="F397" s="246" t="s">
        <v>377</v>
      </c>
      <c r="G397" s="244"/>
      <c r="H397" s="247">
        <v>0.775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144</v>
      </c>
      <c r="AU397" s="253" t="s">
        <v>89</v>
      </c>
      <c r="AV397" s="14" t="s">
        <v>89</v>
      </c>
      <c r="AW397" s="14" t="s">
        <v>34</v>
      </c>
      <c r="AX397" s="14" t="s">
        <v>79</v>
      </c>
      <c r="AY397" s="253" t="s">
        <v>134</v>
      </c>
    </row>
    <row r="398" spans="1:51" s="16" customFormat="1" ht="12">
      <c r="A398" s="16"/>
      <c r="B398" s="265"/>
      <c r="C398" s="266"/>
      <c r="D398" s="234" t="s">
        <v>144</v>
      </c>
      <c r="E398" s="267" t="s">
        <v>1</v>
      </c>
      <c r="F398" s="268" t="s">
        <v>176</v>
      </c>
      <c r="G398" s="266"/>
      <c r="H398" s="269">
        <v>47</v>
      </c>
      <c r="I398" s="270"/>
      <c r="J398" s="266"/>
      <c r="K398" s="266"/>
      <c r="L398" s="271"/>
      <c r="M398" s="272"/>
      <c r="N398" s="273"/>
      <c r="O398" s="273"/>
      <c r="P398" s="273"/>
      <c r="Q398" s="273"/>
      <c r="R398" s="273"/>
      <c r="S398" s="273"/>
      <c r="T398" s="274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75" t="s">
        <v>144</v>
      </c>
      <c r="AU398" s="275" t="s">
        <v>89</v>
      </c>
      <c r="AV398" s="16" t="s">
        <v>142</v>
      </c>
      <c r="AW398" s="16" t="s">
        <v>34</v>
      </c>
      <c r="AX398" s="16" t="s">
        <v>87</v>
      </c>
      <c r="AY398" s="275" t="s">
        <v>134</v>
      </c>
    </row>
    <row r="399" spans="1:65" s="2" customFormat="1" ht="14.4" customHeight="1">
      <c r="A399" s="39"/>
      <c r="B399" s="40"/>
      <c r="C399" s="219" t="s">
        <v>378</v>
      </c>
      <c r="D399" s="219" t="s">
        <v>137</v>
      </c>
      <c r="E399" s="220" t="s">
        <v>379</v>
      </c>
      <c r="F399" s="221" t="s">
        <v>380</v>
      </c>
      <c r="G399" s="222" t="s">
        <v>140</v>
      </c>
      <c r="H399" s="223">
        <v>1.5</v>
      </c>
      <c r="I399" s="224"/>
      <c r="J399" s="225">
        <f>ROUND(I399*H399,2)</f>
        <v>0</v>
      </c>
      <c r="K399" s="221" t="s">
        <v>141</v>
      </c>
      <c r="L399" s="45"/>
      <c r="M399" s="226" t="s">
        <v>1</v>
      </c>
      <c r="N399" s="227" t="s">
        <v>44</v>
      </c>
      <c r="O399" s="92"/>
      <c r="P399" s="228">
        <f>O399*H399</f>
        <v>0</v>
      </c>
      <c r="Q399" s="228">
        <v>0</v>
      </c>
      <c r="R399" s="228">
        <f>Q399*H399</f>
        <v>0</v>
      </c>
      <c r="S399" s="228">
        <v>0.059</v>
      </c>
      <c r="T399" s="229">
        <f>S399*H399</f>
        <v>0.0885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315</v>
      </c>
      <c r="AT399" s="230" t="s">
        <v>137</v>
      </c>
      <c r="AU399" s="230" t="s">
        <v>89</v>
      </c>
      <c r="AY399" s="18" t="s">
        <v>134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87</v>
      </c>
      <c r="BK399" s="231">
        <f>ROUND(I399*H399,2)</f>
        <v>0</v>
      </c>
      <c r="BL399" s="18" t="s">
        <v>315</v>
      </c>
      <c r="BM399" s="230" t="s">
        <v>381</v>
      </c>
    </row>
    <row r="400" spans="1:51" s="13" customFormat="1" ht="12">
      <c r="A400" s="13"/>
      <c r="B400" s="232"/>
      <c r="C400" s="233"/>
      <c r="D400" s="234" t="s">
        <v>144</v>
      </c>
      <c r="E400" s="235" t="s">
        <v>1</v>
      </c>
      <c r="F400" s="236" t="s">
        <v>145</v>
      </c>
      <c r="G400" s="233"/>
      <c r="H400" s="235" t="s">
        <v>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144</v>
      </c>
      <c r="AU400" s="242" t="s">
        <v>89</v>
      </c>
      <c r="AV400" s="13" t="s">
        <v>87</v>
      </c>
      <c r="AW400" s="13" t="s">
        <v>34</v>
      </c>
      <c r="AX400" s="13" t="s">
        <v>79</v>
      </c>
      <c r="AY400" s="242" t="s">
        <v>134</v>
      </c>
    </row>
    <row r="401" spans="1:51" s="13" customFormat="1" ht="12">
      <c r="A401" s="13"/>
      <c r="B401" s="232"/>
      <c r="C401" s="233"/>
      <c r="D401" s="234" t="s">
        <v>144</v>
      </c>
      <c r="E401" s="235" t="s">
        <v>1</v>
      </c>
      <c r="F401" s="236" t="s">
        <v>382</v>
      </c>
      <c r="G401" s="233"/>
      <c r="H401" s="235" t="s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144</v>
      </c>
      <c r="AU401" s="242" t="s">
        <v>89</v>
      </c>
      <c r="AV401" s="13" t="s">
        <v>87</v>
      </c>
      <c r="AW401" s="13" t="s">
        <v>34</v>
      </c>
      <c r="AX401" s="13" t="s">
        <v>79</v>
      </c>
      <c r="AY401" s="242" t="s">
        <v>134</v>
      </c>
    </row>
    <row r="402" spans="1:51" s="14" customFormat="1" ht="12">
      <c r="A402" s="14"/>
      <c r="B402" s="243"/>
      <c r="C402" s="244"/>
      <c r="D402" s="234" t="s">
        <v>144</v>
      </c>
      <c r="E402" s="245" t="s">
        <v>1</v>
      </c>
      <c r="F402" s="246" t="s">
        <v>383</v>
      </c>
      <c r="G402" s="244"/>
      <c r="H402" s="247">
        <v>1.5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144</v>
      </c>
      <c r="AU402" s="253" t="s">
        <v>89</v>
      </c>
      <c r="AV402" s="14" t="s">
        <v>89</v>
      </c>
      <c r="AW402" s="14" t="s">
        <v>34</v>
      </c>
      <c r="AX402" s="14" t="s">
        <v>87</v>
      </c>
      <c r="AY402" s="253" t="s">
        <v>134</v>
      </c>
    </row>
    <row r="403" spans="1:65" s="2" customFormat="1" ht="14.4" customHeight="1">
      <c r="A403" s="39"/>
      <c r="B403" s="40"/>
      <c r="C403" s="219" t="s">
        <v>384</v>
      </c>
      <c r="D403" s="219" t="s">
        <v>137</v>
      </c>
      <c r="E403" s="220" t="s">
        <v>385</v>
      </c>
      <c r="F403" s="221" t="s">
        <v>386</v>
      </c>
      <c r="G403" s="222" t="s">
        <v>140</v>
      </c>
      <c r="H403" s="223">
        <v>141</v>
      </c>
      <c r="I403" s="224"/>
      <c r="J403" s="225">
        <f>ROUND(I403*H403,2)</f>
        <v>0</v>
      </c>
      <c r="K403" s="221" t="s">
        <v>141</v>
      </c>
      <c r="L403" s="45"/>
      <c r="M403" s="226" t="s">
        <v>1</v>
      </c>
      <c r="N403" s="227" t="s">
        <v>44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0.055</v>
      </c>
      <c r="T403" s="229">
        <f>S403*H403</f>
        <v>7.755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315</v>
      </c>
      <c r="AT403" s="230" t="s">
        <v>137</v>
      </c>
      <c r="AU403" s="230" t="s">
        <v>89</v>
      </c>
      <c r="AY403" s="18" t="s">
        <v>134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87</v>
      </c>
      <c r="BK403" s="231">
        <f>ROUND(I403*H403,2)</f>
        <v>0</v>
      </c>
      <c r="BL403" s="18" t="s">
        <v>315</v>
      </c>
      <c r="BM403" s="230" t="s">
        <v>387</v>
      </c>
    </row>
    <row r="404" spans="1:51" s="13" customFormat="1" ht="12">
      <c r="A404" s="13"/>
      <c r="B404" s="232"/>
      <c r="C404" s="233"/>
      <c r="D404" s="234" t="s">
        <v>144</v>
      </c>
      <c r="E404" s="235" t="s">
        <v>1</v>
      </c>
      <c r="F404" s="236" t="s">
        <v>145</v>
      </c>
      <c r="G404" s="233"/>
      <c r="H404" s="235" t="s">
        <v>1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144</v>
      </c>
      <c r="AU404" s="242" t="s">
        <v>89</v>
      </c>
      <c r="AV404" s="13" t="s">
        <v>87</v>
      </c>
      <c r="AW404" s="13" t="s">
        <v>34</v>
      </c>
      <c r="AX404" s="13" t="s">
        <v>79</v>
      </c>
      <c r="AY404" s="242" t="s">
        <v>134</v>
      </c>
    </row>
    <row r="405" spans="1:51" s="14" customFormat="1" ht="12">
      <c r="A405" s="14"/>
      <c r="B405" s="243"/>
      <c r="C405" s="244"/>
      <c r="D405" s="234" t="s">
        <v>144</v>
      </c>
      <c r="E405" s="245" t="s">
        <v>1</v>
      </c>
      <c r="F405" s="246" t="s">
        <v>388</v>
      </c>
      <c r="G405" s="244"/>
      <c r="H405" s="247">
        <v>19.11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144</v>
      </c>
      <c r="AU405" s="253" t="s">
        <v>89</v>
      </c>
      <c r="AV405" s="14" t="s">
        <v>89</v>
      </c>
      <c r="AW405" s="14" t="s">
        <v>34</v>
      </c>
      <c r="AX405" s="14" t="s">
        <v>79</v>
      </c>
      <c r="AY405" s="253" t="s">
        <v>134</v>
      </c>
    </row>
    <row r="406" spans="1:51" s="14" customFormat="1" ht="12">
      <c r="A406" s="14"/>
      <c r="B406" s="243"/>
      <c r="C406" s="244"/>
      <c r="D406" s="234" t="s">
        <v>144</v>
      </c>
      <c r="E406" s="245" t="s">
        <v>1</v>
      </c>
      <c r="F406" s="246" t="s">
        <v>389</v>
      </c>
      <c r="G406" s="244"/>
      <c r="H406" s="247">
        <v>3.27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144</v>
      </c>
      <c r="AU406" s="253" t="s">
        <v>89</v>
      </c>
      <c r="AV406" s="14" t="s">
        <v>89</v>
      </c>
      <c r="AW406" s="14" t="s">
        <v>34</v>
      </c>
      <c r="AX406" s="14" t="s">
        <v>79</v>
      </c>
      <c r="AY406" s="253" t="s">
        <v>134</v>
      </c>
    </row>
    <row r="407" spans="1:51" s="14" customFormat="1" ht="12">
      <c r="A407" s="14"/>
      <c r="B407" s="243"/>
      <c r="C407" s="244"/>
      <c r="D407" s="234" t="s">
        <v>144</v>
      </c>
      <c r="E407" s="245" t="s">
        <v>1</v>
      </c>
      <c r="F407" s="246" t="s">
        <v>390</v>
      </c>
      <c r="G407" s="244"/>
      <c r="H407" s="247">
        <v>24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144</v>
      </c>
      <c r="AU407" s="253" t="s">
        <v>89</v>
      </c>
      <c r="AV407" s="14" t="s">
        <v>89</v>
      </c>
      <c r="AW407" s="14" t="s">
        <v>34</v>
      </c>
      <c r="AX407" s="14" t="s">
        <v>79</v>
      </c>
      <c r="AY407" s="253" t="s">
        <v>134</v>
      </c>
    </row>
    <row r="408" spans="1:51" s="14" customFormat="1" ht="12">
      <c r="A408" s="14"/>
      <c r="B408" s="243"/>
      <c r="C408" s="244"/>
      <c r="D408" s="234" t="s">
        <v>144</v>
      </c>
      <c r="E408" s="245" t="s">
        <v>1</v>
      </c>
      <c r="F408" s="246" t="s">
        <v>391</v>
      </c>
      <c r="G408" s="244"/>
      <c r="H408" s="247">
        <v>3.62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144</v>
      </c>
      <c r="AU408" s="253" t="s">
        <v>89</v>
      </c>
      <c r="AV408" s="14" t="s">
        <v>89</v>
      </c>
      <c r="AW408" s="14" t="s">
        <v>34</v>
      </c>
      <c r="AX408" s="14" t="s">
        <v>79</v>
      </c>
      <c r="AY408" s="253" t="s">
        <v>134</v>
      </c>
    </row>
    <row r="409" spans="1:51" s="15" customFormat="1" ht="12">
      <c r="A409" s="15"/>
      <c r="B409" s="254"/>
      <c r="C409" s="255"/>
      <c r="D409" s="234" t="s">
        <v>144</v>
      </c>
      <c r="E409" s="256" t="s">
        <v>1</v>
      </c>
      <c r="F409" s="257" t="s">
        <v>160</v>
      </c>
      <c r="G409" s="255"/>
      <c r="H409" s="258">
        <v>49.99999999999999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4" t="s">
        <v>144</v>
      </c>
      <c r="AU409" s="264" t="s">
        <v>89</v>
      </c>
      <c r="AV409" s="15" t="s">
        <v>135</v>
      </c>
      <c r="AW409" s="15" t="s">
        <v>34</v>
      </c>
      <c r="AX409" s="15" t="s">
        <v>79</v>
      </c>
      <c r="AY409" s="264" t="s">
        <v>134</v>
      </c>
    </row>
    <row r="410" spans="1:51" s="13" customFormat="1" ht="12">
      <c r="A410" s="13"/>
      <c r="B410" s="232"/>
      <c r="C410" s="233"/>
      <c r="D410" s="234" t="s">
        <v>144</v>
      </c>
      <c r="E410" s="235" t="s">
        <v>1</v>
      </c>
      <c r="F410" s="236" t="s">
        <v>161</v>
      </c>
      <c r="G410" s="233"/>
      <c r="H410" s="235" t="s">
        <v>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144</v>
      </c>
      <c r="AU410" s="242" t="s">
        <v>89</v>
      </c>
      <c r="AV410" s="13" t="s">
        <v>87</v>
      </c>
      <c r="AW410" s="13" t="s">
        <v>34</v>
      </c>
      <c r="AX410" s="13" t="s">
        <v>79</v>
      </c>
      <c r="AY410" s="242" t="s">
        <v>134</v>
      </c>
    </row>
    <row r="411" spans="1:51" s="14" customFormat="1" ht="12">
      <c r="A411" s="14"/>
      <c r="B411" s="243"/>
      <c r="C411" s="244"/>
      <c r="D411" s="234" t="s">
        <v>144</v>
      </c>
      <c r="E411" s="245" t="s">
        <v>1</v>
      </c>
      <c r="F411" s="246" t="s">
        <v>392</v>
      </c>
      <c r="G411" s="244"/>
      <c r="H411" s="247">
        <v>4.2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144</v>
      </c>
      <c r="AU411" s="253" t="s">
        <v>89</v>
      </c>
      <c r="AV411" s="14" t="s">
        <v>89</v>
      </c>
      <c r="AW411" s="14" t="s">
        <v>34</v>
      </c>
      <c r="AX411" s="14" t="s">
        <v>79</v>
      </c>
      <c r="AY411" s="253" t="s">
        <v>134</v>
      </c>
    </row>
    <row r="412" spans="1:51" s="14" customFormat="1" ht="12">
      <c r="A412" s="14"/>
      <c r="B412" s="243"/>
      <c r="C412" s="244"/>
      <c r="D412" s="234" t="s">
        <v>144</v>
      </c>
      <c r="E412" s="245" t="s">
        <v>1</v>
      </c>
      <c r="F412" s="246" t="s">
        <v>393</v>
      </c>
      <c r="G412" s="244"/>
      <c r="H412" s="247">
        <v>16.47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144</v>
      </c>
      <c r="AU412" s="253" t="s">
        <v>89</v>
      </c>
      <c r="AV412" s="14" t="s">
        <v>89</v>
      </c>
      <c r="AW412" s="14" t="s">
        <v>34</v>
      </c>
      <c r="AX412" s="14" t="s">
        <v>79</v>
      </c>
      <c r="AY412" s="253" t="s">
        <v>134</v>
      </c>
    </row>
    <row r="413" spans="1:51" s="14" customFormat="1" ht="12">
      <c r="A413" s="14"/>
      <c r="B413" s="243"/>
      <c r="C413" s="244"/>
      <c r="D413" s="234" t="s">
        <v>144</v>
      </c>
      <c r="E413" s="245" t="s">
        <v>1</v>
      </c>
      <c r="F413" s="246" t="s">
        <v>394</v>
      </c>
      <c r="G413" s="244"/>
      <c r="H413" s="247">
        <v>42.63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3" t="s">
        <v>144</v>
      </c>
      <c r="AU413" s="253" t="s">
        <v>89</v>
      </c>
      <c r="AV413" s="14" t="s">
        <v>89</v>
      </c>
      <c r="AW413" s="14" t="s">
        <v>34</v>
      </c>
      <c r="AX413" s="14" t="s">
        <v>79</v>
      </c>
      <c r="AY413" s="253" t="s">
        <v>134</v>
      </c>
    </row>
    <row r="414" spans="1:51" s="14" customFormat="1" ht="12">
      <c r="A414" s="14"/>
      <c r="B414" s="243"/>
      <c r="C414" s="244"/>
      <c r="D414" s="234" t="s">
        <v>144</v>
      </c>
      <c r="E414" s="245" t="s">
        <v>1</v>
      </c>
      <c r="F414" s="246" t="s">
        <v>395</v>
      </c>
      <c r="G414" s="244"/>
      <c r="H414" s="247">
        <v>1.77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144</v>
      </c>
      <c r="AU414" s="253" t="s">
        <v>89</v>
      </c>
      <c r="AV414" s="14" t="s">
        <v>89</v>
      </c>
      <c r="AW414" s="14" t="s">
        <v>34</v>
      </c>
      <c r="AX414" s="14" t="s">
        <v>79</v>
      </c>
      <c r="AY414" s="253" t="s">
        <v>134</v>
      </c>
    </row>
    <row r="415" spans="1:51" s="14" customFormat="1" ht="12">
      <c r="A415" s="14"/>
      <c r="B415" s="243"/>
      <c r="C415" s="244"/>
      <c r="D415" s="234" t="s">
        <v>144</v>
      </c>
      <c r="E415" s="245" t="s">
        <v>1</v>
      </c>
      <c r="F415" s="246" t="s">
        <v>396</v>
      </c>
      <c r="G415" s="244"/>
      <c r="H415" s="247">
        <v>5.03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144</v>
      </c>
      <c r="AU415" s="253" t="s">
        <v>89</v>
      </c>
      <c r="AV415" s="14" t="s">
        <v>89</v>
      </c>
      <c r="AW415" s="14" t="s">
        <v>34</v>
      </c>
      <c r="AX415" s="14" t="s">
        <v>79</v>
      </c>
      <c r="AY415" s="253" t="s">
        <v>134</v>
      </c>
    </row>
    <row r="416" spans="1:51" s="15" customFormat="1" ht="12">
      <c r="A416" s="15"/>
      <c r="B416" s="254"/>
      <c r="C416" s="255"/>
      <c r="D416" s="234" t="s">
        <v>144</v>
      </c>
      <c r="E416" s="256" t="s">
        <v>1</v>
      </c>
      <c r="F416" s="257" t="s">
        <v>169</v>
      </c>
      <c r="G416" s="255"/>
      <c r="H416" s="258">
        <v>70.1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4" t="s">
        <v>144</v>
      </c>
      <c r="AU416" s="264" t="s">
        <v>89</v>
      </c>
      <c r="AV416" s="15" t="s">
        <v>135</v>
      </c>
      <c r="AW416" s="15" t="s">
        <v>34</v>
      </c>
      <c r="AX416" s="15" t="s">
        <v>79</v>
      </c>
      <c r="AY416" s="264" t="s">
        <v>134</v>
      </c>
    </row>
    <row r="417" spans="1:51" s="13" customFormat="1" ht="12">
      <c r="A417" s="13"/>
      <c r="B417" s="232"/>
      <c r="C417" s="233"/>
      <c r="D417" s="234" t="s">
        <v>144</v>
      </c>
      <c r="E417" s="235" t="s">
        <v>1</v>
      </c>
      <c r="F417" s="236" t="s">
        <v>170</v>
      </c>
      <c r="G417" s="233"/>
      <c r="H417" s="235" t="s">
        <v>1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144</v>
      </c>
      <c r="AU417" s="242" t="s">
        <v>89</v>
      </c>
      <c r="AV417" s="13" t="s">
        <v>87</v>
      </c>
      <c r="AW417" s="13" t="s">
        <v>34</v>
      </c>
      <c r="AX417" s="13" t="s">
        <v>79</v>
      </c>
      <c r="AY417" s="242" t="s">
        <v>134</v>
      </c>
    </row>
    <row r="418" spans="1:51" s="14" customFormat="1" ht="12">
      <c r="A418" s="14"/>
      <c r="B418" s="243"/>
      <c r="C418" s="244"/>
      <c r="D418" s="234" t="s">
        <v>144</v>
      </c>
      <c r="E418" s="245" t="s">
        <v>1</v>
      </c>
      <c r="F418" s="246" t="s">
        <v>397</v>
      </c>
      <c r="G418" s="244"/>
      <c r="H418" s="247">
        <v>2.61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144</v>
      </c>
      <c r="AU418" s="253" t="s">
        <v>89</v>
      </c>
      <c r="AV418" s="14" t="s">
        <v>89</v>
      </c>
      <c r="AW418" s="14" t="s">
        <v>34</v>
      </c>
      <c r="AX418" s="14" t="s">
        <v>79</v>
      </c>
      <c r="AY418" s="253" t="s">
        <v>134</v>
      </c>
    </row>
    <row r="419" spans="1:51" s="14" customFormat="1" ht="12">
      <c r="A419" s="14"/>
      <c r="B419" s="243"/>
      <c r="C419" s="244"/>
      <c r="D419" s="234" t="s">
        <v>144</v>
      </c>
      <c r="E419" s="245" t="s">
        <v>1</v>
      </c>
      <c r="F419" s="246" t="s">
        <v>398</v>
      </c>
      <c r="G419" s="244"/>
      <c r="H419" s="247">
        <v>16.47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3" t="s">
        <v>144</v>
      </c>
      <c r="AU419" s="253" t="s">
        <v>89</v>
      </c>
      <c r="AV419" s="14" t="s">
        <v>89</v>
      </c>
      <c r="AW419" s="14" t="s">
        <v>34</v>
      </c>
      <c r="AX419" s="14" t="s">
        <v>79</v>
      </c>
      <c r="AY419" s="253" t="s">
        <v>134</v>
      </c>
    </row>
    <row r="420" spans="1:51" s="14" customFormat="1" ht="12">
      <c r="A420" s="14"/>
      <c r="B420" s="243"/>
      <c r="C420" s="244"/>
      <c r="D420" s="234" t="s">
        <v>144</v>
      </c>
      <c r="E420" s="245" t="s">
        <v>1</v>
      </c>
      <c r="F420" s="246" t="s">
        <v>399</v>
      </c>
      <c r="G420" s="244"/>
      <c r="H420" s="247">
        <v>1.82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144</v>
      </c>
      <c r="AU420" s="253" t="s">
        <v>89</v>
      </c>
      <c r="AV420" s="14" t="s">
        <v>89</v>
      </c>
      <c r="AW420" s="14" t="s">
        <v>34</v>
      </c>
      <c r="AX420" s="14" t="s">
        <v>79</v>
      </c>
      <c r="AY420" s="253" t="s">
        <v>134</v>
      </c>
    </row>
    <row r="421" spans="1:51" s="15" customFormat="1" ht="12">
      <c r="A421" s="15"/>
      <c r="B421" s="254"/>
      <c r="C421" s="255"/>
      <c r="D421" s="234" t="s">
        <v>144</v>
      </c>
      <c r="E421" s="256" t="s">
        <v>1</v>
      </c>
      <c r="F421" s="257" t="s">
        <v>175</v>
      </c>
      <c r="G421" s="255"/>
      <c r="H421" s="258">
        <v>20.9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4" t="s">
        <v>144</v>
      </c>
      <c r="AU421" s="264" t="s">
        <v>89</v>
      </c>
      <c r="AV421" s="15" t="s">
        <v>135</v>
      </c>
      <c r="AW421" s="15" t="s">
        <v>34</v>
      </c>
      <c r="AX421" s="15" t="s">
        <v>79</v>
      </c>
      <c r="AY421" s="264" t="s">
        <v>134</v>
      </c>
    </row>
    <row r="422" spans="1:51" s="16" customFormat="1" ht="12">
      <c r="A422" s="16"/>
      <c r="B422" s="265"/>
      <c r="C422" s="266"/>
      <c r="D422" s="234" t="s">
        <v>144</v>
      </c>
      <c r="E422" s="267" t="s">
        <v>1</v>
      </c>
      <c r="F422" s="268" t="s">
        <v>176</v>
      </c>
      <c r="G422" s="266"/>
      <c r="H422" s="269">
        <v>140.99999999999997</v>
      </c>
      <c r="I422" s="270"/>
      <c r="J422" s="266"/>
      <c r="K422" s="266"/>
      <c r="L422" s="271"/>
      <c r="M422" s="272"/>
      <c r="N422" s="273"/>
      <c r="O422" s="273"/>
      <c r="P422" s="273"/>
      <c r="Q422" s="273"/>
      <c r="R422" s="273"/>
      <c r="S422" s="273"/>
      <c r="T422" s="274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75" t="s">
        <v>144</v>
      </c>
      <c r="AU422" s="275" t="s">
        <v>89</v>
      </c>
      <c r="AV422" s="16" t="s">
        <v>142</v>
      </c>
      <c r="AW422" s="16" t="s">
        <v>34</v>
      </c>
      <c r="AX422" s="16" t="s">
        <v>87</v>
      </c>
      <c r="AY422" s="275" t="s">
        <v>134</v>
      </c>
    </row>
    <row r="423" spans="1:65" s="2" customFormat="1" ht="14.4" customHeight="1">
      <c r="A423" s="39"/>
      <c r="B423" s="40"/>
      <c r="C423" s="219" t="s">
        <v>400</v>
      </c>
      <c r="D423" s="219" t="s">
        <v>137</v>
      </c>
      <c r="E423" s="220" t="s">
        <v>401</v>
      </c>
      <c r="F423" s="221" t="s">
        <v>402</v>
      </c>
      <c r="G423" s="222" t="s">
        <v>140</v>
      </c>
      <c r="H423" s="223">
        <v>18</v>
      </c>
      <c r="I423" s="224"/>
      <c r="J423" s="225">
        <f>ROUND(I423*H423,2)</f>
        <v>0</v>
      </c>
      <c r="K423" s="221" t="s">
        <v>141</v>
      </c>
      <c r="L423" s="45"/>
      <c r="M423" s="226" t="s">
        <v>1</v>
      </c>
      <c r="N423" s="227" t="s">
        <v>44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0.05</v>
      </c>
      <c r="T423" s="229">
        <f>S423*H423</f>
        <v>0.9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315</v>
      </c>
      <c r="AT423" s="230" t="s">
        <v>137</v>
      </c>
      <c r="AU423" s="230" t="s">
        <v>89</v>
      </c>
      <c r="AY423" s="18" t="s">
        <v>134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87</v>
      </c>
      <c r="BK423" s="231">
        <f>ROUND(I423*H423,2)</f>
        <v>0</v>
      </c>
      <c r="BL423" s="18" t="s">
        <v>315</v>
      </c>
      <c r="BM423" s="230" t="s">
        <v>403</v>
      </c>
    </row>
    <row r="424" spans="1:51" s="13" customFormat="1" ht="12">
      <c r="A424" s="13"/>
      <c r="B424" s="232"/>
      <c r="C424" s="233"/>
      <c r="D424" s="234" t="s">
        <v>144</v>
      </c>
      <c r="E424" s="235" t="s">
        <v>1</v>
      </c>
      <c r="F424" s="236" t="s">
        <v>404</v>
      </c>
      <c r="G424" s="233"/>
      <c r="H424" s="235" t="s">
        <v>1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144</v>
      </c>
      <c r="AU424" s="242" t="s">
        <v>89</v>
      </c>
      <c r="AV424" s="13" t="s">
        <v>87</v>
      </c>
      <c r="AW424" s="13" t="s">
        <v>34</v>
      </c>
      <c r="AX424" s="13" t="s">
        <v>79</v>
      </c>
      <c r="AY424" s="242" t="s">
        <v>134</v>
      </c>
    </row>
    <row r="425" spans="1:51" s="13" customFormat="1" ht="12">
      <c r="A425" s="13"/>
      <c r="B425" s="232"/>
      <c r="C425" s="233"/>
      <c r="D425" s="234" t="s">
        <v>144</v>
      </c>
      <c r="E425" s="235" t="s">
        <v>1</v>
      </c>
      <c r="F425" s="236" t="s">
        <v>405</v>
      </c>
      <c r="G425" s="233"/>
      <c r="H425" s="235" t="s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144</v>
      </c>
      <c r="AU425" s="242" t="s">
        <v>89</v>
      </c>
      <c r="AV425" s="13" t="s">
        <v>87</v>
      </c>
      <c r="AW425" s="13" t="s">
        <v>34</v>
      </c>
      <c r="AX425" s="13" t="s">
        <v>79</v>
      </c>
      <c r="AY425" s="242" t="s">
        <v>134</v>
      </c>
    </row>
    <row r="426" spans="1:51" s="14" customFormat="1" ht="12">
      <c r="A426" s="14"/>
      <c r="B426" s="243"/>
      <c r="C426" s="244"/>
      <c r="D426" s="234" t="s">
        <v>144</v>
      </c>
      <c r="E426" s="245" t="s">
        <v>1</v>
      </c>
      <c r="F426" s="246" t="s">
        <v>406</v>
      </c>
      <c r="G426" s="244"/>
      <c r="H426" s="247">
        <v>18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144</v>
      </c>
      <c r="AU426" s="253" t="s">
        <v>89</v>
      </c>
      <c r="AV426" s="14" t="s">
        <v>89</v>
      </c>
      <c r="AW426" s="14" t="s">
        <v>34</v>
      </c>
      <c r="AX426" s="14" t="s">
        <v>87</v>
      </c>
      <c r="AY426" s="253" t="s">
        <v>134</v>
      </c>
    </row>
    <row r="427" spans="1:65" s="2" customFormat="1" ht="14.4" customHeight="1">
      <c r="A427" s="39"/>
      <c r="B427" s="40"/>
      <c r="C427" s="219" t="s">
        <v>407</v>
      </c>
      <c r="D427" s="219" t="s">
        <v>137</v>
      </c>
      <c r="E427" s="220" t="s">
        <v>408</v>
      </c>
      <c r="F427" s="221" t="s">
        <v>409</v>
      </c>
      <c r="G427" s="222" t="s">
        <v>140</v>
      </c>
      <c r="H427" s="223">
        <v>54.5</v>
      </c>
      <c r="I427" s="224"/>
      <c r="J427" s="225">
        <f>ROUND(I427*H427,2)</f>
        <v>0</v>
      </c>
      <c r="K427" s="221" t="s">
        <v>141</v>
      </c>
      <c r="L427" s="45"/>
      <c r="M427" s="226" t="s">
        <v>1</v>
      </c>
      <c r="N427" s="227" t="s">
        <v>44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0.046</v>
      </c>
      <c r="T427" s="229">
        <f>S427*H427</f>
        <v>2.507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315</v>
      </c>
      <c r="AT427" s="230" t="s">
        <v>137</v>
      </c>
      <c r="AU427" s="230" t="s">
        <v>89</v>
      </c>
      <c r="AY427" s="18" t="s">
        <v>134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87</v>
      </c>
      <c r="BK427" s="231">
        <f>ROUND(I427*H427,2)</f>
        <v>0</v>
      </c>
      <c r="BL427" s="18" t="s">
        <v>315</v>
      </c>
      <c r="BM427" s="230" t="s">
        <v>410</v>
      </c>
    </row>
    <row r="428" spans="1:51" s="13" customFormat="1" ht="12">
      <c r="A428" s="13"/>
      <c r="B428" s="232"/>
      <c r="C428" s="233"/>
      <c r="D428" s="234" t="s">
        <v>144</v>
      </c>
      <c r="E428" s="235" t="s">
        <v>1</v>
      </c>
      <c r="F428" s="236" t="s">
        <v>411</v>
      </c>
      <c r="G428" s="233"/>
      <c r="H428" s="235" t="s">
        <v>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144</v>
      </c>
      <c r="AU428" s="242" t="s">
        <v>89</v>
      </c>
      <c r="AV428" s="13" t="s">
        <v>87</v>
      </c>
      <c r="AW428" s="13" t="s">
        <v>34</v>
      </c>
      <c r="AX428" s="13" t="s">
        <v>79</v>
      </c>
      <c r="AY428" s="242" t="s">
        <v>134</v>
      </c>
    </row>
    <row r="429" spans="1:51" s="13" customFormat="1" ht="12">
      <c r="A429" s="13"/>
      <c r="B429" s="232"/>
      <c r="C429" s="233"/>
      <c r="D429" s="234" t="s">
        <v>144</v>
      </c>
      <c r="E429" s="235" t="s">
        <v>1</v>
      </c>
      <c r="F429" s="236" t="s">
        <v>412</v>
      </c>
      <c r="G429" s="233"/>
      <c r="H429" s="235" t="s">
        <v>1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144</v>
      </c>
      <c r="AU429" s="242" t="s">
        <v>89</v>
      </c>
      <c r="AV429" s="13" t="s">
        <v>87</v>
      </c>
      <c r="AW429" s="13" t="s">
        <v>34</v>
      </c>
      <c r="AX429" s="13" t="s">
        <v>79</v>
      </c>
      <c r="AY429" s="242" t="s">
        <v>134</v>
      </c>
    </row>
    <row r="430" spans="1:51" s="14" customFormat="1" ht="12">
      <c r="A430" s="14"/>
      <c r="B430" s="243"/>
      <c r="C430" s="244"/>
      <c r="D430" s="234" t="s">
        <v>144</v>
      </c>
      <c r="E430" s="245" t="s">
        <v>1</v>
      </c>
      <c r="F430" s="246" t="s">
        <v>413</v>
      </c>
      <c r="G430" s="244"/>
      <c r="H430" s="247">
        <v>54.5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144</v>
      </c>
      <c r="AU430" s="253" t="s">
        <v>89</v>
      </c>
      <c r="AV430" s="14" t="s">
        <v>89</v>
      </c>
      <c r="AW430" s="14" t="s">
        <v>34</v>
      </c>
      <c r="AX430" s="14" t="s">
        <v>87</v>
      </c>
      <c r="AY430" s="253" t="s">
        <v>134</v>
      </c>
    </row>
    <row r="431" spans="1:65" s="2" customFormat="1" ht="14.4" customHeight="1">
      <c r="A431" s="39"/>
      <c r="B431" s="40"/>
      <c r="C431" s="219" t="s">
        <v>414</v>
      </c>
      <c r="D431" s="219" t="s">
        <v>137</v>
      </c>
      <c r="E431" s="220" t="s">
        <v>415</v>
      </c>
      <c r="F431" s="221" t="s">
        <v>416</v>
      </c>
      <c r="G431" s="222" t="s">
        <v>140</v>
      </c>
      <c r="H431" s="223">
        <v>29</v>
      </c>
      <c r="I431" s="224"/>
      <c r="J431" s="225">
        <f>ROUND(I431*H431,2)</f>
        <v>0</v>
      </c>
      <c r="K431" s="221" t="s">
        <v>141</v>
      </c>
      <c r="L431" s="45"/>
      <c r="M431" s="226" t="s">
        <v>1</v>
      </c>
      <c r="N431" s="227" t="s">
        <v>44</v>
      </c>
      <c r="O431" s="92"/>
      <c r="P431" s="228">
        <f>O431*H431</f>
        <v>0</v>
      </c>
      <c r="Q431" s="228">
        <v>0</v>
      </c>
      <c r="R431" s="228">
        <f>Q431*H431</f>
        <v>0</v>
      </c>
      <c r="S431" s="228">
        <v>0.068</v>
      </c>
      <c r="T431" s="229">
        <f>S431*H431</f>
        <v>1.9720000000000002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315</v>
      </c>
      <c r="AT431" s="230" t="s">
        <v>137</v>
      </c>
      <c r="AU431" s="230" t="s">
        <v>89</v>
      </c>
      <c r="AY431" s="18" t="s">
        <v>134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87</v>
      </c>
      <c r="BK431" s="231">
        <f>ROUND(I431*H431,2)</f>
        <v>0</v>
      </c>
      <c r="BL431" s="18" t="s">
        <v>315</v>
      </c>
      <c r="BM431" s="230" t="s">
        <v>417</v>
      </c>
    </row>
    <row r="432" spans="1:51" s="13" customFormat="1" ht="12">
      <c r="A432" s="13"/>
      <c r="B432" s="232"/>
      <c r="C432" s="233"/>
      <c r="D432" s="234" t="s">
        <v>144</v>
      </c>
      <c r="E432" s="235" t="s">
        <v>1</v>
      </c>
      <c r="F432" s="236" t="s">
        <v>418</v>
      </c>
      <c r="G432" s="233"/>
      <c r="H432" s="235" t="s">
        <v>1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2" t="s">
        <v>144</v>
      </c>
      <c r="AU432" s="242" t="s">
        <v>89</v>
      </c>
      <c r="AV432" s="13" t="s">
        <v>87</v>
      </c>
      <c r="AW432" s="13" t="s">
        <v>34</v>
      </c>
      <c r="AX432" s="13" t="s">
        <v>79</v>
      </c>
      <c r="AY432" s="242" t="s">
        <v>134</v>
      </c>
    </row>
    <row r="433" spans="1:51" s="13" customFormat="1" ht="12">
      <c r="A433" s="13"/>
      <c r="B433" s="232"/>
      <c r="C433" s="233"/>
      <c r="D433" s="234" t="s">
        <v>144</v>
      </c>
      <c r="E433" s="235" t="s">
        <v>1</v>
      </c>
      <c r="F433" s="236" t="s">
        <v>419</v>
      </c>
      <c r="G433" s="233"/>
      <c r="H433" s="235" t="s">
        <v>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144</v>
      </c>
      <c r="AU433" s="242" t="s">
        <v>89</v>
      </c>
      <c r="AV433" s="13" t="s">
        <v>87</v>
      </c>
      <c r="AW433" s="13" t="s">
        <v>34</v>
      </c>
      <c r="AX433" s="13" t="s">
        <v>79</v>
      </c>
      <c r="AY433" s="242" t="s">
        <v>134</v>
      </c>
    </row>
    <row r="434" spans="1:51" s="14" customFormat="1" ht="12">
      <c r="A434" s="14"/>
      <c r="B434" s="243"/>
      <c r="C434" s="244"/>
      <c r="D434" s="234" t="s">
        <v>144</v>
      </c>
      <c r="E434" s="245" t="s">
        <v>1</v>
      </c>
      <c r="F434" s="246" t="s">
        <v>420</v>
      </c>
      <c r="G434" s="244"/>
      <c r="H434" s="247">
        <v>29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144</v>
      </c>
      <c r="AU434" s="253" t="s">
        <v>89</v>
      </c>
      <c r="AV434" s="14" t="s">
        <v>89</v>
      </c>
      <c r="AW434" s="14" t="s">
        <v>34</v>
      </c>
      <c r="AX434" s="14" t="s">
        <v>87</v>
      </c>
      <c r="AY434" s="253" t="s">
        <v>134</v>
      </c>
    </row>
    <row r="435" spans="1:63" s="12" customFormat="1" ht="22.8" customHeight="1">
      <c r="A435" s="12"/>
      <c r="B435" s="203"/>
      <c r="C435" s="204"/>
      <c r="D435" s="205" t="s">
        <v>78</v>
      </c>
      <c r="E435" s="217" t="s">
        <v>421</v>
      </c>
      <c r="F435" s="217" t="s">
        <v>422</v>
      </c>
      <c r="G435" s="204"/>
      <c r="H435" s="204"/>
      <c r="I435" s="207"/>
      <c r="J435" s="218">
        <f>BK435</f>
        <v>0</v>
      </c>
      <c r="K435" s="204"/>
      <c r="L435" s="209"/>
      <c r="M435" s="210"/>
      <c r="N435" s="211"/>
      <c r="O435" s="211"/>
      <c r="P435" s="212">
        <f>SUM(P436:P441)</f>
        <v>0</v>
      </c>
      <c r="Q435" s="211"/>
      <c r="R435" s="212">
        <f>SUM(R436:R441)</f>
        <v>0</v>
      </c>
      <c r="S435" s="211"/>
      <c r="T435" s="213">
        <f>SUM(T436:T441)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4" t="s">
        <v>87</v>
      </c>
      <c r="AT435" s="215" t="s">
        <v>78</v>
      </c>
      <c r="AU435" s="215" t="s">
        <v>87</v>
      </c>
      <c r="AY435" s="214" t="s">
        <v>134</v>
      </c>
      <c r="BK435" s="216">
        <f>SUM(BK436:BK441)</f>
        <v>0</v>
      </c>
    </row>
    <row r="436" spans="1:65" s="2" customFormat="1" ht="14.4" customHeight="1">
      <c r="A436" s="39"/>
      <c r="B436" s="40"/>
      <c r="C436" s="219" t="s">
        <v>423</v>
      </c>
      <c r="D436" s="219" t="s">
        <v>137</v>
      </c>
      <c r="E436" s="220" t="s">
        <v>424</v>
      </c>
      <c r="F436" s="221" t="s">
        <v>425</v>
      </c>
      <c r="G436" s="222" t="s">
        <v>426</v>
      </c>
      <c r="H436" s="223">
        <v>24.651</v>
      </c>
      <c r="I436" s="224"/>
      <c r="J436" s="225">
        <f>ROUND(I436*H436,2)</f>
        <v>0</v>
      </c>
      <c r="K436" s="221" t="s">
        <v>141</v>
      </c>
      <c r="L436" s="45"/>
      <c r="M436" s="226" t="s">
        <v>1</v>
      </c>
      <c r="N436" s="227" t="s">
        <v>44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142</v>
      </c>
      <c r="AT436" s="230" t="s">
        <v>137</v>
      </c>
      <c r="AU436" s="230" t="s">
        <v>89</v>
      </c>
      <c r="AY436" s="18" t="s">
        <v>134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87</v>
      </c>
      <c r="BK436" s="231">
        <f>ROUND(I436*H436,2)</f>
        <v>0</v>
      </c>
      <c r="BL436" s="18" t="s">
        <v>142</v>
      </c>
      <c r="BM436" s="230" t="s">
        <v>427</v>
      </c>
    </row>
    <row r="437" spans="1:65" s="2" customFormat="1" ht="14.4" customHeight="1">
      <c r="A437" s="39"/>
      <c r="B437" s="40"/>
      <c r="C437" s="219" t="s">
        <v>428</v>
      </c>
      <c r="D437" s="219" t="s">
        <v>137</v>
      </c>
      <c r="E437" s="220" t="s">
        <v>429</v>
      </c>
      <c r="F437" s="221" t="s">
        <v>430</v>
      </c>
      <c r="G437" s="222" t="s">
        <v>426</v>
      </c>
      <c r="H437" s="223">
        <v>24.651</v>
      </c>
      <c r="I437" s="224"/>
      <c r="J437" s="225">
        <f>ROUND(I437*H437,2)</f>
        <v>0</v>
      </c>
      <c r="K437" s="221" t="s">
        <v>141</v>
      </c>
      <c r="L437" s="45"/>
      <c r="M437" s="226" t="s">
        <v>1</v>
      </c>
      <c r="N437" s="227" t="s">
        <v>44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142</v>
      </c>
      <c r="AT437" s="230" t="s">
        <v>137</v>
      </c>
      <c r="AU437" s="230" t="s">
        <v>89</v>
      </c>
      <c r="AY437" s="18" t="s">
        <v>134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87</v>
      </c>
      <c r="BK437" s="231">
        <f>ROUND(I437*H437,2)</f>
        <v>0</v>
      </c>
      <c r="BL437" s="18" t="s">
        <v>142</v>
      </c>
      <c r="BM437" s="230" t="s">
        <v>431</v>
      </c>
    </row>
    <row r="438" spans="1:65" s="2" customFormat="1" ht="14.4" customHeight="1">
      <c r="A438" s="39"/>
      <c r="B438" s="40"/>
      <c r="C438" s="219" t="s">
        <v>432</v>
      </c>
      <c r="D438" s="219" t="s">
        <v>137</v>
      </c>
      <c r="E438" s="220" t="s">
        <v>433</v>
      </c>
      <c r="F438" s="221" t="s">
        <v>434</v>
      </c>
      <c r="G438" s="222" t="s">
        <v>426</v>
      </c>
      <c r="H438" s="223">
        <v>224.811</v>
      </c>
      <c r="I438" s="224"/>
      <c r="J438" s="225">
        <f>ROUND(I438*H438,2)</f>
        <v>0</v>
      </c>
      <c r="K438" s="221" t="s">
        <v>141</v>
      </c>
      <c r="L438" s="45"/>
      <c r="M438" s="226" t="s">
        <v>1</v>
      </c>
      <c r="N438" s="227" t="s">
        <v>44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142</v>
      </c>
      <c r="AT438" s="230" t="s">
        <v>137</v>
      </c>
      <c r="AU438" s="230" t="s">
        <v>89</v>
      </c>
      <c r="AY438" s="18" t="s">
        <v>134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87</v>
      </c>
      <c r="BK438" s="231">
        <f>ROUND(I438*H438,2)</f>
        <v>0</v>
      </c>
      <c r="BL438" s="18" t="s">
        <v>142</v>
      </c>
      <c r="BM438" s="230" t="s">
        <v>435</v>
      </c>
    </row>
    <row r="439" spans="1:51" s="13" customFormat="1" ht="12">
      <c r="A439" s="13"/>
      <c r="B439" s="232"/>
      <c r="C439" s="233"/>
      <c r="D439" s="234" t="s">
        <v>144</v>
      </c>
      <c r="E439" s="235" t="s">
        <v>1</v>
      </c>
      <c r="F439" s="236" t="s">
        <v>436</v>
      </c>
      <c r="G439" s="233"/>
      <c r="H439" s="235" t="s">
        <v>1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144</v>
      </c>
      <c r="AU439" s="242" t="s">
        <v>89</v>
      </c>
      <c r="AV439" s="13" t="s">
        <v>87</v>
      </c>
      <c r="AW439" s="13" t="s">
        <v>34</v>
      </c>
      <c r="AX439" s="13" t="s">
        <v>79</v>
      </c>
      <c r="AY439" s="242" t="s">
        <v>134</v>
      </c>
    </row>
    <row r="440" spans="1:51" s="14" customFormat="1" ht="12">
      <c r="A440" s="14"/>
      <c r="B440" s="243"/>
      <c r="C440" s="244"/>
      <c r="D440" s="234" t="s">
        <v>144</v>
      </c>
      <c r="E440" s="245" t="s">
        <v>1</v>
      </c>
      <c r="F440" s="246" t="s">
        <v>437</v>
      </c>
      <c r="G440" s="244"/>
      <c r="H440" s="247">
        <v>224.811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144</v>
      </c>
      <c r="AU440" s="253" t="s">
        <v>89</v>
      </c>
      <c r="AV440" s="14" t="s">
        <v>89</v>
      </c>
      <c r="AW440" s="14" t="s">
        <v>34</v>
      </c>
      <c r="AX440" s="14" t="s">
        <v>87</v>
      </c>
      <c r="AY440" s="253" t="s">
        <v>134</v>
      </c>
    </row>
    <row r="441" spans="1:65" s="2" customFormat="1" ht="14.4" customHeight="1">
      <c r="A441" s="39"/>
      <c r="B441" s="40"/>
      <c r="C441" s="219" t="s">
        <v>438</v>
      </c>
      <c r="D441" s="219" t="s">
        <v>137</v>
      </c>
      <c r="E441" s="220" t="s">
        <v>439</v>
      </c>
      <c r="F441" s="221" t="s">
        <v>440</v>
      </c>
      <c r="G441" s="222" t="s">
        <v>426</v>
      </c>
      <c r="H441" s="223">
        <v>24.979</v>
      </c>
      <c r="I441" s="224"/>
      <c r="J441" s="225">
        <f>ROUND(I441*H441,2)</f>
        <v>0</v>
      </c>
      <c r="K441" s="221" t="s">
        <v>141</v>
      </c>
      <c r="L441" s="45"/>
      <c r="M441" s="226" t="s">
        <v>1</v>
      </c>
      <c r="N441" s="227" t="s">
        <v>44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142</v>
      </c>
      <c r="AT441" s="230" t="s">
        <v>137</v>
      </c>
      <c r="AU441" s="230" t="s">
        <v>89</v>
      </c>
      <c r="AY441" s="18" t="s">
        <v>134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87</v>
      </c>
      <c r="BK441" s="231">
        <f>ROUND(I441*H441,2)</f>
        <v>0</v>
      </c>
      <c r="BL441" s="18" t="s">
        <v>142</v>
      </c>
      <c r="BM441" s="230" t="s">
        <v>441</v>
      </c>
    </row>
    <row r="442" spans="1:63" s="12" customFormat="1" ht="22.8" customHeight="1">
      <c r="A442" s="12"/>
      <c r="B442" s="203"/>
      <c r="C442" s="204"/>
      <c r="D442" s="205" t="s">
        <v>78</v>
      </c>
      <c r="E442" s="217" t="s">
        <v>442</v>
      </c>
      <c r="F442" s="217" t="s">
        <v>443</v>
      </c>
      <c r="G442" s="204"/>
      <c r="H442" s="204"/>
      <c r="I442" s="207"/>
      <c r="J442" s="218">
        <f>BK442</f>
        <v>0</v>
      </c>
      <c r="K442" s="204"/>
      <c r="L442" s="209"/>
      <c r="M442" s="210"/>
      <c r="N442" s="211"/>
      <c r="O442" s="211"/>
      <c r="P442" s="212">
        <f>P443</f>
        <v>0</v>
      </c>
      <c r="Q442" s="211"/>
      <c r="R442" s="212">
        <f>R443</f>
        <v>0</v>
      </c>
      <c r="S442" s="211"/>
      <c r="T442" s="213">
        <f>T443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14" t="s">
        <v>87</v>
      </c>
      <c r="AT442" s="215" t="s">
        <v>78</v>
      </c>
      <c r="AU442" s="215" t="s">
        <v>87</v>
      </c>
      <c r="AY442" s="214" t="s">
        <v>134</v>
      </c>
      <c r="BK442" s="216">
        <f>BK443</f>
        <v>0</v>
      </c>
    </row>
    <row r="443" spans="1:65" s="2" customFormat="1" ht="14.4" customHeight="1">
      <c r="A443" s="39"/>
      <c r="B443" s="40"/>
      <c r="C443" s="219" t="s">
        <v>444</v>
      </c>
      <c r="D443" s="219" t="s">
        <v>137</v>
      </c>
      <c r="E443" s="220" t="s">
        <v>445</v>
      </c>
      <c r="F443" s="221" t="s">
        <v>446</v>
      </c>
      <c r="G443" s="222" t="s">
        <v>426</v>
      </c>
      <c r="H443" s="223">
        <v>7.426</v>
      </c>
      <c r="I443" s="224"/>
      <c r="J443" s="225">
        <f>ROUND(I443*H443,2)</f>
        <v>0</v>
      </c>
      <c r="K443" s="221" t="s">
        <v>141</v>
      </c>
      <c r="L443" s="45"/>
      <c r="M443" s="226" t="s">
        <v>1</v>
      </c>
      <c r="N443" s="227" t="s">
        <v>44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142</v>
      </c>
      <c r="AT443" s="230" t="s">
        <v>137</v>
      </c>
      <c r="AU443" s="230" t="s">
        <v>89</v>
      </c>
      <c r="AY443" s="18" t="s">
        <v>134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87</v>
      </c>
      <c r="BK443" s="231">
        <f>ROUND(I443*H443,2)</f>
        <v>0</v>
      </c>
      <c r="BL443" s="18" t="s">
        <v>142</v>
      </c>
      <c r="BM443" s="230" t="s">
        <v>447</v>
      </c>
    </row>
    <row r="444" spans="1:63" s="12" customFormat="1" ht="25.9" customHeight="1">
      <c r="A444" s="12"/>
      <c r="B444" s="203"/>
      <c r="C444" s="204"/>
      <c r="D444" s="205" t="s">
        <v>78</v>
      </c>
      <c r="E444" s="206" t="s">
        <v>448</v>
      </c>
      <c r="F444" s="206" t="s">
        <v>449</v>
      </c>
      <c r="G444" s="204"/>
      <c r="H444" s="204"/>
      <c r="I444" s="207"/>
      <c r="J444" s="208">
        <f>BK444</f>
        <v>0</v>
      </c>
      <c r="K444" s="204"/>
      <c r="L444" s="209"/>
      <c r="M444" s="210"/>
      <c r="N444" s="211"/>
      <c r="O444" s="211"/>
      <c r="P444" s="212">
        <f>P445+P475+P518+P538+P581+P588+P598+P615</f>
        <v>0</v>
      </c>
      <c r="Q444" s="211"/>
      <c r="R444" s="212">
        <f>R445+R475+R518+R538+R581+R588+R598+R615</f>
        <v>3.8399645</v>
      </c>
      <c r="S444" s="211"/>
      <c r="T444" s="213">
        <f>T445+T475+T518+T538+T581+T588+T598+T615</f>
        <v>0.12195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4" t="s">
        <v>89</v>
      </c>
      <c r="AT444" s="215" t="s">
        <v>78</v>
      </c>
      <c r="AU444" s="215" t="s">
        <v>79</v>
      </c>
      <c r="AY444" s="214" t="s">
        <v>134</v>
      </c>
      <c r="BK444" s="216">
        <f>BK445+BK475+BK518+BK538+BK581+BK588+BK598+BK615</f>
        <v>0</v>
      </c>
    </row>
    <row r="445" spans="1:63" s="12" customFormat="1" ht="22.8" customHeight="1">
      <c r="A445" s="12"/>
      <c r="B445" s="203"/>
      <c r="C445" s="204"/>
      <c r="D445" s="205" t="s">
        <v>78</v>
      </c>
      <c r="E445" s="217" t="s">
        <v>450</v>
      </c>
      <c r="F445" s="217" t="s">
        <v>451</v>
      </c>
      <c r="G445" s="204"/>
      <c r="H445" s="204"/>
      <c r="I445" s="207"/>
      <c r="J445" s="218">
        <f>BK445</f>
        <v>0</v>
      </c>
      <c r="K445" s="204"/>
      <c r="L445" s="209"/>
      <c r="M445" s="210"/>
      <c r="N445" s="211"/>
      <c r="O445" s="211"/>
      <c r="P445" s="212">
        <f>SUM(P446:P474)</f>
        <v>0</v>
      </c>
      <c r="Q445" s="211"/>
      <c r="R445" s="212">
        <f>SUM(R446:R474)</f>
        <v>0.13716</v>
      </c>
      <c r="S445" s="211"/>
      <c r="T445" s="213">
        <f>SUM(T446:T474)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14" t="s">
        <v>89</v>
      </c>
      <c r="AT445" s="215" t="s">
        <v>78</v>
      </c>
      <c r="AU445" s="215" t="s">
        <v>87</v>
      </c>
      <c r="AY445" s="214" t="s">
        <v>134</v>
      </c>
      <c r="BK445" s="216">
        <f>SUM(BK446:BK474)</f>
        <v>0</v>
      </c>
    </row>
    <row r="446" spans="1:65" s="2" customFormat="1" ht="37.8" customHeight="1">
      <c r="A446" s="39"/>
      <c r="B446" s="40"/>
      <c r="C446" s="219" t="s">
        <v>452</v>
      </c>
      <c r="D446" s="219" t="s">
        <v>137</v>
      </c>
      <c r="E446" s="220" t="s">
        <v>453</v>
      </c>
      <c r="F446" s="221" t="s">
        <v>454</v>
      </c>
      <c r="G446" s="222" t="s">
        <v>314</v>
      </c>
      <c r="H446" s="223">
        <v>94</v>
      </c>
      <c r="I446" s="224"/>
      <c r="J446" s="225">
        <f>ROUND(I446*H446,2)</f>
        <v>0</v>
      </c>
      <c r="K446" s="221" t="s">
        <v>1</v>
      </c>
      <c r="L446" s="45"/>
      <c r="M446" s="226" t="s">
        <v>1</v>
      </c>
      <c r="N446" s="227" t="s">
        <v>44</v>
      </c>
      <c r="O446" s="92"/>
      <c r="P446" s="228">
        <f>O446*H446</f>
        <v>0</v>
      </c>
      <c r="Q446" s="228">
        <v>0.00108</v>
      </c>
      <c r="R446" s="228">
        <f>Q446*H446</f>
        <v>0.10152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315</v>
      </c>
      <c r="AT446" s="230" t="s">
        <v>137</v>
      </c>
      <c r="AU446" s="230" t="s">
        <v>89</v>
      </c>
      <c r="AY446" s="18" t="s">
        <v>134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87</v>
      </c>
      <c r="BK446" s="231">
        <f>ROUND(I446*H446,2)</f>
        <v>0</v>
      </c>
      <c r="BL446" s="18" t="s">
        <v>315</v>
      </c>
      <c r="BM446" s="230" t="s">
        <v>455</v>
      </c>
    </row>
    <row r="447" spans="1:51" s="13" customFormat="1" ht="12">
      <c r="A447" s="13"/>
      <c r="B447" s="232"/>
      <c r="C447" s="233"/>
      <c r="D447" s="234" t="s">
        <v>144</v>
      </c>
      <c r="E447" s="235" t="s">
        <v>1</v>
      </c>
      <c r="F447" s="236" t="s">
        <v>456</v>
      </c>
      <c r="G447" s="233"/>
      <c r="H447" s="235" t="s">
        <v>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144</v>
      </c>
      <c r="AU447" s="242" t="s">
        <v>89</v>
      </c>
      <c r="AV447" s="13" t="s">
        <v>87</v>
      </c>
      <c r="AW447" s="13" t="s">
        <v>34</v>
      </c>
      <c r="AX447" s="13" t="s">
        <v>79</v>
      </c>
      <c r="AY447" s="242" t="s">
        <v>134</v>
      </c>
    </row>
    <row r="448" spans="1:51" s="13" customFormat="1" ht="12">
      <c r="A448" s="13"/>
      <c r="B448" s="232"/>
      <c r="C448" s="233"/>
      <c r="D448" s="234" t="s">
        <v>144</v>
      </c>
      <c r="E448" s="235" t="s">
        <v>1</v>
      </c>
      <c r="F448" s="236" t="s">
        <v>145</v>
      </c>
      <c r="G448" s="233"/>
      <c r="H448" s="235" t="s">
        <v>1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144</v>
      </c>
      <c r="AU448" s="242" t="s">
        <v>89</v>
      </c>
      <c r="AV448" s="13" t="s">
        <v>87</v>
      </c>
      <c r="AW448" s="13" t="s">
        <v>34</v>
      </c>
      <c r="AX448" s="13" t="s">
        <v>79</v>
      </c>
      <c r="AY448" s="242" t="s">
        <v>134</v>
      </c>
    </row>
    <row r="449" spans="1:51" s="13" customFormat="1" ht="12">
      <c r="A449" s="13"/>
      <c r="B449" s="232"/>
      <c r="C449" s="233"/>
      <c r="D449" s="234" t="s">
        <v>144</v>
      </c>
      <c r="E449" s="235" t="s">
        <v>1</v>
      </c>
      <c r="F449" s="236" t="s">
        <v>457</v>
      </c>
      <c r="G449" s="233"/>
      <c r="H449" s="235" t="s">
        <v>1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144</v>
      </c>
      <c r="AU449" s="242" t="s">
        <v>89</v>
      </c>
      <c r="AV449" s="13" t="s">
        <v>87</v>
      </c>
      <c r="AW449" s="13" t="s">
        <v>34</v>
      </c>
      <c r="AX449" s="13" t="s">
        <v>79</v>
      </c>
      <c r="AY449" s="242" t="s">
        <v>134</v>
      </c>
    </row>
    <row r="450" spans="1:51" s="14" customFormat="1" ht="12">
      <c r="A450" s="14"/>
      <c r="B450" s="243"/>
      <c r="C450" s="244"/>
      <c r="D450" s="234" t="s">
        <v>144</v>
      </c>
      <c r="E450" s="245" t="s">
        <v>1</v>
      </c>
      <c r="F450" s="246" t="s">
        <v>458</v>
      </c>
      <c r="G450" s="244"/>
      <c r="H450" s="247">
        <v>13.9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144</v>
      </c>
      <c r="AU450" s="253" t="s">
        <v>89</v>
      </c>
      <c r="AV450" s="14" t="s">
        <v>89</v>
      </c>
      <c r="AW450" s="14" t="s">
        <v>34</v>
      </c>
      <c r="AX450" s="14" t="s">
        <v>79</v>
      </c>
      <c r="AY450" s="253" t="s">
        <v>134</v>
      </c>
    </row>
    <row r="451" spans="1:51" s="14" customFormat="1" ht="12">
      <c r="A451" s="14"/>
      <c r="B451" s="243"/>
      <c r="C451" s="244"/>
      <c r="D451" s="234" t="s">
        <v>144</v>
      </c>
      <c r="E451" s="245" t="s">
        <v>1</v>
      </c>
      <c r="F451" s="246" t="s">
        <v>318</v>
      </c>
      <c r="G451" s="244"/>
      <c r="H451" s="247">
        <v>15.2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144</v>
      </c>
      <c r="AU451" s="253" t="s">
        <v>89</v>
      </c>
      <c r="AV451" s="14" t="s">
        <v>89</v>
      </c>
      <c r="AW451" s="14" t="s">
        <v>34</v>
      </c>
      <c r="AX451" s="14" t="s">
        <v>79</v>
      </c>
      <c r="AY451" s="253" t="s">
        <v>134</v>
      </c>
    </row>
    <row r="452" spans="1:51" s="14" customFormat="1" ht="12">
      <c r="A452" s="14"/>
      <c r="B452" s="243"/>
      <c r="C452" s="244"/>
      <c r="D452" s="234" t="s">
        <v>144</v>
      </c>
      <c r="E452" s="245" t="s">
        <v>1</v>
      </c>
      <c r="F452" s="246" t="s">
        <v>459</v>
      </c>
      <c r="G452" s="244"/>
      <c r="H452" s="247">
        <v>1.45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144</v>
      </c>
      <c r="AU452" s="253" t="s">
        <v>89</v>
      </c>
      <c r="AV452" s="14" t="s">
        <v>89</v>
      </c>
      <c r="AW452" s="14" t="s">
        <v>34</v>
      </c>
      <c r="AX452" s="14" t="s">
        <v>79</v>
      </c>
      <c r="AY452" s="253" t="s">
        <v>134</v>
      </c>
    </row>
    <row r="453" spans="1:51" s="13" customFormat="1" ht="12">
      <c r="A453" s="13"/>
      <c r="B453" s="232"/>
      <c r="C453" s="233"/>
      <c r="D453" s="234" t="s">
        <v>144</v>
      </c>
      <c r="E453" s="235" t="s">
        <v>1</v>
      </c>
      <c r="F453" s="236" t="s">
        <v>161</v>
      </c>
      <c r="G453" s="233"/>
      <c r="H453" s="235" t="s">
        <v>1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2" t="s">
        <v>144</v>
      </c>
      <c r="AU453" s="242" t="s">
        <v>89</v>
      </c>
      <c r="AV453" s="13" t="s">
        <v>87</v>
      </c>
      <c r="AW453" s="13" t="s">
        <v>34</v>
      </c>
      <c r="AX453" s="13" t="s">
        <v>79</v>
      </c>
      <c r="AY453" s="242" t="s">
        <v>134</v>
      </c>
    </row>
    <row r="454" spans="1:51" s="13" customFormat="1" ht="12">
      <c r="A454" s="13"/>
      <c r="B454" s="232"/>
      <c r="C454" s="233"/>
      <c r="D454" s="234" t="s">
        <v>144</v>
      </c>
      <c r="E454" s="235" t="s">
        <v>1</v>
      </c>
      <c r="F454" s="236" t="s">
        <v>460</v>
      </c>
      <c r="G454" s="233"/>
      <c r="H454" s="235" t="s">
        <v>1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144</v>
      </c>
      <c r="AU454" s="242" t="s">
        <v>89</v>
      </c>
      <c r="AV454" s="13" t="s">
        <v>87</v>
      </c>
      <c r="AW454" s="13" t="s">
        <v>34</v>
      </c>
      <c r="AX454" s="13" t="s">
        <v>79</v>
      </c>
      <c r="AY454" s="242" t="s">
        <v>134</v>
      </c>
    </row>
    <row r="455" spans="1:51" s="14" customFormat="1" ht="12">
      <c r="A455" s="14"/>
      <c r="B455" s="243"/>
      <c r="C455" s="244"/>
      <c r="D455" s="234" t="s">
        <v>144</v>
      </c>
      <c r="E455" s="245" t="s">
        <v>1</v>
      </c>
      <c r="F455" s="246" t="s">
        <v>461</v>
      </c>
      <c r="G455" s="244"/>
      <c r="H455" s="247">
        <v>32.35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144</v>
      </c>
      <c r="AU455" s="253" t="s">
        <v>89</v>
      </c>
      <c r="AV455" s="14" t="s">
        <v>89</v>
      </c>
      <c r="AW455" s="14" t="s">
        <v>34</v>
      </c>
      <c r="AX455" s="14" t="s">
        <v>79</v>
      </c>
      <c r="AY455" s="253" t="s">
        <v>134</v>
      </c>
    </row>
    <row r="456" spans="1:51" s="14" customFormat="1" ht="12">
      <c r="A456" s="14"/>
      <c r="B456" s="243"/>
      <c r="C456" s="244"/>
      <c r="D456" s="234" t="s">
        <v>144</v>
      </c>
      <c r="E456" s="245" t="s">
        <v>1</v>
      </c>
      <c r="F456" s="246" t="s">
        <v>462</v>
      </c>
      <c r="G456" s="244"/>
      <c r="H456" s="247">
        <v>1.62</v>
      </c>
      <c r="I456" s="248"/>
      <c r="J456" s="244"/>
      <c r="K456" s="244"/>
      <c r="L456" s="249"/>
      <c r="M456" s="250"/>
      <c r="N456" s="251"/>
      <c r="O456" s="251"/>
      <c r="P456" s="251"/>
      <c r="Q456" s="251"/>
      <c r="R456" s="251"/>
      <c r="S456" s="251"/>
      <c r="T456" s="25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3" t="s">
        <v>144</v>
      </c>
      <c r="AU456" s="253" t="s">
        <v>89</v>
      </c>
      <c r="AV456" s="14" t="s">
        <v>89</v>
      </c>
      <c r="AW456" s="14" t="s">
        <v>34</v>
      </c>
      <c r="AX456" s="14" t="s">
        <v>79</v>
      </c>
      <c r="AY456" s="253" t="s">
        <v>134</v>
      </c>
    </row>
    <row r="457" spans="1:51" s="13" customFormat="1" ht="12">
      <c r="A457" s="13"/>
      <c r="B457" s="232"/>
      <c r="C457" s="233"/>
      <c r="D457" s="234" t="s">
        <v>144</v>
      </c>
      <c r="E457" s="235" t="s">
        <v>1</v>
      </c>
      <c r="F457" s="236" t="s">
        <v>170</v>
      </c>
      <c r="G457" s="233"/>
      <c r="H457" s="235" t="s">
        <v>1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2" t="s">
        <v>144</v>
      </c>
      <c r="AU457" s="242" t="s">
        <v>89</v>
      </c>
      <c r="AV457" s="13" t="s">
        <v>87</v>
      </c>
      <c r="AW457" s="13" t="s">
        <v>34</v>
      </c>
      <c r="AX457" s="13" t="s">
        <v>79</v>
      </c>
      <c r="AY457" s="242" t="s">
        <v>134</v>
      </c>
    </row>
    <row r="458" spans="1:51" s="13" customFormat="1" ht="12">
      <c r="A458" s="13"/>
      <c r="B458" s="232"/>
      <c r="C458" s="233"/>
      <c r="D458" s="234" t="s">
        <v>144</v>
      </c>
      <c r="E458" s="235" t="s">
        <v>1</v>
      </c>
      <c r="F458" s="236" t="s">
        <v>463</v>
      </c>
      <c r="G458" s="233"/>
      <c r="H458" s="235" t="s">
        <v>1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2" t="s">
        <v>144</v>
      </c>
      <c r="AU458" s="242" t="s">
        <v>89</v>
      </c>
      <c r="AV458" s="13" t="s">
        <v>87</v>
      </c>
      <c r="AW458" s="13" t="s">
        <v>34</v>
      </c>
      <c r="AX458" s="13" t="s">
        <v>79</v>
      </c>
      <c r="AY458" s="242" t="s">
        <v>134</v>
      </c>
    </row>
    <row r="459" spans="1:51" s="14" customFormat="1" ht="12">
      <c r="A459" s="14"/>
      <c r="B459" s="243"/>
      <c r="C459" s="244"/>
      <c r="D459" s="234" t="s">
        <v>144</v>
      </c>
      <c r="E459" s="245" t="s">
        <v>1</v>
      </c>
      <c r="F459" s="246" t="s">
        <v>464</v>
      </c>
      <c r="G459" s="244"/>
      <c r="H459" s="247">
        <v>27.9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144</v>
      </c>
      <c r="AU459" s="253" t="s">
        <v>89</v>
      </c>
      <c r="AV459" s="14" t="s">
        <v>89</v>
      </c>
      <c r="AW459" s="14" t="s">
        <v>34</v>
      </c>
      <c r="AX459" s="14" t="s">
        <v>79</v>
      </c>
      <c r="AY459" s="253" t="s">
        <v>134</v>
      </c>
    </row>
    <row r="460" spans="1:51" s="14" customFormat="1" ht="12">
      <c r="A460" s="14"/>
      <c r="B460" s="243"/>
      <c r="C460" s="244"/>
      <c r="D460" s="234" t="s">
        <v>144</v>
      </c>
      <c r="E460" s="245" t="s">
        <v>1</v>
      </c>
      <c r="F460" s="246" t="s">
        <v>465</v>
      </c>
      <c r="G460" s="244"/>
      <c r="H460" s="247">
        <v>1.58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144</v>
      </c>
      <c r="AU460" s="253" t="s">
        <v>89</v>
      </c>
      <c r="AV460" s="14" t="s">
        <v>89</v>
      </c>
      <c r="AW460" s="14" t="s">
        <v>34</v>
      </c>
      <c r="AX460" s="14" t="s">
        <v>79</v>
      </c>
      <c r="AY460" s="253" t="s">
        <v>134</v>
      </c>
    </row>
    <row r="461" spans="1:51" s="16" customFormat="1" ht="12">
      <c r="A461" s="16"/>
      <c r="B461" s="265"/>
      <c r="C461" s="266"/>
      <c r="D461" s="234" t="s">
        <v>144</v>
      </c>
      <c r="E461" s="267" t="s">
        <v>1</v>
      </c>
      <c r="F461" s="268" t="s">
        <v>176</v>
      </c>
      <c r="G461" s="266"/>
      <c r="H461" s="269">
        <v>94.00000000000001</v>
      </c>
      <c r="I461" s="270"/>
      <c r="J461" s="266"/>
      <c r="K461" s="266"/>
      <c r="L461" s="271"/>
      <c r="M461" s="272"/>
      <c r="N461" s="273"/>
      <c r="O461" s="273"/>
      <c r="P461" s="273"/>
      <c r="Q461" s="273"/>
      <c r="R461" s="273"/>
      <c r="S461" s="273"/>
      <c r="T461" s="274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275" t="s">
        <v>144</v>
      </c>
      <c r="AU461" s="275" t="s">
        <v>89</v>
      </c>
      <c r="AV461" s="16" t="s">
        <v>142</v>
      </c>
      <c r="AW461" s="16" t="s">
        <v>34</v>
      </c>
      <c r="AX461" s="16" t="s">
        <v>87</v>
      </c>
      <c r="AY461" s="275" t="s">
        <v>134</v>
      </c>
    </row>
    <row r="462" spans="1:65" s="2" customFormat="1" ht="37.8" customHeight="1">
      <c r="A462" s="39"/>
      <c r="B462" s="40"/>
      <c r="C462" s="219" t="s">
        <v>466</v>
      </c>
      <c r="D462" s="219" t="s">
        <v>137</v>
      </c>
      <c r="E462" s="220" t="s">
        <v>467</v>
      </c>
      <c r="F462" s="221" t="s">
        <v>468</v>
      </c>
      <c r="G462" s="222" t="s">
        <v>314</v>
      </c>
      <c r="H462" s="223">
        <v>33</v>
      </c>
      <c r="I462" s="224"/>
      <c r="J462" s="225">
        <f>ROUND(I462*H462,2)</f>
        <v>0</v>
      </c>
      <c r="K462" s="221" t="s">
        <v>1</v>
      </c>
      <c r="L462" s="45"/>
      <c r="M462" s="226" t="s">
        <v>1</v>
      </c>
      <c r="N462" s="227" t="s">
        <v>44</v>
      </c>
      <c r="O462" s="92"/>
      <c r="P462" s="228">
        <f>O462*H462</f>
        <v>0</v>
      </c>
      <c r="Q462" s="228">
        <v>0.00108</v>
      </c>
      <c r="R462" s="228">
        <f>Q462*H462</f>
        <v>0.03564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315</v>
      </c>
      <c r="AT462" s="230" t="s">
        <v>137</v>
      </c>
      <c r="AU462" s="230" t="s">
        <v>89</v>
      </c>
      <c r="AY462" s="18" t="s">
        <v>134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87</v>
      </c>
      <c r="BK462" s="231">
        <f>ROUND(I462*H462,2)</f>
        <v>0</v>
      </c>
      <c r="BL462" s="18" t="s">
        <v>315</v>
      </c>
      <c r="BM462" s="230" t="s">
        <v>469</v>
      </c>
    </row>
    <row r="463" spans="1:51" s="13" customFormat="1" ht="12">
      <c r="A463" s="13"/>
      <c r="B463" s="232"/>
      <c r="C463" s="233"/>
      <c r="D463" s="234" t="s">
        <v>144</v>
      </c>
      <c r="E463" s="235" t="s">
        <v>1</v>
      </c>
      <c r="F463" s="236" t="s">
        <v>456</v>
      </c>
      <c r="G463" s="233"/>
      <c r="H463" s="235" t="s">
        <v>1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2" t="s">
        <v>144</v>
      </c>
      <c r="AU463" s="242" t="s">
        <v>89</v>
      </c>
      <c r="AV463" s="13" t="s">
        <v>87</v>
      </c>
      <c r="AW463" s="13" t="s">
        <v>34</v>
      </c>
      <c r="AX463" s="13" t="s">
        <v>79</v>
      </c>
      <c r="AY463" s="242" t="s">
        <v>134</v>
      </c>
    </row>
    <row r="464" spans="1:51" s="13" customFormat="1" ht="12">
      <c r="A464" s="13"/>
      <c r="B464" s="232"/>
      <c r="C464" s="233"/>
      <c r="D464" s="234" t="s">
        <v>144</v>
      </c>
      <c r="E464" s="235" t="s">
        <v>1</v>
      </c>
      <c r="F464" s="236" t="s">
        <v>470</v>
      </c>
      <c r="G464" s="233"/>
      <c r="H464" s="235" t="s">
        <v>1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2" t="s">
        <v>144</v>
      </c>
      <c r="AU464" s="242" t="s">
        <v>89</v>
      </c>
      <c r="AV464" s="13" t="s">
        <v>87</v>
      </c>
      <c r="AW464" s="13" t="s">
        <v>34</v>
      </c>
      <c r="AX464" s="13" t="s">
        <v>79</v>
      </c>
      <c r="AY464" s="242" t="s">
        <v>134</v>
      </c>
    </row>
    <row r="465" spans="1:51" s="14" customFormat="1" ht="12">
      <c r="A465" s="14"/>
      <c r="B465" s="243"/>
      <c r="C465" s="244"/>
      <c r="D465" s="234" t="s">
        <v>144</v>
      </c>
      <c r="E465" s="245" t="s">
        <v>1</v>
      </c>
      <c r="F465" s="246" t="s">
        <v>471</v>
      </c>
      <c r="G465" s="244"/>
      <c r="H465" s="247">
        <v>1.15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3" t="s">
        <v>144</v>
      </c>
      <c r="AU465" s="253" t="s">
        <v>89</v>
      </c>
      <c r="AV465" s="14" t="s">
        <v>89</v>
      </c>
      <c r="AW465" s="14" t="s">
        <v>34</v>
      </c>
      <c r="AX465" s="14" t="s">
        <v>79</v>
      </c>
      <c r="AY465" s="253" t="s">
        <v>134</v>
      </c>
    </row>
    <row r="466" spans="1:51" s="13" customFormat="1" ht="12">
      <c r="A466" s="13"/>
      <c r="B466" s="232"/>
      <c r="C466" s="233"/>
      <c r="D466" s="234" t="s">
        <v>144</v>
      </c>
      <c r="E466" s="235" t="s">
        <v>1</v>
      </c>
      <c r="F466" s="236" t="s">
        <v>161</v>
      </c>
      <c r="G466" s="233"/>
      <c r="H466" s="235" t="s">
        <v>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144</v>
      </c>
      <c r="AU466" s="242" t="s">
        <v>89</v>
      </c>
      <c r="AV466" s="13" t="s">
        <v>87</v>
      </c>
      <c r="AW466" s="13" t="s">
        <v>34</v>
      </c>
      <c r="AX466" s="13" t="s">
        <v>79</v>
      </c>
      <c r="AY466" s="242" t="s">
        <v>134</v>
      </c>
    </row>
    <row r="467" spans="1:51" s="13" customFormat="1" ht="12">
      <c r="A467" s="13"/>
      <c r="B467" s="232"/>
      <c r="C467" s="233"/>
      <c r="D467" s="234" t="s">
        <v>144</v>
      </c>
      <c r="E467" s="235" t="s">
        <v>1</v>
      </c>
      <c r="F467" s="236" t="s">
        <v>472</v>
      </c>
      <c r="G467" s="233"/>
      <c r="H467" s="235" t="s">
        <v>1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2" t="s">
        <v>144</v>
      </c>
      <c r="AU467" s="242" t="s">
        <v>89</v>
      </c>
      <c r="AV467" s="13" t="s">
        <v>87</v>
      </c>
      <c r="AW467" s="13" t="s">
        <v>34</v>
      </c>
      <c r="AX467" s="13" t="s">
        <v>79</v>
      </c>
      <c r="AY467" s="242" t="s">
        <v>134</v>
      </c>
    </row>
    <row r="468" spans="1:51" s="14" customFormat="1" ht="12">
      <c r="A468" s="14"/>
      <c r="B468" s="243"/>
      <c r="C468" s="244"/>
      <c r="D468" s="234" t="s">
        <v>144</v>
      </c>
      <c r="E468" s="245" t="s">
        <v>1</v>
      </c>
      <c r="F468" s="246" t="s">
        <v>473</v>
      </c>
      <c r="G468" s="244"/>
      <c r="H468" s="247">
        <v>14</v>
      </c>
      <c r="I468" s="248"/>
      <c r="J468" s="244"/>
      <c r="K468" s="244"/>
      <c r="L468" s="249"/>
      <c r="M468" s="250"/>
      <c r="N468" s="251"/>
      <c r="O468" s="251"/>
      <c r="P468" s="251"/>
      <c r="Q468" s="251"/>
      <c r="R468" s="251"/>
      <c r="S468" s="251"/>
      <c r="T468" s="25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3" t="s">
        <v>144</v>
      </c>
      <c r="AU468" s="253" t="s">
        <v>89</v>
      </c>
      <c r="AV468" s="14" t="s">
        <v>89</v>
      </c>
      <c r="AW468" s="14" t="s">
        <v>34</v>
      </c>
      <c r="AX468" s="14" t="s">
        <v>79</v>
      </c>
      <c r="AY468" s="253" t="s">
        <v>134</v>
      </c>
    </row>
    <row r="469" spans="1:51" s="13" customFormat="1" ht="12">
      <c r="A469" s="13"/>
      <c r="B469" s="232"/>
      <c r="C469" s="233"/>
      <c r="D469" s="234" t="s">
        <v>144</v>
      </c>
      <c r="E469" s="235" t="s">
        <v>1</v>
      </c>
      <c r="F469" s="236" t="s">
        <v>170</v>
      </c>
      <c r="G469" s="233"/>
      <c r="H469" s="235" t="s">
        <v>1</v>
      </c>
      <c r="I469" s="237"/>
      <c r="J469" s="233"/>
      <c r="K469" s="233"/>
      <c r="L469" s="238"/>
      <c r="M469" s="239"/>
      <c r="N469" s="240"/>
      <c r="O469" s="240"/>
      <c r="P469" s="240"/>
      <c r="Q469" s="240"/>
      <c r="R469" s="240"/>
      <c r="S469" s="240"/>
      <c r="T469" s="24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2" t="s">
        <v>144</v>
      </c>
      <c r="AU469" s="242" t="s">
        <v>89</v>
      </c>
      <c r="AV469" s="13" t="s">
        <v>87</v>
      </c>
      <c r="AW469" s="13" t="s">
        <v>34</v>
      </c>
      <c r="AX469" s="13" t="s">
        <v>79</v>
      </c>
      <c r="AY469" s="242" t="s">
        <v>134</v>
      </c>
    </row>
    <row r="470" spans="1:51" s="13" customFormat="1" ht="12">
      <c r="A470" s="13"/>
      <c r="B470" s="232"/>
      <c r="C470" s="233"/>
      <c r="D470" s="234" t="s">
        <v>144</v>
      </c>
      <c r="E470" s="235" t="s">
        <v>1</v>
      </c>
      <c r="F470" s="236" t="s">
        <v>375</v>
      </c>
      <c r="G470" s="233"/>
      <c r="H470" s="235" t="s">
        <v>1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2" t="s">
        <v>144</v>
      </c>
      <c r="AU470" s="242" t="s">
        <v>89</v>
      </c>
      <c r="AV470" s="13" t="s">
        <v>87</v>
      </c>
      <c r="AW470" s="13" t="s">
        <v>34</v>
      </c>
      <c r="AX470" s="13" t="s">
        <v>79</v>
      </c>
      <c r="AY470" s="242" t="s">
        <v>134</v>
      </c>
    </row>
    <row r="471" spans="1:51" s="14" customFormat="1" ht="12">
      <c r="A471" s="14"/>
      <c r="B471" s="243"/>
      <c r="C471" s="244"/>
      <c r="D471" s="234" t="s">
        <v>144</v>
      </c>
      <c r="E471" s="245" t="s">
        <v>1</v>
      </c>
      <c r="F471" s="246" t="s">
        <v>474</v>
      </c>
      <c r="G471" s="244"/>
      <c r="H471" s="247">
        <v>13.95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3" t="s">
        <v>144</v>
      </c>
      <c r="AU471" s="253" t="s">
        <v>89</v>
      </c>
      <c r="AV471" s="14" t="s">
        <v>89</v>
      </c>
      <c r="AW471" s="14" t="s">
        <v>34</v>
      </c>
      <c r="AX471" s="14" t="s">
        <v>79</v>
      </c>
      <c r="AY471" s="253" t="s">
        <v>134</v>
      </c>
    </row>
    <row r="472" spans="1:51" s="14" customFormat="1" ht="12">
      <c r="A472" s="14"/>
      <c r="B472" s="243"/>
      <c r="C472" s="244"/>
      <c r="D472" s="234" t="s">
        <v>144</v>
      </c>
      <c r="E472" s="245" t="s">
        <v>1</v>
      </c>
      <c r="F472" s="246" t="s">
        <v>475</v>
      </c>
      <c r="G472" s="244"/>
      <c r="H472" s="247">
        <v>3.9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144</v>
      </c>
      <c r="AU472" s="253" t="s">
        <v>89</v>
      </c>
      <c r="AV472" s="14" t="s">
        <v>89</v>
      </c>
      <c r="AW472" s="14" t="s">
        <v>34</v>
      </c>
      <c r="AX472" s="14" t="s">
        <v>79</v>
      </c>
      <c r="AY472" s="253" t="s">
        <v>134</v>
      </c>
    </row>
    <row r="473" spans="1:51" s="16" customFormat="1" ht="12">
      <c r="A473" s="16"/>
      <c r="B473" s="265"/>
      <c r="C473" s="266"/>
      <c r="D473" s="234" t="s">
        <v>144</v>
      </c>
      <c r="E473" s="267" t="s">
        <v>1</v>
      </c>
      <c r="F473" s="268" t="s">
        <v>176</v>
      </c>
      <c r="G473" s="266"/>
      <c r="H473" s="269">
        <v>33</v>
      </c>
      <c r="I473" s="270"/>
      <c r="J473" s="266"/>
      <c r="K473" s="266"/>
      <c r="L473" s="271"/>
      <c r="M473" s="272"/>
      <c r="N473" s="273"/>
      <c r="O473" s="273"/>
      <c r="P473" s="273"/>
      <c r="Q473" s="273"/>
      <c r="R473" s="273"/>
      <c r="S473" s="273"/>
      <c r="T473" s="274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75" t="s">
        <v>144</v>
      </c>
      <c r="AU473" s="275" t="s">
        <v>89</v>
      </c>
      <c r="AV473" s="16" t="s">
        <v>142</v>
      </c>
      <c r="AW473" s="16" t="s">
        <v>34</v>
      </c>
      <c r="AX473" s="16" t="s">
        <v>87</v>
      </c>
      <c r="AY473" s="275" t="s">
        <v>134</v>
      </c>
    </row>
    <row r="474" spans="1:65" s="2" customFormat="1" ht="14.4" customHeight="1">
      <c r="A474" s="39"/>
      <c r="B474" s="40"/>
      <c r="C474" s="219" t="s">
        <v>476</v>
      </c>
      <c r="D474" s="219" t="s">
        <v>137</v>
      </c>
      <c r="E474" s="220" t="s">
        <v>477</v>
      </c>
      <c r="F474" s="221" t="s">
        <v>478</v>
      </c>
      <c r="G474" s="222" t="s">
        <v>426</v>
      </c>
      <c r="H474" s="223">
        <v>0.137</v>
      </c>
      <c r="I474" s="224"/>
      <c r="J474" s="225">
        <f>ROUND(I474*H474,2)</f>
        <v>0</v>
      </c>
      <c r="K474" s="221" t="s">
        <v>141</v>
      </c>
      <c r="L474" s="45"/>
      <c r="M474" s="226" t="s">
        <v>1</v>
      </c>
      <c r="N474" s="227" t="s">
        <v>44</v>
      </c>
      <c r="O474" s="92"/>
      <c r="P474" s="228">
        <f>O474*H474</f>
        <v>0</v>
      </c>
      <c r="Q474" s="228">
        <v>0</v>
      </c>
      <c r="R474" s="228">
        <f>Q474*H474</f>
        <v>0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315</v>
      </c>
      <c r="AT474" s="230" t="s">
        <v>137</v>
      </c>
      <c r="AU474" s="230" t="s">
        <v>89</v>
      </c>
      <c r="AY474" s="18" t="s">
        <v>134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87</v>
      </c>
      <c r="BK474" s="231">
        <f>ROUND(I474*H474,2)</f>
        <v>0</v>
      </c>
      <c r="BL474" s="18" t="s">
        <v>315</v>
      </c>
      <c r="BM474" s="230" t="s">
        <v>479</v>
      </c>
    </row>
    <row r="475" spans="1:63" s="12" customFormat="1" ht="22.8" customHeight="1">
      <c r="A475" s="12"/>
      <c r="B475" s="203"/>
      <c r="C475" s="204"/>
      <c r="D475" s="205" t="s">
        <v>78</v>
      </c>
      <c r="E475" s="217" t="s">
        <v>480</v>
      </c>
      <c r="F475" s="217" t="s">
        <v>481</v>
      </c>
      <c r="G475" s="204"/>
      <c r="H475" s="204"/>
      <c r="I475" s="207"/>
      <c r="J475" s="218">
        <f>BK475</f>
        <v>0</v>
      </c>
      <c r="K475" s="204"/>
      <c r="L475" s="209"/>
      <c r="M475" s="210"/>
      <c r="N475" s="211"/>
      <c r="O475" s="211"/>
      <c r="P475" s="212">
        <f>SUM(P476:P517)</f>
        <v>0</v>
      </c>
      <c r="Q475" s="211"/>
      <c r="R475" s="212">
        <f>SUM(R476:R517)</f>
        <v>1.3</v>
      </c>
      <c r="S475" s="211"/>
      <c r="T475" s="213">
        <f>SUM(T476:T517)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14" t="s">
        <v>89</v>
      </c>
      <c r="AT475" s="215" t="s">
        <v>78</v>
      </c>
      <c r="AU475" s="215" t="s">
        <v>87</v>
      </c>
      <c r="AY475" s="214" t="s">
        <v>134</v>
      </c>
      <c r="BK475" s="216">
        <f>SUM(BK476:BK517)</f>
        <v>0</v>
      </c>
    </row>
    <row r="476" spans="1:65" s="2" customFormat="1" ht="37.8" customHeight="1">
      <c r="A476" s="39"/>
      <c r="B476" s="40"/>
      <c r="C476" s="219" t="s">
        <v>482</v>
      </c>
      <c r="D476" s="219" t="s">
        <v>137</v>
      </c>
      <c r="E476" s="220" t="s">
        <v>483</v>
      </c>
      <c r="F476" s="221" t="s">
        <v>484</v>
      </c>
      <c r="G476" s="222" t="s">
        <v>314</v>
      </c>
      <c r="H476" s="223">
        <v>118</v>
      </c>
      <c r="I476" s="224"/>
      <c r="J476" s="225">
        <f>ROUND(I476*H476,2)</f>
        <v>0</v>
      </c>
      <c r="K476" s="221" t="s">
        <v>1</v>
      </c>
      <c r="L476" s="45"/>
      <c r="M476" s="226" t="s">
        <v>1</v>
      </c>
      <c r="N476" s="227" t="s">
        <v>44</v>
      </c>
      <c r="O476" s="92"/>
      <c r="P476" s="228">
        <f>O476*H476</f>
        <v>0</v>
      </c>
      <c r="Q476" s="228">
        <v>0.01</v>
      </c>
      <c r="R476" s="228">
        <f>Q476*H476</f>
        <v>1.18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315</v>
      </c>
      <c r="AT476" s="230" t="s">
        <v>137</v>
      </c>
      <c r="AU476" s="230" t="s">
        <v>89</v>
      </c>
      <c r="AY476" s="18" t="s">
        <v>134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87</v>
      </c>
      <c r="BK476" s="231">
        <f>ROUND(I476*H476,2)</f>
        <v>0</v>
      </c>
      <c r="BL476" s="18" t="s">
        <v>315</v>
      </c>
      <c r="BM476" s="230" t="s">
        <v>485</v>
      </c>
    </row>
    <row r="477" spans="1:51" s="13" customFormat="1" ht="12">
      <c r="A477" s="13"/>
      <c r="B477" s="232"/>
      <c r="C477" s="233"/>
      <c r="D477" s="234" t="s">
        <v>144</v>
      </c>
      <c r="E477" s="235" t="s">
        <v>1</v>
      </c>
      <c r="F477" s="236" t="s">
        <v>486</v>
      </c>
      <c r="G477" s="233"/>
      <c r="H477" s="235" t="s">
        <v>1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144</v>
      </c>
      <c r="AU477" s="242" t="s">
        <v>89</v>
      </c>
      <c r="AV477" s="13" t="s">
        <v>87</v>
      </c>
      <c r="AW477" s="13" t="s">
        <v>34</v>
      </c>
      <c r="AX477" s="13" t="s">
        <v>79</v>
      </c>
      <c r="AY477" s="242" t="s">
        <v>134</v>
      </c>
    </row>
    <row r="478" spans="1:51" s="13" customFormat="1" ht="12">
      <c r="A478" s="13"/>
      <c r="B478" s="232"/>
      <c r="C478" s="233"/>
      <c r="D478" s="234" t="s">
        <v>144</v>
      </c>
      <c r="E478" s="235" t="s">
        <v>1</v>
      </c>
      <c r="F478" s="236" t="s">
        <v>487</v>
      </c>
      <c r="G478" s="233"/>
      <c r="H478" s="235" t="s">
        <v>1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144</v>
      </c>
      <c r="AU478" s="242" t="s">
        <v>89</v>
      </c>
      <c r="AV478" s="13" t="s">
        <v>87</v>
      </c>
      <c r="AW478" s="13" t="s">
        <v>34</v>
      </c>
      <c r="AX478" s="13" t="s">
        <v>79</v>
      </c>
      <c r="AY478" s="242" t="s">
        <v>134</v>
      </c>
    </row>
    <row r="479" spans="1:51" s="13" customFormat="1" ht="12">
      <c r="A479" s="13"/>
      <c r="B479" s="232"/>
      <c r="C479" s="233"/>
      <c r="D479" s="234" t="s">
        <v>144</v>
      </c>
      <c r="E479" s="235" t="s">
        <v>1</v>
      </c>
      <c r="F479" s="236" t="s">
        <v>488</v>
      </c>
      <c r="G479" s="233"/>
      <c r="H479" s="235" t="s">
        <v>1</v>
      </c>
      <c r="I479" s="237"/>
      <c r="J479" s="233"/>
      <c r="K479" s="233"/>
      <c r="L479" s="238"/>
      <c r="M479" s="239"/>
      <c r="N479" s="240"/>
      <c r="O479" s="240"/>
      <c r="P479" s="240"/>
      <c r="Q479" s="240"/>
      <c r="R479" s="240"/>
      <c r="S479" s="240"/>
      <c r="T479" s="24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2" t="s">
        <v>144</v>
      </c>
      <c r="AU479" s="242" t="s">
        <v>89</v>
      </c>
      <c r="AV479" s="13" t="s">
        <v>87</v>
      </c>
      <c r="AW479" s="13" t="s">
        <v>34</v>
      </c>
      <c r="AX479" s="13" t="s">
        <v>79</v>
      </c>
      <c r="AY479" s="242" t="s">
        <v>134</v>
      </c>
    </row>
    <row r="480" spans="1:51" s="13" customFormat="1" ht="12">
      <c r="A480" s="13"/>
      <c r="B480" s="232"/>
      <c r="C480" s="233"/>
      <c r="D480" s="234" t="s">
        <v>144</v>
      </c>
      <c r="E480" s="235" t="s">
        <v>1</v>
      </c>
      <c r="F480" s="236" t="s">
        <v>489</v>
      </c>
      <c r="G480" s="233"/>
      <c r="H480" s="235" t="s">
        <v>1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144</v>
      </c>
      <c r="AU480" s="242" t="s">
        <v>89</v>
      </c>
      <c r="AV480" s="13" t="s">
        <v>87</v>
      </c>
      <c r="AW480" s="13" t="s">
        <v>34</v>
      </c>
      <c r="AX480" s="13" t="s">
        <v>79</v>
      </c>
      <c r="AY480" s="242" t="s">
        <v>134</v>
      </c>
    </row>
    <row r="481" spans="1:51" s="13" customFormat="1" ht="12">
      <c r="A481" s="13"/>
      <c r="B481" s="232"/>
      <c r="C481" s="233"/>
      <c r="D481" s="234" t="s">
        <v>144</v>
      </c>
      <c r="E481" s="235" t="s">
        <v>1</v>
      </c>
      <c r="F481" s="236" t="s">
        <v>490</v>
      </c>
      <c r="G481" s="233"/>
      <c r="H481" s="235" t="s">
        <v>1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2" t="s">
        <v>144</v>
      </c>
      <c r="AU481" s="242" t="s">
        <v>89</v>
      </c>
      <c r="AV481" s="13" t="s">
        <v>87</v>
      </c>
      <c r="AW481" s="13" t="s">
        <v>34</v>
      </c>
      <c r="AX481" s="13" t="s">
        <v>79</v>
      </c>
      <c r="AY481" s="242" t="s">
        <v>134</v>
      </c>
    </row>
    <row r="482" spans="1:51" s="13" customFormat="1" ht="12">
      <c r="A482" s="13"/>
      <c r="B482" s="232"/>
      <c r="C482" s="233"/>
      <c r="D482" s="234" t="s">
        <v>144</v>
      </c>
      <c r="E482" s="235" t="s">
        <v>1</v>
      </c>
      <c r="F482" s="236" t="s">
        <v>491</v>
      </c>
      <c r="G482" s="233"/>
      <c r="H482" s="235" t="s">
        <v>1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2" t="s">
        <v>144</v>
      </c>
      <c r="AU482" s="242" t="s">
        <v>89</v>
      </c>
      <c r="AV482" s="13" t="s">
        <v>87</v>
      </c>
      <c r="AW482" s="13" t="s">
        <v>34</v>
      </c>
      <c r="AX482" s="13" t="s">
        <v>79</v>
      </c>
      <c r="AY482" s="242" t="s">
        <v>134</v>
      </c>
    </row>
    <row r="483" spans="1:51" s="14" customFormat="1" ht="12">
      <c r="A483" s="14"/>
      <c r="B483" s="243"/>
      <c r="C483" s="244"/>
      <c r="D483" s="234" t="s">
        <v>144</v>
      </c>
      <c r="E483" s="245" t="s">
        <v>1</v>
      </c>
      <c r="F483" s="246" t="s">
        <v>492</v>
      </c>
      <c r="G483" s="244"/>
      <c r="H483" s="247">
        <v>38.2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3" t="s">
        <v>144</v>
      </c>
      <c r="AU483" s="253" t="s">
        <v>89</v>
      </c>
      <c r="AV483" s="14" t="s">
        <v>89</v>
      </c>
      <c r="AW483" s="14" t="s">
        <v>34</v>
      </c>
      <c r="AX483" s="14" t="s">
        <v>79</v>
      </c>
      <c r="AY483" s="253" t="s">
        <v>134</v>
      </c>
    </row>
    <row r="484" spans="1:51" s="13" customFormat="1" ht="12">
      <c r="A484" s="13"/>
      <c r="B484" s="232"/>
      <c r="C484" s="233"/>
      <c r="D484" s="234" t="s">
        <v>144</v>
      </c>
      <c r="E484" s="235" t="s">
        <v>1</v>
      </c>
      <c r="F484" s="236" t="s">
        <v>161</v>
      </c>
      <c r="G484" s="233"/>
      <c r="H484" s="235" t="s">
        <v>1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2" t="s">
        <v>144</v>
      </c>
      <c r="AU484" s="242" t="s">
        <v>89</v>
      </c>
      <c r="AV484" s="13" t="s">
        <v>87</v>
      </c>
      <c r="AW484" s="13" t="s">
        <v>34</v>
      </c>
      <c r="AX484" s="13" t="s">
        <v>79</v>
      </c>
      <c r="AY484" s="242" t="s">
        <v>134</v>
      </c>
    </row>
    <row r="485" spans="1:51" s="14" customFormat="1" ht="12">
      <c r="A485" s="14"/>
      <c r="B485" s="243"/>
      <c r="C485" s="244"/>
      <c r="D485" s="234" t="s">
        <v>144</v>
      </c>
      <c r="E485" s="245" t="s">
        <v>1</v>
      </c>
      <c r="F485" s="246" t="s">
        <v>493</v>
      </c>
      <c r="G485" s="244"/>
      <c r="H485" s="247">
        <v>60.2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3" t="s">
        <v>144</v>
      </c>
      <c r="AU485" s="253" t="s">
        <v>89</v>
      </c>
      <c r="AV485" s="14" t="s">
        <v>89</v>
      </c>
      <c r="AW485" s="14" t="s">
        <v>34</v>
      </c>
      <c r="AX485" s="14" t="s">
        <v>79</v>
      </c>
      <c r="AY485" s="253" t="s">
        <v>134</v>
      </c>
    </row>
    <row r="486" spans="1:51" s="13" customFormat="1" ht="12">
      <c r="A486" s="13"/>
      <c r="B486" s="232"/>
      <c r="C486" s="233"/>
      <c r="D486" s="234" t="s">
        <v>144</v>
      </c>
      <c r="E486" s="235" t="s">
        <v>1</v>
      </c>
      <c r="F486" s="236" t="s">
        <v>170</v>
      </c>
      <c r="G486" s="233"/>
      <c r="H486" s="235" t="s">
        <v>1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144</v>
      </c>
      <c r="AU486" s="242" t="s">
        <v>89</v>
      </c>
      <c r="AV486" s="13" t="s">
        <v>87</v>
      </c>
      <c r="AW486" s="13" t="s">
        <v>34</v>
      </c>
      <c r="AX486" s="13" t="s">
        <v>79</v>
      </c>
      <c r="AY486" s="242" t="s">
        <v>134</v>
      </c>
    </row>
    <row r="487" spans="1:51" s="14" customFormat="1" ht="12">
      <c r="A487" s="14"/>
      <c r="B487" s="243"/>
      <c r="C487" s="244"/>
      <c r="D487" s="234" t="s">
        <v>144</v>
      </c>
      <c r="E487" s="245" t="s">
        <v>1</v>
      </c>
      <c r="F487" s="246" t="s">
        <v>494</v>
      </c>
      <c r="G487" s="244"/>
      <c r="H487" s="247">
        <v>18.3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3" t="s">
        <v>144</v>
      </c>
      <c r="AU487" s="253" t="s">
        <v>89</v>
      </c>
      <c r="AV487" s="14" t="s">
        <v>89</v>
      </c>
      <c r="AW487" s="14" t="s">
        <v>34</v>
      </c>
      <c r="AX487" s="14" t="s">
        <v>79</v>
      </c>
      <c r="AY487" s="253" t="s">
        <v>134</v>
      </c>
    </row>
    <row r="488" spans="1:51" s="14" customFormat="1" ht="12">
      <c r="A488" s="14"/>
      <c r="B488" s="243"/>
      <c r="C488" s="244"/>
      <c r="D488" s="234" t="s">
        <v>144</v>
      </c>
      <c r="E488" s="245" t="s">
        <v>1</v>
      </c>
      <c r="F488" s="246" t="s">
        <v>495</v>
      </c>
      <c r="G488" s="244"/>
      <c r="H488" s="247">
        <v>1.3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3" t="s">
        <v>144</v>
      </c>
      <c r="AU488" s="253" t="s">
        <v>89</v>
      </c>
      <c r="AV488" s="14" t="s">
        <v>89</v>
      </c>
      <c r="AW488" s="14" t="s">
        <v>34</v>
      </c>
      <c r="AX488" s="14" t="s">
        <v>79</v>
      </c>
      <c r="AY488" s="253" t="s">
        <v>134</v>
      </c>
    </row>
    <row r="489" spans="1:51" s="16" customFormat="1" ht="12">
      <c r="A489" s="16"/>
      <c r="B489" s="265"/>
      <c r="C489" s="266"/>
      <c r="D489" s="234" t="s">
        <v>144</v>
      </c>
      <c r="E489" s="267" t="s">
        <v>1</v>
      </c>
      <c r="F489" s="268" t="s">
        <v>176</v>
      </c>
      <c r="G489" s="266"/>
      <c r="H489" s="269">
        <v>118</v>
      </c>
      <c r="I489" s="270"/>
      <c r="J489" s="266"/>
      <c r="K489" s="266"/>
      <c r="L489" s="271"/>
      <c r="M489" s="272"/>
      <c r="N489" s="273"/>
      <c r="O489" s="273"/>
      <c r="P489" s="273"/>
      <c r="Q489" s="273"/>
      <c r="R489" s="273"/>
      <c r="S489" s="273"/>
      <c r="T489" s="274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T489" s="275" t="s">
        <v>144</v>
      </c>
      <c r="AU489" s="275" t="s">
        <v>89</v>
      </c>
      <c r="AV489" s="16" t="s">
        <v>142</v>
      </c>
      <c r="AW489" s="16" t="s">
        <v>34</v>
      </c>
      <c r="AX489" s="16" t="s">
        <v>87</v>
      </c>
      <c r="AY489" s="275" t="s">
        <v>134</v>
      </c>
    </row>
    <row r="490" spans="1:51" s="13" customFormat="1" ht="12">
      <c r="A490" s="13"/>
      <c r="B490" s="232"/>
      <c r="C490" s="233"/>
      <c r="D490" s="234" t="s">
        <v>144</v>
      </c>
      <c r="E490" s="235" t="s">
        <v>1</v>
      </c>
      <c r="F490" s="236" t="s">
        <v>37</v>
      </c>
      <c r="G490" s="233"/>
      <c r="H490" s="235" t="s">
        <v>1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2" t="s">
        <v>144</v>
      </c>
      <c r="AU490" s="242" t="s">
        <v>89</v>
      </c>
      <c r="AV490" s="13" t="s">
        <v>87</v>
      </c>
      <c r="AW490" s="13" t="s">
        <v>34</v>
      </c>
      <c r="AX490" s="13" t="s">
        <v>79</v>
      </c>
      <c r="AY490" s="242" t="s">
        <v>134</v>
      </c>
    </row>
    <row r="491" spans="1:51" s="13" customFormat="1" ht="12">
      <c r="A491" s="13"/>
      <c r="B491" s="232"/>
      <c r="C491" s="233"/>
      <c r="D491" s="234" t="s">
        <v>144</v>
      </c>
      <c r="E491" s="235" t="s">
        <v>1</v>
      </c>
      <c r="F491" s="236" t="s">
        <v>496</v>
      </c>
      <c r="G491" s="233"/>
      <c r="H491" s="235" t="s">
        <v>1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2" t="s">
        <v>144</v>
      </c>
      <c r="AU491" s="242" t="s">
        <v>89</v>
      </c>
      <c r="AV491" s="13" t="s">
        <v>87</v>
      </c>
      <c r="AW491" s="13" t="s">
        <v>34</v>
      </c>
      <c r="AX491" s="13" t="s">
        <v>79</v>
      </c>
      <c r="AY491" s="242" t="s">
        <v>134</v>
      </c>
    </row>
    <row r="492" spans="1:51" s="13" customFormat="1" ht="12">
      <c r="A492" s="13"/>
      <c r="B492" s="232"/>
      <c r="C492" s="233"/>
      <c r="D492" s="234" t="s">
        <v>144</v>
      </c>
      <c r="E492" s="235" t="s">
        <v>1</v>
      </c>
      <c r="F492" s="236" t="s">
        <v>497</v>
      </c>
      <c r="G492" s="233"/>
      <c r="H492" s="235" t="s">
        <v>1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2" t="s">
        <v>144</v>
      </c>
      <c r="AU492" s="242" t="s">
        <v>89</v>
      </c>
      <c r="AV492" s="13" t="s">
        <v>87</v>
      </c>
      <c r="AW492" s="13" t="s">
        <v>34</v>
      </c>
      <c r="AX492" s="13" t="s">
        <v>79</v>
      </c>
      <c r="AY492" s="242" t="s">
        <v>134</v>
      </c>
    </row>
    <row r="493" spans="1:65" s="2" customFormat="1" ht="14.4" customHeight="1">
      <c r="A493" s="39"/>
      <c r="B493" s="40"/>
      <c r="C493" s="219" t="s">
        <v>498</v>
      </c>
      <c r="D493" s="219" t="s">
        <v>137</v>
      </c>
      <c r="E493" s="220" t="s">
        <v>499</v>
      </c>
      <c r="F493" s="221" t="s">
        <v>500</v>
      </c>
      <c r="G493" s="222" t="s">
        <v>338</v>
      </c>
      <c r="H493" s="223">
        <v>12</v>
      </c>
      <c r="I493" s="224"/>
      <c r="J493" s="225">
        <f>ROUND(I493*H493,2)</f>
        <v>0</v>
      </c>
      <c r="K493" s="221" t="s">
        <v>141</v>
      </c>
      <c r="L493" s="45"/>
      <c r="M493" s="226" t="s">
        <v>1</v>
      </c>
      <c r="N493" s="227" t="s">
        <v>44</v>
      </c>
      <c r="O493" s="92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315</v>
      </c>
      <c r="AT493" s="230" t="s">
        <v>137</v>
      </c>
      <c r="AU493" s="230" t="s">
        <v>89</v>
      </c>
      <c r="AY493" s="18" t="s">
        <v>134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87</v>
      </c>
      <c r="BK493" s="231">
        <f>ROUND(I493*H493,2)</f>
        <v>0</v>
      </c>
      <c r="BL493" s="18" t="s">
        <v>315</v>
      </c>
      <c r="BM493" s="230" t="s">
        <v>501</v>
      </c>
    </row>
    <row r="494" spans="1:51" s="13" customFormat="1" ht="12">
      <c r="A494" s="13"/>
      <c r="B494" s="232"/>
      <c r="C494" s="233"/>
      <c r="D494" s="234" t="s">
        <v>144</v>
      </c>
      <c r="E494" s="235" t="s">
        <v>1</v>
      </c>
      <c r="F494" s="236" t="s">
        <v>161</v>
      </c>
      <c r="G494" s="233"/>
      <c r="H494" s="235" t="s">
        <v>1</v>
      </c>
      <c r="I494" s="237"/>
      <c r="J494" s="233"/>
      <c r="K494" s="233"/>
      <c r="L494" s="238"/>
      <c r="M494" s="239"/>
      <c r="N494" s="240"/>
      <c r="O494" s="240"/>
      <c r="P494" s="240"/>
      <c r="Q494" s="240"/>
      <c r="R494" s="240"/>
      <c r="S494" s="240"/>
      <c r="T494" s="24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2" t="s">
        <v>144</v>
      </c>
      <c r="AU494" s="242" t="s">
        <v>89</v>
      </c>
      <c r="AV494" s="13" t="s">
        <v>87</v>
      </c>
      <c r="AW494" s="13" t="s">
        <v>34</v>
      </c>
      <c r="AX494" s="13" t="s">
        <v>79</v>
      </c>
      <c r="AY494" s="242" t="s">
        <v>134</v>
      </c>
    </row>
    <row r="495" spans="1:51" s="13" customFormat="1" ht="12">
      <c r="A495" s="13"/>
      <c r="B495" s="232"/>
      <c r="C495" s="233"/>
      <c r="D495" s="234" t="s">
        <v>144</v>
      </c>
      <c r="E495" s="235" t="s">
        <v>1</v>
      </c>
      <c r="F495" s="236" t="s">
        <v>502</v>
      </c>
      <c r="G495" s="233"/>
      <c r="H495" s="235" t="s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144</v>
      </c>
      <c r="AU495" s="242" t="s">
        <v>89</v>
      </c>
      <c r="AV495" s="13" t="s">
        <v>87</v>
      </c>
      <c r="AW495" s="13" t="s">
        <v>34</v>
      </c>
      <c r="AX495" s="13" t="s">
        <v>79</v>
      </c>
      <c r="AY495" s="242" t="s">
        <v>134</v>
      </c>
    </row>
    <row r="496" spans="1:51" s="14" customFormat="1" ht="12">
      <c r="A496" s="14"/>
      <c r="B496" s="243"/>
      <c r="C496" s="244"/>
      <c r="D496" s="234" t="s">
        <v>144</v>
      </c>
      <c r="E496" s="245" t="s">
        <v>1</v>
      </c>
      <c r="F496" s="246" t="s">
        <v>503</v>
      </c>
      <c r="G496" s="244"/>
      <c r="H496" s="247">
        <v>7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144</v>
      </c>
      <c r="AU496" s="253" t="s">
        <v>89</v>
      </c>
      <c r="AV496" s="14" t="s">
        <v>89</v>
      </c>
      <c r="AW496" s="14" t="s">
        <v>34</v>
      </c>
      <c r="AX496" s="14" t="s">
        <v>79</v>
      </c>
      <c r="AY496" s="253" t="s">
        <v>134</v>
      </c>
    </row>
    <row r="497" spans="1:51" s="13" customFormat="1" ht="12">
      <c r="A497" s="13"/>
      <c r="B497" s="232"/>
      <c r="C497" s="233"/>
      <c r="D497" s="234" t="s">
        <v>144</v>
      </c>
      <c r="E497" s="235" t="s">
        <v>1</v>
      </c>
      <c r="F497" s="236" t="s">
        <v>170</v>
      </c>
      <c r="G497" s="233"/>
      <c r="H497" s="235" t="s">
        <v>1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2" t="s">
        <v>144</v>
      </c>
      <c r="AU497" s="242" t="s">
        <v>89</v>
      </c>
      <c r="AV497" s="13" t="s">
        <v>87</v>
      </c>
      <c r="AW497" s="13" t="s">
        <v>34</v>
      </c>
      <c r="AX497" s="13" t="s">
        <v>79</v>
      </c>
      <c r="AY497" s="242" t="s">
        <v>134</v>
      </c>
    </row>
    <row r="498" spans="1:51" s="13" customFormat="1" ht="12">
      <c r="A498" s="13"/>
      <c r="B498" s="232"/>
      <c r="C498" s="233"/>
      <c r="D498" s="234" t="s">
        <v>144</v>
      </c>
      <c r="E498" s="235" t="s">
        <v>1</v>
      </c>
      <c r="F498" s="236" t="s">
        <v>504</v>
      </c>
      <c r="G498" s="233"/>
      <c r="H498" s="235" t="s">
        <v>1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2" t="s">
        <v>144</v>
      </c>
      <c r="AU498" s="242" t="s">
        <v>89</v>
      </c>
      <c r="AV498" s="13" t="s">
        <v>87</v>
      </c>
      <c r="AW498" s="13" t="s">
        <v>34</v>
      </c>
      <c r="AX498" s="13" t="s">
        <v>79</v>
      </c>
      <c r="AY498" s="242" t="s">
        <v>134</v>
      </c>
    </row>
    <row r="499" spans="1:51" s="14" customFormat="1" ht="12">
      <c r="A499" s="14"/>
      <c r="B499" s="243"/>
      <c r="C499" s="244"/>
      <c r="D499" s="234" t="s">
        <v>144</v>
      </c>
      <c r="E499" s="245" t="s">
        <v>1</v>
      </c>
      <c r="F499" s="246" t="s">
        <v>135</v>
      </c>
      <c r="G499" s="244"/>
      <c r="H499" s="247">
        <v>3</v>
      </c>
      <c r="I499" s="248"/>
      <c r="J499" s="244"/>
      <c r="K499" s="244"/>
      <c r="L499" s="249"/>
      <c r="M499" s="250"/>
      <c r="N499" s="251"/>
      <c r="O499" s="251"/>
      <c r="P499" s="251"/>
      <c r="Q499" s="251"/>
      <c r="R499" s="251"/>
      <c r="S499" s="251"/>
      <c r="T499" s="25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3" t="s">
        <v>144</v>
      </c>
      <c r="AU499" s="253" t="s">
        <v>89</v>
      </c>
      <c r="AV499" s="14" t="s">
        <v>89</v>
      </c>
      <c r="AW499" s="14" t="s">
        <v>34</v>
      </c>
      <c r="AX499" s="14" t="s">
        <v>79</v>
      </c>
      <c r="AY499" s="253" t="s">
        <v>134</v>
      </c>
    </row>
    <row r="500" spans="1:51" s="15" customFormat="1" ht="12">
      <c r="A500" s="15"/>
      <c r="B500" s="254"/>
      <c r="C500" s="255"/>
      <c r="D500" s="234" t="s">
        <v>144</v>
      </c>
      <c r="E500" s="256" t="s">
        <v>1</v>
      </c>
      <c r="F500" s="257" t="s">
        <v>505</v>
      </c>
      <c r="G500" s="255"/>
      <c r="H500" s="258">
        <v>10</v>
      </c>
      <c r="I500" s="259"/>
      <c r="J500" s="255"/>
      <c r="K500" s="255"/>
      <c r="L500" s="260"/>
      <c r="M500" s="261"/>
      <c r="N500" s="262"/>
      <c r="O500" s="262"/>
      <c r="P500" s="262"/>
      <c r="Q500" s="262"/>
      <c r="R500" s="262"/>
      <c r="S500" s="262"/>
      <c r="T500" s="263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4" t="s">
        <v>144</v>
      </c>
      <c r="AU500" s="264" t="s">
        <v>89</v>
      </c>
      <c r="AV500" s="15" t="s">
        <v>135</v>
      </c>
      <c r="AW500" s="15" t="s">
        <v>34</v>
      </c>
      <c r="AX500" s="15" t="s">
        <v>79</v>
      </c>
      <c r="AY500" s="264" t="s">
        <v>134</v>
      </c>
    </row>
    <row r="501" spans="1:51" s="14" customFormat="1" ht="12">
      <c r="A501" s="14"/>
      <c r="B501" s="243"/>
      <c r="C501" s="244"/>
      <c r="D501" s="234" t="s">
        <v>144</v>
      </c>
      <c r="E501" s="245" t="s">
        <v>1</v>
      </c>
      <c r="F501" s="246" t="s">
        <v>89</v>
      </c>
      <c r="G501" s="244"/>
      <c r="H501" s="247">
        <v>2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3" t="s">
        <v>144</v>
      </c>
      <c r="AU501" s="253" t="s">
        <v>89</v>
      </c>
      <c r="AV501" s="14" t="s">
        <v>89</v>
      </c>
      <c r="AW501" s="14" t="s">
        <v>34</v>
      </c>
      <c r="AX501" s="14" t="s">
        <v>79</v>
      </c>
      <c r="AY501" s="253" t="s">
        <v>134</v>
      </c>
    </row>
    <row r="502" spans="1:51" s="16" customFormat="1" ht="12">
      <c r="A502" s="16"/>
      <c r="B502" s="265"/>
      <c r="C502" s="266"/>
      <c r="D502" s="234" t="s">
        <v>144</v>
      </c>
      <c r="E502" s="267" t="s">
        <v>1</v>
      </c>
      <c r="F502" s="268" t="s">
        <v>176</v>
      </c>
      <c r="G502" s="266"/>
      <c r="H502" s="269">
        <v>12</v>
      </c>
      <c r="I502" s="270"/>
      <c r="J502" s="266"/>
      <c r="K502" s="266"/>
      <c r="L502" s="271"/>
      <c r="M502" s="272"/>
      <c r="N502" s="273"/>
      <c r="O502" s="273"/>
      <c r="P502" s="273"/>
      <c r="Q502" s="273"/>
      <c r="R502" s="273"/>
      <c r="S502" s="273"/>
      <c r="T502" s="274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75" t="s">
        <v>144</v>
      </c>
      <c r="AU502" s="275" t="s">
        <v>89</v>
      </c>
      <c r="AV502" s="16" t="s">
        <v>142</v>
      </c>
      <c r="AW502" s="16" t="s">
        <v>34</v>
      </c>
      <c r="AX502" s="16" t="s">
        <v>87</v>
      </c>
      <c r="AY502" s="275" t="s">
        <v>134</v>
      </c>
    </row>
    <row r="503" spans="1:65" s="2" customFormat="1" ht="14.4" customHeight="1">
      <c r="A503" s="39"/>
      <c r="B503" s="40"/>
      <c r="C503" s="276" t="s">
        <v>506</v>
      </c>
      <c r="D503" s="276" t="s">
        <v>507</v>
      </c>
      <c r="E503" s="277" t="s">
        <v>508</v>
      </c>
      <c r="F503" s="278" t="s">
        <v>509</v>
      </c>
      <c r="G503" s="279" t="s">
        <v>338</v>
      </c>
      <c r="H503" s="280">
        <v>5</v>
      </c>
      <c r="I503" s="281"/>
      <c r="J503" s="282">
        <f>ROUND(I503*H503,2)</f>
        <v>0</v>
      </c>
      <c r="K503" s="278" t="s">
        <v>1</v>
      </c>
      <c r="L503" s="283"/>
      <c r="M503" s="284" t="s">
        <v>1</v>
      </c>
      <c r="N503" s="285" t="s">
        <v>44</v>
      </c>
      <c r="O503" s="92"/>
      <c r="P503" s="228">
        <f>O503*H503</f>
        <v>0</v>
      </c>
      <c r="Q503" s="228">
        <v>0.01</v>
      </c>
      <c r="R503" s="228">
        <f>Q503*H503</f>
        <v>0.05</v>
      </c>
      <c r="S503" s="228">
        <v>0</v>
      </c>
      <c r="T503" s="22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0" t="s">
        <v>452</v>
      </c>
      <c r="AT503" s="230" t="s">
        <v>507</v>
      </c>
      <c r="AU503" s="230" t="s">
        <v>89</v>
      </c>
      <c r="AY503" s="18" t="s">
        <v>134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8" t="s">
        <v>87</v>
      </c>
      <c r="BK503" s="231">
        <f>ROUND(I503*H503,2)</f>
        <v>0</v>
      </c>
      <c r="BL503" s="18" t="s">
        <v>315</v>
      </c>
      <c r="BM503" s="230" t="s">
        <v>510</v>
      </c>
    </row>
    <row r="504" spans="1:51" s="13" customFormat="1" ht="12">
      <c r="A504" s="13"/>
      <c r="B504" s="232"/>
      <c r="C504" s="233"/>
      <c r="D504" s="234" t="s">
        <v>144</v>
      </c>
      <c r="E504" s="235" t="s">
        <v>1</v>
      </c>
      <c r="F504" s="236" t="s">
        <v>511</v>
      </c>
      <c r="G504" s="233"/>
      <c r="H504" s="235" t="s">
        <v>1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144</v>
      </c>
      <c r="AU504" s="242" t="s">
        <v>89</v>
      </c>
      <c r="AV504" s="13" t="s">
        <v>87</v>
      </c>
      <c r="AW504" s="13" t="s">
        <v>34</v>
      </c>
      <c r="AX504" s="13" t="s">
        <v>79</v>
      </c>
      <c r="AY504" s="242" t="s">
        <v>134</v>
      </c>
    </row>
    <row r="505" spans="1:51" s="13" customFormat="1" ht="12">
      <c r="A505" s="13"/>
      <c r="B505" s="232"/>
      <c r="C505" s="233"/>
      <c r="D505" s="234" t="s">
        <v>144</v>
      </c>
      <c r="E505" s="235" t="s">
        <v>1</v>
      </c>
      <c r="F505" s="236" t="s">
        <v>512</v>
      </c>
      <c r="G505" s="233"/>
      <c r="H505" s="235" t="s">
        <v>1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144</v>
      </c>
      <c r="AU505" s="242" t="s">
        <v>89</v>
      </c>
      <c r="AV505" s="13" t="s">
        <v>87</v>
      </c>
      <c r="AW505" s="13" t="s">
        <v>34</v>
      </c>
      <c r="AX505" s="13" t="s">
        <v>79</v>
      </c>
      <c r="AY505" s="242" t="s">
        <v>134</v>
      </c>
    </row>
    <row r="506" spans="1:51" s="14" customFormat="1" ht="12">
      <c r="A506" s="14"/>
      <c r="B506" s="243"/>
      <c r="C506" s="244"/>
      <c r="D506" s="234" t="s">
        <v>144</v>
      </c>
      <c r="E506" s="245" t="s">
        <v>1</v>
      </c>
      <c r="F506" s="246" t="s">
        <v>89</v>
      </c>
      <c r="G506" s="244"/>
      <c r="H506" s="247">
        <v>2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3" t="s">
        <v>144</v>
      </c>
      <c r="AU506" s="253" t="s">
        <v>89</v>
      </c>
      <c r="AV506" s="14" t="s">
        <v>89</v>
      </c>
      <c r="AW506" s="14" t="s">
        <v>34</v>
      </c>
      <c r="AX506" s="14" t="s">
        <v>79</v>
      </c>
      <c r="AY506" s="253" t="s">
        <v>134</v>
      </c>
    </row>
    <row r="507" spans="1:51" s="13" customFormat="1" ht="12">
      <c r="A507" s="13"/>
      <c r="B507" s="232"/>
      <c r="C507" s="233"/>
      <c r="D507" s="234" t="s">
        <v>144</v>
      </c>
      <c r="E507" s="235" t="s">
        <v>1</v>
      </c>
      <c r="F507" s="236" t="s">
        <v>513</v>
      </c>
      <c r="G507" s="233"/>
      <c r="H507" s="235" t="s">
        <v>1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2" t="s">
        <v>144</v>
      </c>
      <c r="AU507" s="242" t="s">
        <v>89</v>
      </c>
      <c r="AV507" s="13" t="s">
        <v>87</v>
      </c>
      <c r="AW507" s="13" t="s">
        <v>34</v>
      </c>
      <c r="AX507" s="13" t="s">
        <v>79</v>
      </c>
      <c r="AY507" s="242" t="s">
        <v>134</v>
      </c>
    </row>
    <row r="508" spans="1:51" s="14" customFormat="1" ht="12">
      <c r="A508" s="14"/>
      <c r="B508" s="243"/>
      <c r="C508" s="244"/>
      <c r="D508" s="234" t="s">
        <v>144</v>
      </c>
      <c r="E508" s="245" t="s">
        <v>1</v>
      </c>
      <c r="F508" s="246" t="s">
        <v>135</v>
      </c>
      <c r="G508" s="244"/>
      <c r="H508" s="247">
        <v>3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3" t="s">
        <v>144</v>
      </c>
      <c r="AU508" s="253" t="s">
        <v>89</v>
      </c>
      <c r="AV508" s="14" t="s">
        <v>89</v>
      </c>
      <c r="AW508" s="14" t="s">
        <v>34</v>
      </c>
      <c r="AX508" s="14" t="s">
        <v>79</v>
      </c>
      <c r="AY508" s="253" t="s">
        <v>134</v>
      </c>
    </row>
    <row r="509" spans="1:51" s="16" customFormat="1" ht="12">
      <c r="A509" s="16"/>
      <c r="B509" s="265"/>
      <c r="C509" s="266"/>
      <c r="D509" s="234" t="s">
        <v>144</v>
      </c>
      <c r="E509" s="267" t="s">
        <v>1</v>
      </c>
      <c r="F509" s="268" t="s">
        <v>176</v>
      </c>
      <c r="G509" s="266"/>
      <c r="H509" s="269">
        <v>5</v>
      </c>
      <c r="I509" s="270"/>
      <c r="J509" s="266"/>
      <c r="K509" s="266"/>
      <c r="L509" s="271"/>
      <c r="M509" s="272"/>
      <c r="N509" s="273"/>
      <c r="O509" s="273"/>
      <c r="P509" s="273"/>
      <c r="Q509" s="273"/>
      <c r="R509" s="273"/>
      <c r="S509" s="273"/>
      <c r="T509" s="274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75" t="s">
        <v>144</v>
      </c>
      <c r="AU509" s="275" t="s">
        <v>89</v>
      </c>
      <c r="AV509" s="16" t="s">
        <v>142</v>
      </c>
      <c r="AW509" s="16" t="s">
        <v>34</v>
      </c>
      <c r="AX509" s="16" t="s">
        <v>87</v>
      </c>
      <c r="AY509" s="275" t="s">
        <v>134</v>
      </c>
    </row>
    <row r="510" spans="1:65" s="2" customFormat="1" ht="14.4" customHeight="1">
      <c r="A510" s="39"/>
      <c r="B510" s="40"/>
      <c r="C510" s="276" t="s">
        <v>514</v>
      </c>
      <c r="D510" s="276" t="s">
        <v>507</v>
      </c>
      <c r="E510" s="277" t="s">
        <v>515</v>
      </c>
      <c r="F510" s="278" t="s">
        <v>516</v>
      </c>
      <c r="G510" s="279" t="s">
        <v>338</v>
      </c>
      <c r="H510" s="280">
        <v>7</v>
      </c>
      <c r="I510" s="281"/>
      <c r="J510" s="282">
        <f>ROUND(I510*H510,2)</f>
        <v>0</v>
      </c>
      <c r="K510" s="278" t="s">
        <v>1</v>
      </c>
      <c r="L510" s="283"/>
      <c r="M510" s="284" t="s">
        <v>1</v>
      </c>
      <c r="N510" s="285" t="s">
        <v>44</v>
      </c>
      <c r="O510" s="92"/>
      <c r="P510" s="228">
        <f>O510*H510</f>
        <v>0</v>
      </c>
      <c r="Q510" s="228">
        <v>0.01</v>
      </c>
      <c r="R510" s="228">
        <f>Q510*H510</f>
        <v>0.07</v>
      </c>
      <c r="S510" s="228">
        <v>0</v>
      </c>
      <c r="T510" s="22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452</v>
      </c>
      <c r="AT510" s="230" t="s">
        <v>507</v>
      </c>
      <c r="AU510" s="230" t="s">
        <v>89</v>
      </c>
      <c r="AY510" s="18" t="s">
        <v>134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87</v>
      </c>
      <c r="BK510" s="231">
        <f>ROUND(I510*H510,2)</f>
        <v>0</v>
      </c>
      <c r="BL510" s="18" t="s">
        <v>315</v>
      </c>
      <c r="BM510" s="230" t="s">
        <v>517</v>
      </c>
    </row>
    <row r="511" spans="1:51" s="13" customFormat="1" ht="12">
      <c r="A511" s="13"/>
      <c r="B511" s="232"/>
      <c r="C511" s="233"/>
      <c r="D511" s="234" t="s">
        <v>144</v>
      </c>
      <c r="E511" s="235" t="s">
        <v>1</v>
      </c>
      <c r="F511" s="236" t="s">
        <v>511</v>
      </c>
      <c r="G511" s="233"/>
      <c r="H511" s="235" t="s">
        <v>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144</v>
      </c>
      <c r="AU511" s="242" t="s">
        <v>89</v>
      </c>
      <c r="AV511" s="13" t="s">
        <v>87</v>
      </c>
      <c r="AW511" s="13" t="s">
        <v>34</v>
      </c>
      <c r="AX511" s="13" t="s">
        <v>79</v>
      </c>
      <c r="AY511" s="242" t="s">
        <v>134</v>
      </c>
    </row>
    <row r="512" spans="1:51" s="13" customFormat="1" ht="12">
      <c r="A512" s="13"/>
      <c r="B512" s="232"/>
      <c r="C512" s="233"/>
      <c r="D512" s="234" t="s">
        <v>144</v>
      </c>
      <c r="E512" s="235" t="s">
        <v>1</v>
      </c>
      <c r="F512" s="236" t="s">
        <v>518</v>
      </c>
      <c r="G512" s="233"/>
      <c r="H512" s="235" t="s">
        <v>1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2" t="s">
        <v>144</v>
      </c>
      <c r="AU512" s="242" t="s">
        <v>89</v>
      </c>
      <c r="AV512" s="13" t="s">
        <v>87</v>
      </c>
      <c r="AW512" s="13" t="s">
        <v>34</v>
      </c>
      <c r="AX512" s="13" t="s">
        <v>79</v>
      </c>
      <c r="AY512" s="242" t="s">
        <v>134</v>
      </c>
    </row>
    <row r="513" spans="1:51" s="14" customFormat="1" ht="12">
      <c r="A513" s="14"/>
      <c r="B513" s="243"/>
      <c r="C513" s="244"/>
      <c r="D513" s="234" t="s">
        <v>144</v>
      </c>
      <c r="E513" s="245" t="s">
        <v>1</v>
      </c>
      <c r="F513" s="246" t="s">
        <v>210</v>
      </c>
      <c r="G513" s="244"/>
      <c r="H513" s="247">
        <v>5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144</v>
      </c>
      <c r="AU513" s="253" t="s">
        <v>89</v>
      </c>
      <c r="AV513" s="14" t="s">
        <v>89</v>
      </c>
      <c r="AW513" s="14" t="s">
        <v>34</v>
      </c>
      <c r="AX513" s="14" t="s">
        <v>79</v>
      </c>
      <c r="AY513" s="253" t="s">
        <v>134</v>
      </c>
    </row>
    <row r="514" spans="1:51" s="15" customFormat="1" ht="12">
      <c r="A514" s="15"/>
      <c r="B514" s="254"/>
      <c r="C514" s="255"/>
      <c r="D514" s="234" t="s">
        <v>144</v>
      </c>
      <c r="E514" s="256" t="s">
        <v>1</v>
      </c>
      <c r="F514" s="257" t="s">
        <v>505</v>
      </c>
      <c r="G514" s="255"/>
      <c r="H514" s="258">
        <v>5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4" t="s">
        <v>144</v>
      </c>
      <c r="AU514" s="264" t="s">
        <v>89</v>
      </c>
      <c r="AV514" s="15" t="s">
        <v>135</v>
      </c>
      <c r="AW514" s="15" t="s">
        <v>34</v>
      </c>
      <c r="AX514" s="15" t="s">
        <v>79</v>
      </c>
      <c r="AY514" s="264" t="s">
        <v>134</v>
      </c>
    </row>
    <row r="515" spans="1:51" s="14" customFormat="1" ht="12">
      <c r="A515" s="14"/>
      <c r="B515" s="243"/>
      <c r="C515" s="244"/>
      <c r="D515" s="234" t="s">
        <v>144</v>
      </c>
      <c r="E515" s="245" t="s">
        <v>1</v>
      </c>
      <c r="F515" s="246" t="s">
        <v>89</v>
      </c>
      <c r="G515" s="244"/>
      <c r="H515" s="247">
        <v>2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3" t="s">
        <v>144</v>
      </c>
      <c r="AU515" s="253" t="s">
        <v>89</v>
      </c>
      <c r="AV515" s="14" t="s">
        <v>89</v>
      </c>
      <c r="AW515" s="14" t="s">
        <v>34</v>
      </c>
      <c r="AX515" s="14" t="s">
        <v>79</v>
      </c>
      <c r="AY515" s="253" t="s">
        <v>134</v>
      </c>
    </row>
    <row r="516" spans="1:51" s="16" customFormat="1" ht="12">
      <c r="A516" s="16"/>
      <c r="B516" s="265"/>
      <c r="C516" s="266"/>
      <c r="D516" s="234" t="s">
        <v>144</v>
      </c>
      <c r="E516" s="267" t="s">
        <v>1</v>
      </c>
      <c r="F516" s="268" t="s">
        <v>176</v>
      </c>
      <c r="G516" s="266"/>
      <c r="H516" s="269">
        <v>7</v>
      </c>
      <c r="I516" s="270"/>
      <c r="J516" s="266"/>
      <c r="K516" s="266"/>
      <c r="L516" s="271"/>
      <c r="M516" s="272"/>
      <c r="N516" s="273"/>
      <c r="O516" s="273"/>
      <c r="P516" s="273"/>
      <c r="Q516" s="273"/>
      <c r="R516" s="273"/>
      <c r="S516" s="273"/>
      <c r="T516" s="274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75" t="s">
        <v>144</v>
      </c>
      <c r="AU516" s="275" t="s">
        <v>89</v>
      </c>
      <c r="AV516" s="16" t="s">
        <v>142</v>
      </c>
      <c r="AW516" s="16" t="s">
        <v>34</v>
      </c>
      <c r="AX516" s="16" t="s">
        <v>87</v>
      </c>
      <c r="AY516" s="275" t="s">
        <v>134</v>
      </c>
    </row>
    <row r="517" spans="1:65" s="2" customFormat="1" ht="14.4" customHeight="1">
      <c r="A517" s="39"/>
      <c r="B517" s="40"/>
      <c r="C517" s="219" t="s">
        <v>519</v>
      </c>
      <c r="D517" s="219" t="s">
        <v>137</v>
      </c>
      <c r="E517" s="220" t="s">
        <v>520</v>
      </c>
      <c r="F517" s="221" t="s">
        <v>521</v>
      </c>
      <c r="G517" s="222" t="s">
        <v>426</v>
      </c>
      <c r="H517" s="223">
        <v>1.3</v>
      </c>
      <c r="I517" s="224"/>
      <c r="J517" s="225">
        <f>ROUND(I517*H517,2)</f>
        <v>0</v>
      </c>
      <c r="K517" s="221" t="s">
        <v>141</v>
      </c>
      <c r="L517" s="45"/>
      <c r="M517" s="226" t="s">
        <v>1</v>
      </c>
      <c r="N517" s="227" t="s">
        <v>44</v>
      </c>
      <c r="O517" s="92"/>
      <c r="P517" s="228">
        <f>O517*H517</f>
        <v>0</v>
      </c>
      <c r="Q517" s="228">
        <v>0</v>
      </c>
      <c r="R517" s="228">
        <f>Q517*H517</f>
        <v>0</v>
      </c>
      <c r="S517" s="228">
        <v>0</v>
      </c>
      <c r="T517" s="22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315</v>
      </c>
      <c r="AT517" s="230" t="s">
        <v>137</v>
      </c>
      <c r="AU517" s="230" t="s">
        <v>89</v>
      </c>
      <c r="AY517" s="18" t="s">
        <v>134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87</v>
      </c>
      <c r="BK517" s="231">
        <f>ROUND(I517*H517,2)</f>
        <v>0</v>
      </c>
      <c r="BL517" s="18" t="s">
        <v>315</v>
      </c>
      <c r="BM517" s="230" t="s">
        <v>522</v>
      </c>
    </row>
    <row r="518" spans="1:63" s="12" customFormat="1" ht="22.8" customHeight="1">
      <c r="A518" s="12"/>
      <c r="B518" s="203"/>
      <c r="C518" s="204"/>
      <c r="D518" s="205" t="s">
        <v>78</v>
      </c>
      <c r="E518" s="217" t="s">
        <v>523</v>
      </c>
      <c r="F518" s="217" t="s">
        <v>524</v>
      </c>
      <c r="G518" s="204"/>
      <c r="H518" s="204"/>
      <c r="I518" s="207"/>
      <c r="J518" s="218">
        <f>BK518</f>
        <v>0</v>
      </c>
      <c r="K518" s="204"/>
      <c r="L518" s="209"/>
      <c r="M518" s="210"/>
      <c r="N518" s="211"/>
      <c r="O518" s="211"/>
      <c r="P518" s="212">
        <f>SUM(P519:P537)</f>
        <v>0</v>
      </c>
      <c r="Q518" s="211"/>
      <c r="R518" s="212">
        <f>SUM(R519:R537)</f>
        <v>0.34646</v>
      </c>
      <c r="S518" s="211"/>
      <c r="T518" s="213">
        <f>SUM(T519:T537)</f>
        <v>0.0925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14" t="s">
        <v>89</v>
      </c>
      <c r="AT518" s="215" t="s">
        <v>78</v>
      </c>
      <c r="AU518" s="215" t="s">
        <v>87</v>
      </c>
      <c r="AY518" s="214" t="s">
        <v>134</v>
      </c>
      <c r="BK518" s="216">
        <f>SUM(BK519:BK537)</f>
        <v>0</v>
      </c>
    </row>
    <row r="519" spans="1:65" s="2" customFormat="1" ht="14.4" customHeight="1">
      <c r="A519" s="39"/>
      <c r="B519" s="40"/>
      <c r="C519" s="219" t="s">
        <v>525</v>
      </c>
      <c r="D519" s="219" t="s">
        <v>137</v>
      </c>
      <c r="E519" s="220" t="s">
        <v>526</v>
      </c>
      <c r="F519" s="221" t="s">
        <v>527</v>
      </c>
      <c r="G519" s="222" t="s">
        <v>140</v>
      </c>
      <c r="H519" s="223">
        <v>18.5</v>
      </c>
      <c r="I519" s="224"/>
      <c r="J519" s="225">
        <f>ROUND(I519*H519,2)</f>
        <v>0</v>
      </c>
      <c r="K519" s="221" t="s">
        <v>141</v>
      </c>
      <c r="L519" s="45"/>
      <c r="M519" s="226" t="s">
        <v>1</v>
      </c>
      <c r="N519" s="227" t="s">
        <v>44</v>
      </c>
      <c r="O519" s="92"/>
      <c r="P519" s="228">
        <f>O519*H519</f>
        <v>0</v>
      </c>
      <c r="Q519" s="228">
        <v>0</v>
      </c>
      <c r="R519" s="228">
        <f>Q519*H519</f>
        <v>0</v>
      </c>
      <c r="S519" s="228">
        <v>0.005</v>
      </c>
      <c r="T519" s="229">
        <f>S519*H519</f>
        <v>0.0925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315</v>
      </c>
      <c r="AT519" s="230" t="s">
        <v>137</v>
      </c>
      <c r="AU519" s="230" t="s">
        <v>89</v>
      </c>
      <c r="AY519" s="18" t="s">
        <v>134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87</v>
      </c>
      <c r="BK519" s="231">
        <f>ROUND(I519*H519,2)</f>
        <v>0</v>
      </c>
      <c r="BL519" s="18" t="s">
        <v>315</v>
      </c>
      <c r="BM519" s="230" t="s">
        <v>528</v>
      </c>
    </row>
    <row r="520" spans="1:51" s="13" customFormat="1" ht="12">
      <c r="A520" s="13"/>
      <c r="B520" s="232"/>
      <c r="C520" s="233"/>
      <c r="D520" s="234" t="s">
        <v>144</v>
      </c>
      <c r="E520" s="235" t="s">
        <v>1</v>
      </c>
      <c r="F520" s="236" t="s">
        <v>529</v>
      </c>
      <c r="G520" s="233"/>
      <c r="H520" s="235" t="s">
        <v>1</v>
      </c>
      <c r="I520" s="237"/>
      <c r="J520" s="233"/>
      <c r="K520" s="233"/>
      <c r="L520" s="238"/>
      <c r="M520" s="239"/>
      <c r="N520" s="240"/>
      <c r="O520" s="240"/>
      <c r="P520" s="240"/>
      <c r="Q520" s="240"/>
      <c r="R520" s="240"/>
      <c r="S520" s="240"/>
      <c r="T520" s="24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2" t="s">
        <v>144</v>
      </c>
      <c r="AU520" s="242" t="s">
        <v>89</v>
      </c>
      <c r="AV520" s="13" t="s">
        <v>87</v>
      </c>
      <c r="AW520" s="13" t="s">
        <v>34</v>
      </c>
      <c r="AX520" s="13" t="s">
        <v>79</v>
      </c>
      <c r="AY520" s="242" t="s">
        <v>134</v>
      </c>
    </row>
    <row r="521" spans="1:51" s="13" customFormat="1" ht="12">
      <c r="A521" s="13"/>
      <c r="B521" s="232"/>
      <c r="C521" s="233"/>
      <c r="D521" s="234" t="s">
        <v>144</v>
      </c>
      <c r="E521" s="235" t="s">
        <v>1</v>
      </c>
      <c r="F521" s="236" t="s">
        <v>145</v>
      </c>
      <c r="G521" s="233"/>
      <c r="H521" s="235" t="s">
        <v>1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144</v>
      </c>
      <c r="AU521" s="242" t="s">
        <v>89</v>
      </c>
      <c r="AV521" s="13" t="s">
        <v>87</v>
      </c>
      <c r="AW521" s="13" t="s">
        <v>34</v>
      </c>
      <c r="AX521" s="13" t="s">
        <v>79</v>
      </c>
      <c r="AY521" s="242" t="s">
        <v>134</v>
      </c>
    </row>
    <row r="522" spans="1:51" s="13" customFormat="1" ht="12">
      <c r="A522" s="13"/>
      <c r="B522" s="232"/>
      <c r="C522" s="233"/>
      <c r="D522" s="234" t="s">
        <v>144</v>
      </c>
      <c r="E522" s="235" t="s">
        <v>1</v>
      </c>
      <c r="F522" s="236" t="s">
        <v>530</v>
      </c>
      <c r="G522" s="233"/>
      <c r="H522" s="235" t="s">
        <v>1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2" t="s">
        <v>144</v>
      </c>
      <c r="AU522" s="242" t="s">
        <v>89</v>
      </c>
      <c r="AV522" s="13" t="s">
        <v>87</v>
      </c>
      <c r="AW522" s="13" t="s">
        <v>34</v>
      </c>
      <c r="AX522" s="13" t="s">
        <v>79</v>
      </c>
      <c r="AY522" s="242" t="s">
        <v>134</v>
      </c>
    </row>
    <row r="523" spans="1:51" s="14" customFormat="1" ht="12">
      <c r="A523" s="14"/>
      <c r="B523" s="243"/>
      <c r="C523" s="244"/>
      <c r="D523" s="234" t="s">
        <v>144</v>
      </c>
      <c r="E523" s="245" t="s">
        <v>1</v>
      </c>
      <c r="F523" s="246" t="s">
        <v>292</v>
      </c>
      <c r="G523" s="244"/>
      <c r="H523" s="247">
        <v>1.5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3" t="s">
        <v>144</v>
      </c>
      <c r="AU523" s="253" t="s">
        <v>89</v>
      </c>
      <c r="AV523" s="14" t="s">
        <v>89</v>
      </c>
      <c r="AW523" s="14" t="s">
        <v>34</v>
      </c>
      <c r="AX523" s="14" t="s">
        <v>79</v>
      </c>
      <c r="AY523" s="253" t="s">
        <v>134</v>
      </c>
    </row>
    <row r="524" spans="1:51" s="15" customFormat="1" ht="12">
      <c r="A524" s="15"/>
      <c r="B524" s="254"/>
      <c r="C524" s="255"/>
      <c r="D524" s="234" t="s">
        <v>144</v>
      </c>
      <c r="E524" s="256" t="s">
        <v>1</v>
      </c>
      <c r="F524" s="257" t="s">
        <v>169</v>
      </c>
      <c r="G524" s="255"/>
      <c r="H524" s="258">
        <v>1.5</v>
      </c>
      <c r="I524" s="259"/>
      <c r="J524" s="255"/>
      <c r="K524" s="255"/>
      <c r="L524" s="260"/>
      <c r="M524" s="261"/>
      <c r="N524" s="262"/>
      <c r="O524" s="262"/>
      <c r="P524" s="262"/>
      <c r="Q524" s="262"/>
      <c r="R524" s="262"/>
      <c r="S524" s="262"/>
      <c r="T524" s="263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4" t="s">
        <v>144</v>
      </c>
      <c r="AU524" s="264" t="s">
        <v>89</v>
      </c>
      <c r="AV524" s="15" t="s">
        <v>135</v>
      </c>
      <c r="AW524" s="15" t="s">
        <v>34</v>
      </c>
      <c r="AX524" s="15" t="s">
        <v>79</v>
      </c>
      <c r="AY524" s="264" t="s">
        <v>134</v>
      </c>
    </row>
    <row r="525" spans="1:51" s="13" customFormat="1" ht="12">
      <c r="A525" s="13"/>
      <c r="B525" s="232"/>
      <c r="C525" s="233"/>
      <c r="D525" s="234" t="s">
        <v>144</v>
      </c>
      <c r="E525" s="235" t="s">
        <v>1</v>
      </c>
      <c r="F525" s="236" t="s">
        <v>531</v>
      </c>
      <c r="G525" s="233"/>
      <c r="H525" s="235" t="s">
        <v>1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144</v>
      </c>
      <c r="AU525" s="242" t="s">
        <v>89</v>
      </c>
      <c r="AV525" s="13" t="s">
        <v>87</v>
      </c>
      <c r="AW525" s="13" t="s">
        <v>34</v>
      </c>
      <c r="AX525" s="13" t="s">
        <v>79</v>
      </c>
      <c r="AY525" s="242" t="s">
        <v>134</v>
      </c>
    </row>
    <row r="526" spans="1:51" s="13" customFormat="1" ht="12">
      <c r="A526" s="13"/>
      <c r="B526" s="232"/>
      <c r="C526" s="233"/>
      <c r="D526" s="234" t="s">
        <v>144</v>
      </c>
      <c r="E526" s="235" t="s">
        <v>1</v>
      </c>
      <c r="F526" s="236" t="s">
        <v>532</v>
      </c>
      <c r="G526" s="233"/>
      <c r="H526" s="235" t="s">
        <v>1</v>
      </c>
      <c r="I526" s="237"/>
      <c r="J526" s="233"/>
      <c r="K526" s="233"/>
      <c r="L526" s="238"/>
      <c r="M526" s="239"/>
      <c r="N526" s="240"/>
      <c r="O526" s="240"/>
      <c r="P526" s="240"/>
      <c r="Q526" s="240"/>
      <c r="R526" s="240"/>
      <c r="S526" s="240"/>
      <c r="T526" s="24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2" t="s">
        <v>144</v>
      </c>
      <c r="AU526" s="242" t="s">
        <v>89</v>
      </c>
      <c r="AV526" s="13" t="s">
        <v>87</v>
      </c>
      <c r="AW526" s="13" t="s">
        <v>34</v>
      </c>
      <c r="AX526" s="13" t="s">
        <v>79</v>
      </c>
      <c r="AY526" s="242" t="s">
        <v>134</v>
      </c>
    </row>
    <row r="527" spans="1:51" s="14" customFormat="1" ht="12">
      <c r="A527" s="14"/>
      <c r="B527" s="243"/>
      <c r="C527" s="244"/>
      <c r="D527" s="234" t="s">
        <v>144</v>
      </c>
      <c r="E527" s="245" t="s">
        <v>1</v>
      </c>
      <c r="F527" s="246" t="s">
        <v>533</v>
      </c>
      <c r="G527" s="244"/>
      <c r="H527" s="247">
        <v>15.345</v>
      </c>
      <c r="I527" s="248"/>
      <c r="J527" s="244"/>
      <c r="K527" s="244"/>
      <c r="L527" s="249"/>
      <c r="M527" s="250"/>
      <c r="N527" s="251"/>
      <c r="O527" s="251"/>
      <c r="P527" s="251"/>
      <c r="Q527" s="251"/>
      <c r="R527" s="251"/>
      <c r="S527" s="251"/>
      <c r="T527" s="25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3" t="s">
        <v>144</v>
      </c>
      <c r="AU527" s="253" t="s">
        <v>89</v>
      </c>
      <c r="AV527" s="14" t="s">
        <v>89</v>
      </c>
      <c r="AW527" s="14" t="s">
        <v>34</v>
      </c>
      <c r="AX527" s="14" t="s">
        <v>79</v>
      </c>
      <c r="AY527" s="253" t="s">
        <v>134</v>
      </c>
    </row>
    <row r="528" spans="1:51" s="14" customFormat="1" ht="12">
      <c r="A528" s="14"/>
      <c r="B528" s="243"/>
      <c r="C528" s="244"/>
      <c r="D528" s="234" t="s">
        <v>144</v>
      </c>
      <c r="E528" s="245" t="s">
        <v>1</v>
      </c>
      <c r="F528" s="246" t="s">
        <v>534</v>
      </c>
      <c r="G528" s="244"/>
      <c r="H528" s="247">
        <v>1.655</v>
      </c>
      <c r="I528" s="248"/>
      <c r="J528" s="244"/>
      <c r="K528" s="244"/>
      <c r="L528" s="249"/>
      <c r="M528" s="250"/>
      <c r="N528" s="251"/>
      <c r="O528" s="251"/>
      <c r="P528" s="251"/>
      <c r="Q528" s="251"/>
      <c r="R528" s="251"/>
      <c r="S528" s="251"/>
      <c r="T528" s="25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3" t="s">
        <v>144</v>
      </c>
      <c r="AU528" s="253" t="s">
        <v>89</v>
      </c>
      <c r="AV528" s="14" t="s">
        <v>89</v>
      </c>
      <c r="AW528" s="14" t="s">
        <v>34</v>
      </c>
      <c r="AX528" s="14" t="s">
        <v>79</v>
      </c>
      <c r="AY528" s="253" t="s">
        <v>134</v>
      </c>
    </row>
    <row r="529" spans="1:51" s="15" customFormat="1" ht="12">
      <c r="A529" s="15"/>
      <c r="B529" s="254"/>
      <c r="C529" s="255"/>
      <c r="D529" s="234" t="s">
        <v>144</v>
      </c>
      <c r="E529" s="256" t="s">
        <v>1</v>
      </c>
      <c r="F529" s="257" t="s">
        <v>175</v>
      </c>
      <c r="G529" s="255"/>
      <c r="H529" s="258">
        <v>17</v>
      </c>
      <c r="I529" s="259"/>
      <c r="J529" s="255"/>
      <c r="K529" s="255"/>
      <c r="L529" s="260"/>
      <c r="M529" s="261"/>
      <c r="N529" s="262"/>
      <c r="O529" s="262"/>
      <c r="P529" s="262"/>
      <c r="Q529" s="262"/>
      <c r="R529" s="262"/>
      <c r="S529" s="262"/>
      <c r="T529" s="263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4" t="s">
        <v>144</v>
      </c>
      <c r="AU529" s="264" t="s">
        <v>89</v>
      </c>
      <c r="AV529" s="15" t="s">
        <v>135</v>
      </c>
      <c r="AW529" s="15" t="s">
        <v>34</v>
      </c>
      <c r="AX529" s="15" t="s">
        <v>79</v>
      </c>
      <c r="AY529" s="264" t="s">
        <v>134</v>
      </c>
    </row>
    <row r="530" spans="1:51" s="16" customFormat="1" ht="12">
      <c r="A530" s="16"/>
      <c r="B530" s="265"/>
      <c r="C530" s="266"/>
      <c r="D530" s="234" t="s">
        <v>144</v>
      </c>
      <c r="E530" s="267" t="s">
        <v>1</v>
      </c>
      <c r="F530" s="268" t="s">
        <v>176</v>
      </c>
      <c r="G530" s="266"/>
      <c r="H530" s="269">
        <v>18.5</v>
      </c>
      <c r="I530" s="270"/>
      <c r="J530" s="266"/>
      <c r="K530" s="266"/>
      <c r="L530" s="271"/>
      <c r="M530" s="272"/>
      <c r="N530" s="273"/>
      <c r="O530" s="273"/>
      <c r="P530" s="273"/>
      <c r="Q530" s="273"/>
      <c r="R530" s="273"/>
      <c r="S530" s="273"/>
      <c r="T530" s="274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T530" s="275" t="s">
        <v>144</v>
      </c>
      <c r="AU530" s="275" t="s">
        <v>89</v>
      </c>
      <c r="AV530" s="16" t="s">
        <v>142</v>
      </c>
      <c r="AW530" s="16" t="s">
        <v>34</v>
      </c>
      <c r="AX530" s="16" t="s">
        <v>87</v>
      </c>
      <c r="AY530" s="275" t="s">
        <v>134</v>
      </c>
    </row>
    <row r="531" spans="1:65" s="2" customFormat="1" ht="14.4" customHeight="1">
      <c r="A531" s="39"/>
      <c r="B531" s="40"/>
      <c r="C531" s="219" t="s">
        <v>535</v>
      </c>
      <c r="D531" s="219" t="s">
        <v>137</v>
      </c>
      <c r="E531" s="220" t="s">
        <v>536</v>
      </c>
      <c r="F531" s="221" t="s">
        <v>537</v>
      </c>
      <c r="G531" s="222" t="s">
        <v>140</v>
      </c>
      <c r="H531" s="223">
        <v>17</v>
      </c>
      <c r="I531" s="224"/>
      <c r="J531" s="225">
        <f>ROUND(I531*H531,2)</f>
        <v>0</v>
      </c>
      <c r="K531" s="221" t="s">
        <v>141</v>
      </c>
      <c r="L531" s="45"/>
      <c r="M531" s="226" t="s">
        <v>1</v>
      </c>
      <c r="N531" s="227" t="s">
        <v>44</v>
      </c>
      <c r="O531" s="92"/>
      <c r="P531" s="228">
        <f>O531*H531</f>
        <v>0</v>
      </c>
      <c r="Q531" s="228">
        <v>0.02038</v>
      </c>
      <c r="R531" s="228">
        <f>Q531*H531</f>
        <v>0.34646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315</v>
      </c>
      <c r="AT531" s="230" t="s">
        <v>137</v>
      </c>
      <c r="AU531" s="230" t="s">
        <v>89</v>
      </c>
      <c r="AY531" s="18" t="s">
        <v>134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87</v>
      </c>
      <c r="BK531" s="231">
        <f>ROUND(I531*H531,2)</f>
        <v>0</v>
      </c>
      <c r="BL531" s="18" t="s">
        <v>315</v>
      </c>
      <c r="BM531" s="230" t="s">
        <v>538</v>
      </c>
    </row>
    <row r="532" spans="1:51" s="13" customFormat="1" ht="12">
      <c r="A532" s="13"/>
      <c r="B532" s="232"/>
      <c r="C532" s="233"/>
      <c r="D532" s="234" t="s">
        <v>144</v>
      </c>
      <c r="E532" s="235" t="s">
        <v>1</v>
      </c>
      <c r="F532" s="236" t="s">
        <v>539</v>
      </c>
      <c r="G532" s="233"/>
      <c r="H532" s="235" t="s">
        <v>1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2" t="s">
        <v>144</v>
      </c>
      <c r="AU532" s="242" t="s">
        <v>89</v>
      </c>
      <c r="AV532" s="13" t="s">
        <v>87</v>
      </c>
      <c r="AW532" s="13" t="s">
        <v>34</v>
      </c>
      <c r="AX532" s="13" t="s">
        <v>79</v>
      </c>
      <c r="AY532" s="242" t="s">
        <v>134</v>
      </c>
    </row>
    <row r="533" spans="1:51" s="13" customFormat="1" ht="12">
      <c r="A533" s="13"/>
      <c r="B533" s="232"/>
      <c r="C533" s="233"/>
      <c r="D533" s="234" t="s">
        <v>144</v>
      </c>
      <c r="E533" s="235" t="s">
        <v>1</v>
      </c>
      <c r="F533" s="236" t="s">
        <v>145</v>
      </c>
      <c r="G533" s="233"/>
      <c r="H533" s="235" t="s">
        <v>1</v>
      </c>
      <c r="I533" s="237"/>
      <c r="J533" s="233"/>
      <c r="K533" s="233"/>
      <c r="L533" s="238"/>
      <c r="M533" s="239"/>
      <c r="N533" s="240"/>
      <c r="O533" s="240"/>
      <c r="P533" s="240"/>
      <c r="Q533" s="240"/>
      <c r="R533" s="240"/>
      <c r="S533" s="240"/>
      <c r="T533" s="24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2" t="s">
        <v>144</v>
      </c>
      <c r="AU533" s="242" t="s">
        <v>89</v>
      </c>
      <c r="AV533" s="13" t="s">
        <v>87</v>
      </c>
      <c r="AW533" s="13" t="s">
        <v>34</v>
      </c>
      <c r="AX533" s="13" t="s">
        <v>79</v>
      </c>
      <c r="AY533" s="242" t="s">
        <v>134</v>
      </c>
    </row>
    <row r="534" spans="1:51" s="13" customFormat="1" ht="12">
      <c r="A534" s="13"/>
      <c r="B534" s="232"/>
      <c r="C534" s="233"/>
      <c r="D534" s="234" t="s">
        <v>144</v>
      </c>
      <c r="E534" s="235" t="s">
        <v>1</v>
      </c>
      <c r="F534" s="236" t="s">
        <v>540</v>
      </c>
      <c r="G534" s="233"/>
      <c r="H534" s="235" t="s">
        <v>1</v>
      </c>
      <c r="I534" s="237"/>
      <c r="J534" s="233"/>
      <c r="K534" s="233"/>
      <c r="L534" s="238"/>
      <c r="M534" s="239"/>
      <c r="N534" s="240"/>
      <c r="O534" s="240"/>
      <c r="P534" s="240"/>
      <c r="Q534" s="240"/>
      <c r="R534" s="240"/>
      <c r="S534" s="240"/>
      <c r="T534" s="24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2" t="s">
        <v>144</v>
      </c>
      <c r="AU534" s="242" t="s">
        <v>89</v>
      </c>
      <c r="AV534" s="13" t="s">
        <v>87</v>
      </c>
      <c r="AW534" s="13" t="s">
        <v>34</v>
      </c>
      <c r="AX534" s="13" t="s">
        <v>79</v>
      </c>
      <c r="AY534" s="242" t="s">
        <v>134</v>
      </c>
    </row>
    <row r="535" spans="1:51" s="14" customFormat="1" ht="12">
      <c r="A535" s="14"/>
      <c r="B535" s="243"/>
      <c r="C535" s="244"/>
      <c r="D535" s="234" t="s">
        <v>144</v>
      </c>
      <c r="E535" s="245" t="s">
        <v>1</v>
      </c>
      <c r="F535" s="246" t="s">
        <v>541</v>
      </c>
      <c r="G535" s="244"/>
      <c r="H535" s="247">
        <v>17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3" t="s">
        <v>144</v>
      </c>
      <c r="AU535" s="253" t="s">
        <v>89</v>
      </c>
      <c r="AV535" s="14" t="s">
        <v>89</v>
      </c>
      <c r="AW535" s="14" t="s">
        <v>34</v>
      </c>
      <c r="AX535" s="14" t="s">
        <v>79</v>
      </c>
      <c r="AY535" s="253" t="s">
        <v>134</v>
      </c>
    </row>
    <row r="536" spans="1:51" s="16" customFormat="1" ht="12">
      <c r="A536" s="16"/>
      <c r="B536" s="265"/>
      <c r="C536" s="266"/>
      <c r="D536" s="234" t="s">
        <v>144</v>
      </c>
      <c r="E536" s="267" t="s">
        <v>1</v>
      </c>
      <c r="F536" s="268" t="s">
        <v>176</v>
      </c>
      <c r="G536" s="266"/>
      <c r="H536" s="269">
        <v>17</v>
      </c>
      <c r="I536" s="270"/>
      <c r="J536" s="266"/>
      <c r="K536" s="266"/>
      <c r="L536" s="271"/>
      <c r="M536" s="272"/>
      <c r="N536" s="273"/>
      <c r="O536" s="273"/>
      <c r="P536" s="273"/>
      <c r="Q536" s="273"/>
      <c r="R536" s="273"/>
      <c r="S536" s="273"/>
      <c r="T536" s="274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T536" s="275" t="s">
        <v>144</v>
      </c>
      <c r="AU536" s="275" t="s">
        <v>89</v>
      </c>
      <c r="AV536" s="16" t="s">
        <v>142</v>
      </c>
      <c r="AW536" s="16" t="s">
        <v>34</v>
      </c>
      <c r="AX536" s="16" t="s">
        <v>87</v>
      </c>
      <c r="AY536" s="275" t="s">
        <v>134</v>
      </c>
    </row>
    <row r="537" spans="1:65" s="2" customFormat="1" ht="14.4" customHeight="1">
      <c r="A537" s="39"/>
      <c r="B537" s="40"/>
      <c r="C537" s="219" t="s">
        <v>542</v>
      </c>
      <c r="D537" s="219" t="s">
        <v>137</v>
      </c>
      <c r="E537" s="220" t="s">
        <v>543</v>
      </c>
      <c r="F537" s="221" t="s">
        <v>544</v>
      </c>
      <c r="G537" s="222" t="s">
        <v>426</v>
      </c>
      <c r="H537" s="223">
        <v>0.346</v>
      </c>
      <c r="I537" s="224"/>
      <c r="J537" s="225">
        <f>ROUND(I537*H537,2)</f>
        <v>0</v>
      </c>
      <c r="K537" s="221" t="s">
        <v>141</v>
      </c>
      <c r="L537" s="45"/>
      <c r="M537" s="226" t="s">
        <v>1</v>
      </c>
      <c r="N537" s="227" t="s">
        <v>44</v>
      </c>
      <c r="O537" s="92"/>
      <c r="P537" s="228">
        <f>O537*H537</f>
        <v>0</v>
      </c>
      <c r="Q537" s="228">
        <v>0</v>
      </c>
      <c r="R537" s="228">
        <f>Q537*H537</f>
        <v>0</v>
      </c>
      <c r="S537" s="228">
        <v>0</v>
      </c>
      <c r="T537" s="22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0" t="s">
        <v>315</v>
      </c>
      <c r="AT537" s="230" t="s">
        <v>137</v>
      </c>
      <c r="AU537" s="230" t="s">
        <v>89</v>
      </c>
      <c r="AY537" s="18" t="s">
        <v>134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18" t="s">
        <v>87</v>
      </c>
      <c r="BK537" s="231">
        <f>ROUND(I537*H537,2)</f>
        <v>0</v>
      </c>
      <c r="BL537" s="18" t="s">
        <v>315</v>
      </c>
      <c r="BM537" s="230" t="s">
        <v>545</v>
      </c>
    </row>
    <row r="538" spans="1:63" s="12" customFormat="1" ht="22.8" customHeight="1">
      <c r="A538" s="12"/>
      <c r="B538" s="203"/>
      <c r="C538" s="204"/>
      <c r="D538" s="205" t="s">
        <v>78</v>
      </c>
      <c r="E538" s="217" t="s">
        <v>546</v>
      </c>
      <c r="F538" s="217" t="s">
        <v>547</v>
      </c>
      <c r="G538" s="204"/>
      <c r="H538" s="204"/>
      <c r="I538" s="207"/>
      <c r="J538" s="218">
        <f>BK538</f>
        <v>0</v>
      </c>
      <c r="K538" s="204"/>
      <c r="L538" s="209"/>
      <c r="M538" s="210"/>
      <c r="N538" s="211"/>
      <c r="O538" s="211"/>
      <c r="P538" s="212">
        <f>SUM(P539:P580)</f>
        <v>0</v>
      </c>
      <c r="Q538" s="211"/>
      <c r="R538" s="212">
        <f>SUM(R539:R580)</f>
        <v>0.25481</v>
      </c>
      <c r="S538" s="211"/>
      <c r="T538" s="213">
        <f>SUM(T539:T580)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14" t="s">
        <v>89</v>
      </c>
      <c r="AT538" s="215" t="s">
        <v>78</v>
      </c>
      <c r="AU538" s="215" t="s">
        <v>87</v>
      </c>
      <c r="AY538" s="214" t="s">
        <v>134</v>
      </c>
      <c r="BK538" s="216">
        <f>SUM(BK539:BK580)</f>
        <v>0</v>
      </c>
    </row>
    <row r="539" spans="1:65" s="2" customFormat="1" ht="14.4" customHeight="1">
      <c r="A539" s="39"/>
      <c r="B539" s="40"/>
      <c r="C539" s="219" t="s">
        <v>548</v>
      </c>
      <c r="D539" s="219" t="s">
        <v>137</v>
      </c>
      <c r="E539" s="220" t="s">
        <v>549</v>
      </c>
      <c r="F539" s="221" t="s">
        <v>550</v>
      </c>
      <c r="G539" s="222" t="s">
        <v>314</v>
      </c>
      <c r="H539" s="223">
        <v>63</v>
      </c>
      <c r="I539" s="224"/>
      <c r="J539" s="225">
        <f>ROUND(I539*H539,2)</f>
        <v>0</v>
      </c>
      <c r="K539" s="221" t="s">
        <v>141</v>
      </c>
      <c r="L539" s="45"/>
      <c r="M539" s="226" t="s">
        <v>1</v>
      </c>
      <c r="N539" s="227" t="s">
        <v>44</v>
      </c>
      <c r="O539" s="92"/>
      <c r="P539" s="228">
        <f>O539*H539</f>
        <v>0</v>
      </c>
      <c r="Q539" s="228">
        <v>0.00011</v>
      </c>
      <c r="R539" s="228">
        <f>Q539*H539</f>
        <v>0.00693</v>
      </c>
      <c r="S539" s="228">
        <v>0</v>
      </c>
      <c r="T539" s="22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0" t="s">
        <v>315</v>
      </c>
      <c r="AT539" s="230" t="s">
        <v>137</v>
      </c>
      <c r="AU539" s="230" t="s">
        <v>89</v>
      </c>
      <c r="AY539" s="18" t="s">
        <v>134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8" t="s">
        <v>87</v>
      </c>
      <c r="BK539" s="231">
        <f>ROUND(I539*H539,2)</f>
        <v>0</v>
      </c>
      <c r="BL539" s="18" t="s">
        <v>315</v>
      </c>
      <c r="BM539" s="230" t="s">
        <v>551</v>
      </c>
    </row>
    <row r="540" spans="1:51" s="13" customFormat="1" ht="12">
      <c r="A540" s="13"/>
      <c r="B540" s="232"/>
      <c r="C540" s="233"/>
      <c r="D540" s="234" t="s">
        <v>144</v>
      </c>
      <c r="E540" s="235" t="s">
        <v>1</v>
      </c>
      <c r="F540" s="236" t="s">
        <v>552</v>
      </c>
      <c r="G540" s="233"/>
      <c r="H540" s="235" t="s">
        <v>1</v>
      </c>
      <c r="I540" s="237"/>
      <c r="J540" s="233"/>
      <c r="K540" s="233"/>
      <c r="L540" s="238"/>
      <c r="M540" s="239"/>
      <c r="N540" s="240"/>
      <c r="O540" s="240"/>
      <c r="P540" s="240"/>
      <c r="Q540" s="240"/>
      <c r="R540" s="240"/>
      <c r="S540" s="240"/>
      <c r="T540" s="24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2" t="s">
        <v>144</v>
      </c>
      <c r="AU540" s="242" t="s">
        <v>89</v>
      </c>
      <c r="AV540" s="13" t="s">
        <v>87</v>
      </c>
      <c r="AW540" s="13" t="s">
        <v>34</v>
      </c>
      <c r="AX540" s="13" t="s">
        <v>79</v>
      </c>
      <c r="AY540" s="242" t="s">
        <v>134</v>
      </c>
    </row>
    <row r="541" spans="1:51" s="13" customFormat="1" ht="12">
      <c r="A541" s="13"/>
      <c r="B541" s="232"/>
      <c r="C541" s="233"/>
      <c r="D541" s="234" t="s">
        <v>144</v>
      </c>
      <c r="E541" s="235" t="s">
        <v>1</v>
      </c>
      <c r="F541" s="236" t="s">
        <v>145</v>
      </c>
      <c r="G541" s="233"/>
      <c r="H541" s="235" t="s">
        <v>1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144</v>
      </c>
      <c r="AU541" s="242" t="s">
        <v>89</v>
      </c>
      <c r="AV541" s="13" t="s">
        <v>87</v>
      </c>
      <c r="AW541" s="13" t="s">
        <v>34</v>
      </c>
      <c r="AX541" s="13" t="s">
        <v>79</v>
      </c>
      <c r="AY541" s="242" t="s">
        <v>134</v>
      </c>
    </row>
    <row r="542" spans="1:51" s="14" customFormat="1" ht="12">
      <c r="A542" s="14"/>
      <c r="B542" s="243"/>
      <c r="C542" s="244"/>
      <c r="D542" s="234" t="s">
        <v>144</v>
      </c>
      <c r="E542" s="245" t="s">
        <v>1</v>
      </c>
      <c r="F542" s="246" t="s">
        <v>553</v>
      </c>
      <c r="G542" s="244"/>
      <c r="H542" s="247">
        <v>16</v>
      </c>
      <c r="I542" s="248"/>
      <c r="J542" s="244"/>
      <c r="K542" s="244"/>
      <c r="L542" s="249"/>
      <c r="M542" s="250"/>
      <c r="N542" s="251"/>
      <c r="O542" s="251"/>
      <c r="P542" s="251"/>
      <c r="Q542" s="251"/>
      <c r="R542" s="251"/>
      <c r="S542" s="251"/>
      <c r="T542" s="25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3" t="s">
        <v>144</v>
      </c>
      <c r="AU542" s="253" t="s">
        <v>89</v>
      </c>
      <c r="AV542" s="14" t="s">
        <v>89</v>
      </c>
      <c r="AW542" s="14" t="s">
        <v>34</v>
      </c>
      <c r="AX542" s="14" t="s">
        <v>79</v>
      </c>
      <c r="AY542" s="253" t="s">
        <v>134</v>
      </c>
    </row>
    <row r="543" spans="1:51" s="13" customFormat="1" ht="12">
      <c r="A543" s="13"/>
      <c r="B543" s="232"/>
      <c r="C543" s="233"/>
      <c r="D543" s="234" t="s">
        <v>144</v>
      </c>
      <c r="E543" s="235" t="s">
        <v>1</v>
      </c>
      <c r="F543" s="236" t="s">
        <v>554</v>
      </c>
      <c r="G543" s="233"/>
      <c r="H543" s="235" t="s">
        <v>1</v>
      </c>
      <c r="I543" s="237"/>
      <c r="J543" s="233"/>
      <c r="K543" s="233"/>
      <c r="L543" s="238"/>
      <c r="M543" s="239"/>
      <c r="N543" s="240"/>
      <c r="O543" s="240"/>
      <c r="P543" s="240"/>
      <c r="Q543" s="240"/>
      <c r="R543" s="240"/>
      <c r="S543" s="240"/>
      <c r="T543" s="24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144</v>
      </c>
      <c r="AU543" s="242" t="s">
        <v>89</v>
      </c>
      <c r="AV543" s="13" t="s">
        <v>87</v>
      </c>
      <c r="AW543" s="13" t="s">
        <v>34</v>
      </c>
      <c r="AX543" s="13" t="s">
        <v>79</v>
      </c>
      <c r="AY543" s="242" t="s">
        <v>134</v>
      </c>
    </row>
    <row r="544" spans="1:51" s="14" customFormat="1" ht="12">
      <c r="A544" s="14"/>
      <c r="B544" s="243"/>
      <c r="C544" s="244"/>
      <c r="D544" s="234" t="s">
        <v>144</v>
      </c>
      <c r="E544" s="245" t="s">
        <v>1</v>
      </c>
      <c r="F544" s="246" t="s">
        <v>555</v>
      </c>
      <c r="G544" s="244"/>
      <c r="H544" s="247">
        <v>4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144</v>
      </c>
      <c r="AU544" s="253" t="s">
        <v>89</v>
      </c>
      <c r="AV544" s="14" t="s">
        <v>89</v>
      </c>
      <c r="AW544" s="14" t="s">
        <v>34</v>
      </c>
      <c r="AX544" s="14" t="s">
        <v>79</v>
      </c>
      <c r="AY544" s="253" t="s">
        <v>134</v>
      </c>
    </row>
    <row r="545" spans="1:51" s="13" customFormat="1" ht="12">
      <c r="A545" s="13"/>
      <c r="B545" s="232"/>
      <c r="C545" s="233"/>
      <c r="D545" s="234" t="s">
        <v>144</v>
      </c>
      <c r="E545" s="235" t="s">
        <v>1</v>
      </c>
      <c r="F545" s="236" t="s">
        <v>161</v>
      </c>
      <c r="G545" s="233"/>
      <c r="H545" s="235" t="s">
        <v>1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2" t="s">
        <v>144</v>
      </c>
      <c r="AU545" s="242" t="s">
        <v>89</v>
      </c>
      <c r="AV545" s="13" t="s">
        <v>87</v>
      </c>
      <c r="AW545" s="13" t="s">
        <v>34</v>
      </c>
      <c r="AX545" s="13" t="s">
        <v>79</v>
      </c>
      <c r="AY545" s="242" t="s">
        <v>134</v>
      </c>
    </row>
    <row r="546" spans="1:51" s="14" customFormat="1" ht="12">
      <c r="A546" s="14"/>
      <c r="B546" s="243"/>
      <c r="C546" s="244"/>
      <c r="D546" s="234" t="s">
        <v>144</v>
      </c>
      <c r="E546" s="245" t="s">
        <v>1</v>
      </c>
      <c r="F546" s="246" t="s">
        <v>556</v>
      </c>
      <c r="G546" s="244"/>
      <c r="H546" s="247">
        <v>27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3" t="s">
        <v>144</v>
      </c>
      <c r="AU546" s="253" t="s">
        <v>89</v>
      </c>
      <c r="AV546" s="14" t="s">
        <v>89</v>
      </c>
      <c r="AW546" s="14" t="s">
        <v>34</v>
      </c>
      <c r="AX546" s="14" t="s">
        <v>79</v>
      </c>
      <c r="AY546" s="253" t="s">
        <v>134</v>
      </c>
    </row>
    <row r="547" spans="1:51" s="13" customFormat="1" ht="12">
      <c r="A547" s="13"/>
      <c r="B547" s="232"/>
      <c r="C547" s="233"/>
      <c r="D547" s="234" t="s">
        <v>144</v>
      </c>
      <c r="E547" s="235" t="s">
        <v>1</v>
      </c>
      <c r="F547" s="236" t="s">
        <v>554</v>
      </c>
      <c r="G547" s="233"/>
      <c r="H547" s="235" t="s">
        <v>1</v>
      </c>
      <c r="I547" s="237"/>
      <c r="J547" s="233"/>
      <c r="K547" s="233"/>
      <c r="L547" s="238"/>
      <c r="M547" s="239"/>
      <c r="N547" s="240"/>
      <c r="O547" s="240"/>
      <c r="P547" s="240"/>
      <c r="Q547" s="240"/>
      <c r="R547" s="240"/>
      <c r="S547" s="240"/>
      <c r="T547" s="24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2" t="s">
        <v>144</v>
      </c>
      <c r="AU547" s="242" t="s">
        <v>89</v>
      </c>
      <c r="AV547" s="13" t="s">
        <v>87</v>
      </c>
      <c r="AW547" s="13" t="s">
        <v>34</v>
      </c>
      <c r="AX547" s="13" t="s">
        <v>79</v>
      </c>
      <c r="AY547" s="242" t="s">
        <v>134</v>
      </c>
    </row>
    <row r="548" spans="1:51" s="14" customFormat="1" ht="12">
      <c r="A548" s="14"/>
      <c r="B548" s="243"/>
      <c r="C548" s="244"/>
      <c r="D548" s="234" t="s">
        <v>144</v>
      </c>
      <c r="E548" s="245" t="s">
        <v>1</v>
      </c>
      <c r="F548" s="246" t="s">
        <v>555</v>
      </c>
      <c r="G548" s="244"/>
      <c r="H548" s="247">
        <v>4</v>
      </c>
      <c r="I548" s="248"/>
      <c r="J548" s="244"/>
      <c r="K548" s="244"/>
      <c r="L548" s="249"/>
      <c r="M548" s="250"/>
      <c r="N548" s="251"/>
      <c r="O548" s="251"/>
      <c r="P548" s="251"/>
      <c r="Q548" s="251"/>
      <c r="R548" s="251"/>
      <c r="S548" s="251"/>
      <c r="T548" s="252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3" t="s">
        <v>144</v>
      </c>
      <c r="AU548" s="253" t="s">
        <v>89</v>
      </c>
      <c r="AV548" s="14" t="s">
        <v>89</v>
      </c>
      <c r="AW548" s="14" t="s">
        <v>34</v>
      </c>
      <c r="AX548" s="14" t="s">
        <v>79</v>
      </c>
      <c r="AY548" s="253" t="s">
        <v>134</v>
      </c>
    </row>
    <row r="549" spans="1:51" s="13" customFormat="1" ht="12">
      <c r="A549" s="13"/>
      <c r="B549" s="232"/>
      <c r="C549" s="233"/>
      <c r="D549" s="234" t="s">
        <v>144</v>
      </c>
      <c r="E549" s="235" t="s">
        <v>1</v>
      </c>
      <c r="F549" s="236" t="s">
        <v>170</v>
      </c>
      <c r="G549" s="233"/>
      <c r="H549" s="235" t="s">
        <v>1</v>
      </c>
      <c r="I549" s="237"/>
      <c r="J549" s="233"/>
      <c r="K549" s="233"/>
      <c r="L549" s="238"/>
      <c r="M549" s="239"/>
      <c r="N549" s="240"/>
      <c r="O549" s="240"/>
      <c r="P549" s="240"/>
      <c r="Q549" s="240"/>
      <c r="R549" s="240"/>
      <c r="S549" s="240"/>
      <c r="T549" s="24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2" t="s">
        <v>144</v>
      </c>
      <c r="AU549" s="242" t="s">
        <v>89</v>
      </c>
      <c r="AV549" s="13" t="s">
        <v>87</v>
      </c>
      <c r="AW549" s="13" t="s">
        <v>34</v>
      </c>
      <c r="AX549" s="13" t="s">
        <v>79</v>
      </c>
      <c r="AY549" s="242" t="s">
        <v>134</v>
      </c>
    </row>
    <row r="550" spans="1:51" s="14" customFormat="1" ht="12">
      <c r="A550" s="14"/>
      <c r="B550" s="243"/>
      <c r="C550" s="244"/>
      <c r="D550" s="234" t="s">
        <v>144</v>
      </c>
      <c r="E550" s="245" t="s">
        <v>1</v>
      </c>
      <c r="F550" s="246" t="s">
        <v>557</v>
      </c>
      <c r="G550" s="244"/>
      <c r="H550" s="247">
        <v>10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3" t="s">
        <v>144</v>
      </c>
      <c r="AU550" s="253" t="s">
        <v>89</v>
      </c>
      <c r="AV550" s="14" t="s">
        <v>89</v>
      </c>
      <c r="AW550" s="14" t="s">
        <v>34</v>
      </c>
      <c r="AX550" s="14" t="s">
        <v>79</v>
      </c>
      <c r="AY550" s="253" t="s">
        <v>134</v>
      </c>
    </row>
    <row r="551" spans="1:51" s="13" customFormat="1" ht="12">
      <c r="A551" s="13"/>
      <c r="B551" s="232"/>
      <c r="C551" s="233"/>
      <c r="D551" s="234" t="s">
        <v>144</v>
      </c>
      <c r="E551" s="235" t="s">
        <v>1</v>
      </c>
      <c r="F551" s="236" t="s">
        <v>554</v>
      </c>
      <c r="G551" s="233"/>
      <c r="H551" s="235" t="s">
        <v>1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144</v>
      </c>
      <c r="AU551" s="242" t="s">
        <v>89</v>
      </c>
      <c r="AV551" s="13" t="s">
        <v>87</v>
      </c>
      <c r="AW551" s="13" t="s">
        <v>34</v>
      </c>
      <c r="AX551" s="13" t="s">
        <v>79</v>
      </c>
      <c r="AY551" s="242" t="s">
        <v>134</v>
      </c>
    </row>
    <row r="552" spans="1:51" s="14" customFormat="1" ht="12">
      <c r="A552" s="14"/>
      <c r="B552" s="243"/>
      <c r="C552" s="244"/>
      <c r="D552" s="234" t="s">
        <v>144</v>
      </c>
      <c r="E552" s="245" t="s">
        <v>1</v>
      </c>
      <c r="F552" s="246" t="s">
        <v>558</v>
      </c>
      <c r="G552" s="244"/>
      <c r="H552" s="247">
        <v>2</v>
      </c>
      <c r="I552" s="248"/>
      <c r="J552" s="244"/>
      <c r="K552" s="244"/>
      <c r="L552" s="249"/>
      <c r="M552" s="250"/>
      <c r="N552" s="251"/>
      <c r="O552" s="251"/>
      <c r="P552" s="251"/>
      <c r="Q552" s="251"/>
      <c r="R552" s="251"/>
      <c r="S552" s="251"/>
      <c r="T552" s="252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3" t="s">
        <v>144</v>
      </c>
      <c r="AU552" s="253" t="s">
        <v>89</v>
      </c>
      <c r="AV552" s="14" t="s">
        <v>89</v>
      </c>
      <c r="AW552" s="14" t="s">
        <v>34</v>
      </c>
      <c r="AX552" s="14" t="s">
        <v>79</v>
      </c>
      <c r="AY552" s="253" t="s">
        <v>134</v>
      </c>
    </row>
    <row r="553" spans="1:51" s="16" customFormat="1" ht="12">
      <c r="A553" s="16"/>
      <c r="B553" s="265"/>
      <c r="C553" s="266"/>
      <c r="D553" s="234" t="s">
        <v>144</v>
      </c>
      <c r="E553" s="267" t="s">
        <v>1</v>
      </c>
      <c r="F553" s="268" t="s">
        <v>176</v>
      </c>
      <c r="G553" s="266"/>
      <c r="H553" s="269">
        <v>63</v>
      </c>
      <c r="I553" s="270"/>
      <c r="J553" s="266"/>
      <c r="K553" s="266"/>
      <c r="L553" s="271"/>
      <c r="M553" s="272"/>
      <c r="N553" s="273"/>
      <c r="O553" s="273"/>
      <c r="P553" s="273"/>
      <c r="Q553" s="273"/>
      <c r="R553" s="273"/>
      <c r="S553" s="273"/>
      <c r="T553" s="274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275" t="s">
        <v>144</v>
      </c>
      <c r="AU553" s="275" t="s">
        <v>89</v>
      </c>
      <c r="AV553" s="16" t="s">
        <v>142</v>
      </c>
      <c r="AW553" s="16" t="s">
        <v>34</v>
      </c>
      <c r="AX553" s="16" t="s">
        <v>87</v>
      </c>
      <c r="AY553" s="275" t="s">
        <v>134</v>
      </c>
    </row>
    <row r="554" spans="1:65" s="2" customFormat="1" ht="14.4" customHeight="1">
      <c r="A554" s="39"/>
      <c r="B554" s="40"/>
      <c r="C554" s="219" t="s">
        <v>559</v>
      </c>
      <c r="D554" s="219" t="s">
        <v>137</v>
      </c>
      <c r="E554" s="220" t="s">
        <v>560</v>
      </c>
      <c r="F554" s="221" t="s">
        <v>561</v>
      </c>
      <c r="G554" s="222" t="s">
        <v>140</v>
      </c>
      <c r="H554" s="223">
        <v>16</v>
      </c>
      <c r="I554" s="224"/>
      <c r="J554" s="225">
        <f>ROUND(I554*H554,2)</f>
        <v>0</v>
      </c>
      <c r="K554" s="221" t="s">
        <v>1</v>
      </c>
      <c r="L554" s="45"/>
      <c r="M554" s="226" t="s">
        <v>1</v>
      </c>
      <c r="N554" s="227" t="s">
        <v>44</v>
      </c>
      <c r="O554" s="92"/>
      <c r="P554" s="228">
        <f>O554*H554</f>
        <v>0</v>
      </c>
      <c r="Q554" s="228">
        <v>0.00098</v>
      </c>
      <c r="R554" s="228">
        <f>Q554*H554</f>
        <v>0.01568</v>
      </c>
      <c r="S554" s="228">
        <v>0</v>
      </c>
      <c r="T554" s="22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0" t="s">
        <v>315</v>
      </c>
      <c r="AT554" s="230" t="s">
        <v>137</v>
      </c>
      <c r="AU554" s="230" t="s">
        <v>89</v>
      </c>
      <c r="AY554" s="18" t="s">
        <v>134</v>
      </c>
      <c r="BE554" s="231">
        <f>IF(N554="základní",J554,0)</f>
        <v>0</v>
      </c>
      <c r="BF554" s="231">
        <f>IF(N554="snížená",J554,0)</f>
        <v>0</v>
      </c>
      <c r="BG554" s="231">
        <f>IF(N554="zákl. přenesená",J554,0)</f>
        <v>0</v>
      </c>
      <c r="BH554" s="231">
        <f>IF(N554="sníž. přenesená",J554,0)</f>
        <v>0</v>
      </c>
      <c r="BI554" s="231">
        <f>IF(N554="nulová",J554,0)</f>
        <v>0</v>
      </c>
      <c r="BJ554" s="18" t="s">
        <v>87</v>
      </c>
      <c r="BK554" s="231">
        <f>ROUND(I554*H554,2)</f>
        <v>0</v>
      </c>
      <c r="BL554" s="18" t="s">
        <v>315</v>
      </c>
      <c r="BM554" s="230" t="s">
        <v>562</v>
      </c>
    </row>
    <row r="555" spans="1:51" s="13" customFormat="1" ht="12">
      <c r="A555" s="13"/>
      <c r="B555" s="232"/>
      <c r="C555" s="233"/>
      <c r="D555" s="234" t="s">
        <v>144</v>
      </c>
      <c r="E555" s="235" t="s">
        <v>1</v>
      </c>
      <c r="F555" s="236" t="s">
        <v>145</v>
      </c>
      <c r="G555" s="233"/>
      <c r="H555" s="235" t="s">
        <v>1</v>
      </c>
      <c r="I555" s="237"/>
      <c r="J555" s="233"/>
      <c r="K555" s="233"/>
      <c r="L555" s="238"/>
      <c r="M555" s="239"/>
      <c r="N555" s="240"/>
      <c r="O555" s="240"/>
      <c r="P555" s="240"/>
      <c r="Q555" s="240"/>
      <c r="R555" s="240"/>
      <c r="S555" s="240"/>
      <c r="T555" s="24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144</v>
      </c>
      <c r="AU555" s="242" t="s">
        <v>89</v>
      </c>
      <c r="AV555" s="13" t="s">
        <v>87</v>
      </c>
      <c r="AW555" s="13" t="s">
        <v>34</v>
      </c>
      <c r="AX555" s="13" t="s">
        <v>79</v>
      </c>
      <c r="AY555" s="242" t="s">
        <v>134</v>
      </c>
    </row>
    <row r="556" spans="1:51" s="13" customFormat="1" ht="12">
      <c r="A556" s="13"/>
      <c r="B556" s="232"/>
      <c r="C556" s="233"/>
      <c r="D556" s="234" t="s">
        <v>144</v>
      </c>
      <c r="E556" s="235" t="s">
        <v>1</v>
      </c>
      <c r="F556" s="236" t="s">
        <v>563</v>
      </c>
      <c r="G556" s="233"/>
      <c r="H556" s="235" t="s">
        <v>1</v>
      </c>
      <c r="I556" s="237"/>
      <c r="J556" s="233"/>
      <c r="K556" s="233"/>
      <c r="L556" s="238"/>
      <c r="M556" s="239"/>
      <c r="N556" s="240"/>
      <c r="O556" s="240"/>
      <c r="P556" s="240"/>
      <c r="Q556" s="240"/>
      <c r="R556" s="240"/>
      <c r="S556" s="240"/>
      <c r="T556" s="24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2" t="s">
        <v>144</v>
      </c>
      <c r="AU556" s="242" t="s">
        <v>89</v>
      </c>
      <c r="AV556" s="13" t="s">
        <v>87</v>
      </c>
      <c r="AW556" s="13" t="s">
        <v>34</v>
      </c>
      <c r="AX556" s="13" t="s">
        <v>79</v>
      </c>
      <c r="AY556" s="242" t="s">
        <v>134</v>
      </c>
    </row>
    <row r="557" spans="1:51" s="14" customFormat="1" ht="12">
      <c r="A557" s="14"/>
      <c r="B557" s="243"/>
      <c r="C557" s="244"/>
      <c r="D557" s="234" t="s">
        <v>144</v>
      </c>
      <c r="E557" s="245" t="s">
        <v>1</v>
      </c>
      <c r="F557" s="246" t="s">
        <v>564</v>
      </c>
      <c r="G557" s="244"/>
      <c r="H557" s="247">
        <v>2.205</v>
      </c>
      <c r="I557" s="248"/>
      <c r="J557" s="244"/>
      <c r="K557" s="244"/>
      <c r="L557" s="249"/>
      <c r="M557" s="250"/>
      <c r="N557" s="251"/>
      <c r="O557" s="251"/>
      <c r="P557" s="251"/>
      <c r="Q557" s="251"/>
      <c r="R557" s="251"/>
      <c r="S557" s="251"/>
      <c r="T557" s="25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3" t="s">
        <v>144</v>
      </c>
      <c r="AU557" s="253" t="s">
        <v>89</v>
      </c>
      <c r="AV557" s="14" t="s">
        <v>89</v>
      </c>
      <c r="AW557" s="14" t="s">
        <v>34</v>
      </c>
      <c r="AX557" s="14" t="s">
        <v>79</v>
      </c>
      <c r="AY557" s="253" t="s">
        <v>134</v>
      </c>
    </row>
    <row r="558" spans="1:51" s="14" customFormat="1" ht="12">
      <c r="A558" s="14"/>
      <c r="B558" s="243"/>
      <c r="C558" s="244"/>
      <c r="D558" s="234" t="s">
        <v>144</v>
      </c>
      <c r="E558" s="245" t="s">
        <v>1</v>
      </c>
      <c r="F558" s="246" t="s">
        <v>565</v>
      </c>
      <c r="G558" s="244"/>
      <c r="H558" s="247">
        <v>0.824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144</v>
      </c>
      <c r="AU558" s="253" t="s">
        <v>89</v>
      </c>
      <c r="AV558" s="14" t="s">
        <v>89</v>
      </c>
      <c r="AW558" s="14" t="s">
        <v>34</v>
      </c>
      <c r="AX558" s="14" t="s">
        <v>79</v>
      </c>
      <c r="AY558" s="253" t="s">
        <v>134</v>
      </c>
    </row>
    <row r="559" spans="1:51" s="13" customFormat="1" ht="12">
      <c r="A559" s="13"/>
      <c r="B559" s="232"/>
      <c r="C559" s="233"/>
      <c r="D559" s="234" t="s">
        <v>144</v>
      </c>
      <c r="E559" s="235" t="s">
        <v>1</v>
      </c>
      <c r="F559" s="236" t="s">
        <v>566</v>
      </c>
      <c r="G559" s="233"/>
      <c r="H559" s="235" t="s">
        <v>1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144</v>
      </c>
      <c r="AU559" s="242" t="s">
        <v>89</v>
      </c>
      <c r="AV559" s="13" t="s">
        <v>87</v>
      </c>
      <c r="AW559" s="13" t="s">
        <v>34</v>
      </c>
      <c r="AX559" s="13" t="s">
        <v>79</v>
      </c>
      <c r="AY559" s="242" t="s">
        <v>134</v>
      </c>
    </row>
    <row r="560" spans="1:51" s="14" customFormat="1" ht="12">
      <c r="A560" s="14"/>
      <c r="B560" s="243"/>
      <c r="C560" s="244"/>
      <c r="D560" s="234" t="s">
        <v>144</v>
      </c>
      <c r="E560" s="245" t="s">
        <v>1</v>
      </c>
      <c r="F560" s="246" t="s">
        <v>567</v>
      </c>
      <c r="G560" s="244"/>
      <c r="H560" s="247">
        <v>1.471</v>
      </c>
      <c r="I560" s="248"/>
      <c r="J560" s="244"/>
      <c r="K560" s="244"/>
      <c r="L560" s="249"/>
      <c r="M560" s="250"/>
      <c r="N560" s="251"/>
      <c r="O560" s="251"/>
      <c r="P560" s="251"/>
      <c r="Q560" s="251"/>
      <c r="R560" s="251"/>
      <c r="S560" s="251"/>
      <c r="T560" s="25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3" t="s">
        <v>144</v>
      </c>
      <c r="AU560" s="253" t="s">
        <v>89</v>
      </c>
      <c r="AV560" s="14" t="s">
        <v>89</v>
      </c>
      <c r="AW560" s="14" t="s">
        <v>34</v>
      </c>
      <c r="AX560" s="14" t="s">
        <v>79</v>
      </c>
      <c r="AY560" s="253" t="s">
        <v>134</v>
      </c>
    </row>
    <row r="561" spans="1:51" s="13" customFormat="1" ht="12">
      <c r="A561" s="13"/>
      <c r="B561" s="232"/>
      <c r="C561" s="233"/>
      <c r="D561" s="234" t="s">
        <v>144</v>
      </c>
      <c r="E561" s="235" t="s">
        <v>1</v>
      </c>
      <c r="F561" s="236" t="s">
        <v>161</v>
      </c>
      <c r="G561" s="233"/>
      <c r="H561" s="235" t="s">
        <v>1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2" t="s">
        <v>144</v>
      </c>
      <c r="AU561" s="242" t="s">
        <v>89</v>
      </c>
      <c r="AV561" s="13" t="s">
        <v>87</v>
      </c>
      <c r="AW561" s="13" t="s">
        <v>34</v>
      </c>
      <c r="AX561" s="13" t="s">
        <v>79</v>
      </c>
      <c r="AY561" s="242" t="s">
        <v>134</v>
      </c>
    </row>
    <row r="562" spans="1:51" s="13" customFormat="1" ht="12">
      <c r="A562" s="13"/>
      <c r="B562" s="232"/>
      <c r="C562" s="233"/>
      <c r="D562" s="234" t="s">
        <v>144</v>
      </c>
      <c r="E562" s="235" t="s">
        <v>1</v>
      </c>
      <c r="F562" s="236" t="s">
        <v>568</v>
      </c>
      <c r="G562" s="233"/>
      <c r="H562" s="235" t="s">
        <v>1</v>
      </c>
      <c r="I562" s="237"/>
      <c r="J562" s="233"/>
      <c r="K562" s="233"/>
      <c r="L562" s="238"/>
      <c r="M562" s="239"/>
      <c r="N562" s="240"/>
      <c r="O562" s="240"/>
      <c r="P562" s="240"/>
      <c r="Q562" s="240"/>
      <c r="R562" s="240"/>
      <c r="S562" s="240"/>
      <c r="T562" s="24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144</v>
      </c>
      <c r="AU562" s="242" t="s">
        <v>89</v>
      </c>
      <c r="AV562" s="13" t="s">
        <v>87</v>
      </c>
      <c r="AW562" s="13" t="s">
        <v>34</v>
      </c>
      <c r="AX562" s="13" t="s">
        <v>79</v>
      </c>
      <c r="AY562" s="242" t="s">
        <v>134</v>
      </c>
    </row>
    <row r="563" spans="1:51" s="14" customFormat="1" ht="12">
      <c r="A563" s="14"/>
      <c r="B563" s="243"/>
      <c r="C563" s="244"/>
      <c r="D563" s="234" t="s">
        <v>144</v>
      </c>
      <c r="E563" s="245" t="s">
        <v>1</v>
      </c>
      <c r="F563" s="246" t="s">
        <v>569</v>
      </c>
      <c r="G563" s="244"/>
      <c r="H563" s="247">
        <v>1.072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144</v>
      </c>
      <c r="AU563" s="253" t="s">
        <v>89</v>
      </c>
      <c r="AV563" s="14" t="s">
        <v>89</v>
      </c>
      <c r="AW563" s="14" t="s">
        <v>34</v>
      </c>
      <c r="AX563" s="14" t="s">
        <v>79</v>
      </c>
      <c r="AY563" s="253" t="s">
        <v>134</v>
      </c>
    </row>
    <row r="564" spans="1:51" s="14" customFormat="1" ht="12">
      <c r="A564" s="14"/>
      <c r="B564" s="243"/>
      <c r="C564" s="244"/>
      <c r="D564" s="234" t="s">
        <v>144</v>
      </c>
      <c r="E564" s="245" t="s">
        <v>1</v>
      </c>
      <c r="F564" s="246" t="s">
        <v>570</v>
      </c>
      <c r="G564" s="244"/>
      <c r="H564" s="247">
        <v>1.724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144</v>
      </c>
      <c r="AU564" s="253" t="s">
        <v>89</v>
      </c>
      <c r="AV564" s="14" t="s">
        <v>89</v>
      </c>
      <c r="AW564" s="14" t="s">
        <v>34</v>
      </c>
      <c r="AX564" s="14" t="s">
        <v>79</v>
      </c>
      <c r="AY564" s="253" t="s">
        <v>134</v>
      </c>
    </row>
    <row r="565" spans="1:51" s="13" customFormat="1" ht="12">
      <c r="A565" s="13"/>
      <c r="B565" s="232"/>
      <c r="C565" s="233"/>
      <c r="D565" s="234" t="s">
        <v>144</v>
      </c>
      <c r="E565" s="235" t="s">
        <v>1</v>
      </c>
      <c r="F565" s="236" t="s">
        <v>571</v>
      </c>
      <c r="G565" s="233"/>
      <c r="H565" s="235" t="s">
        <v>1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2" t="s">
        <v>144</v>
      </c>
      <c r="AU565" s="242" t="s">
        <v>89</v>
      </c>
      <c r="AV565" s="13" t="s">
        <v>87</v>
      </c>
      <c r="AW565" s="13" t="s">
        <v>34</v>
      </c>
      <c r="AX565" s="13" t="s">
        <v>79</v>
      </c>
      <c r="AY565" s="242" t="s">
        <v>134</v>
      </c>
    </row>
    <row r="566" spans="1:51" s="14" customFormat="1" ht="12">
      <c r="A566" s="14"/>
      <c r="B566" s="243"/>
      <c r="C566" s="244"/>
      <c r="D566" s="234" t="s">
        <v>144</v>
      </c>
      <c r="E566" s="245" t="s">
        <v>1</v>
      </c>
      <c r="F566" s="246" t="s">
        <v>572</v>
      </c>
      <c r="G566" s="244"/>
      <c r="H566" s="247">
        <v>3.288</v>
      </c>
      <c r="I566" s="248"/>
      <c r="J566" s="244"/>
      <c r="K566" s="244"/>
      <c r="L566" s="249"/>
      <c r="M566" s="250"/>
      <c r="N566" s="251"/>
      <c r="O566" s="251"/>
      <c r="P566" s="251"/>
      <c r="Q566" s="251"/>
      <c r="R566" s="251"/>
      <c r="S566" s="251"/>
      <c r="T566" s="25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3" t="s">
        <v>144</v>
      </c>
      <c r="AU566" s="253" t="s">
        <v>89</v>
      </c>
      <c r="AV566" s="14" t="s">
        <v>89</v>
      </c>
      <c r="AW566" s="14" t="s">
        <v>34</v>
      </c>
      <c r="AX566" s="14" t="s">
        <v>79</v>
      </c>
      <c r="AY566" s="253" t="s">
        <v>134</v>
      </c>
    </row>
    <row r="567" spans="1:51" s="13" customFormat="1" ht="12">
      <c r="A567" s="13"/>
      <c r="B567" s="232"/>
      <c r="C567" s="233"/>
      <c r="D567" s="234" t="s">
        <v>144</v>
      </c>
      <c r="E567" s="235" t="s">
        <v>1</v>
      </c>
      <c r="F567" s="236" t="s">
        <v>566</v>
      </c>
      <c r="G567" s="233"/>
      <c r="H567" s="235" t="s">
        <v>1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144</v>
      </c>
      <c r="AU567" s="242" t="s">
        <v>89</v>
      </c>
      <c r="AV567" s="13" t="s">
        <v>87</v>
      </c>
      <c r="AW567" s="13" t="s">
        <v>34</v>
      </c>
      <c r="AX567" s="13" t="s">
        <v>79</v>
      </c>
      <c r="AY567" s="242" t="s">
        <v>134</v>
      </c>
    </row>
    <row r="568" spans="1:51" s="14" customFormat="1" ht="12">
      <c r="A568" s="14"/>
      <c r="B568" s="243"/>
      <c r="C568" s="244"/>
      <c r="D568" s="234" t="s">
        <v>144</v>
      </c>
      <c r="E568" s="245" t="s">
        <v>1</v>
      </c>
      <c r="F568" s="246" t="s">
        <v>573</v>
      </c>
      <c r="G568" s="244"/>
      <c r="H568" s="247">
        <v>1.916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144</v>
      </c>
      <c r="AU568" s="253" t="s">
        <v>89</v>
      </c>
      <c r="AV568" s="14" t="s">
        <v>89</v>
      </c>
      <c r="AW568" s="14" t="s">
        <v>34</v>
      </c>
      <c r="AX568" s="14" t="s">
        <v>79</v>
      </c>
      <c r="AY568" s="253" t="s">
        <v>134</v>
      </c>
    </row>
    <row r="569" spans="1:51" s="13" customFormat="1" ht="12">
      <c r="A569" s="13"/>
      <c r="B569" s="232"/>
      <c r="C569" s="233"/>
      <c r="D569" s="234" t="s">
        <v>144</v>
      </c>
      <c r="E569" s="235" t="s">
        <v>1</v>
      </c>
      <c r="F569" s="236" t="s">
        <v>170</v>
      </c>
      <c r="G569" s="233"/>
      <c r="H569" s="235" t="s">
        <v>1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2" t="s">
        <v>144</v>
      </c>
      <c r="AU569" s="242" t="s">
        <v>89</v>
      </c>
      <c r="AV569" s="13" t="s">
        <v>87</v>
      </c>
      <c r="AW569" s="13" t="s">
        <v>34</v>
      </c>
      <c r="AX569" s="13" t="s">
        <v>79</v>
      </c>
      <c r="AY569" s="242" t="s">
        <v>134</v>
      </c>
    </row>
    <row r="570" spans="1:51" s="13" customFormat="1" ht="12">
      <c r="A570" s="13"/>
      <c r="B570" s="232"/>
      <c r="C570" s="233"/>
      <c r="D570" s="234" t="s">
        <v>144</v>
      </c>
      <c r="E570" s="235" t="s">
        <v>1</v>
      </c>
      <c r="F570" s="236" t="s">
        <v>574</v>
      </c>
      <c r="G570" s="233"/>
      <c r="H570" s="235" t="s">
        <v>1</v>
      </c>
      <c r="I570" s="237"/>
      <c r="J570" s="233"/>
      <c r="K570" s="233"/>
      <c r="L570" s="238"/>
      <c r="M570" s="239"/>
      <c r="N570" s="240"/>
      <c r="O570" s="240"/>
      <c r="P570" s="240"/>
      <c r="Q570" s="240"/>
      <c r="R570" s="240"/>
      <c r="S570" s="240"/>
      <c r="T570" s="24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2" t="s">
        <v>144</v>
      </c>
      <c r="AU570" s="242" t="s">
        <v>89</v>
      </c>
      <c r="AV570" s="13" t="s">
        <v>87</v>
      </c>
      <c r="AW570" s="13" t="s">
        <v>34</v>
      </c>
      <c r="AX570" s="13" t="s">
        <v>79</v>
      </c>
      <c r="AY570" s="242" t="s">
        <v>134</v>
      </c>
    </row>
    <row r="571" spans="1:51" s="14" customFormat="1" ht="12">
      <c r="A571" s="14"/>
      <c r="B571" s="243"/>
      <c r="C571" s="244"/>
      <c r="D571" s="234" t="s">
        <v>144</v>
      </c>
      <c r="E571" s="245" t="s">
        <v>1</v>
      </c>
      <c r="F571" s="246" t="s">
        <v>575</v>
      </c>
      <c r="G571" s="244"/>
      <c r="H571" s="247">
        <v>0.576</v>
      </c>
      <c r="I571" s="248"/>
      <c r="J571" s="244"/>
      <c r="K571" s="244"/>
      <c r="L571" s="249"/>
      <c r="M571" s="250"/>
      <c r="N571" s="251"/>
      <c r="O571" s="251"/>
      <c r="P571" s="251"/>
      <c r="Q571" s="251"/>
      <c r="R571" s="251"/>
      <c r="S571" s="251"/>
      <c r="T571" s="25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3" t="s">
        <v>144</v>
      </c>
      <c r="AU571" s="253" t="s">
        <v>89</v>
      </c>
      <c r="AV571" s="14" t="s">
        <v>89</v>
      </c>
      <c r="AW571" s="14" t="s">
        <v>34</v>
      </c>
      <c r="AX571" s="14" t="s">
        <v>79</v>
      </c>
      <c r="AY571" s="253" t="s">
        <v>134</v>
      </c>
    </row>
    <row r="572" spans="1:51" s="13" customFormat="1" ht="12">
      <c r="A572" s="13"/>
      <c r="B572" s="232"/>
      <c r="C572" s="233"/>
      <c r="D572" s="234" t="s">
        <v>144</v>
      </c>
      <c r="E572" s="235" t="s">
        <v>1</v>
      </c>
      <c r="F572" s="236" t="s">
        <v>576</v>
      </c>
      <c r="G572" s="233"/>
      <c r="H572" s="235" t="s">
        <v>1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2" t="s">
        <v>144</v>
      </c>
      <c r="AU572" s="242" t="s">
        <v>89</v>
      </c>
      <c r="AV572" s="13" t="s">
        <v>87</v>
      </c>
      <c r="AW572" s="13" t="s">
        <v>34</v>
      </c>
      <c r="AX572" s="13" t="s">
        <v>79</v>
      </c>
      <c r="AY572" s="242" t="s">
        <v>134</v>
      </c>
    </row>
    <row r="573" spans="1:51" s="14" customFormat="1" ht="12">
      <c r="A573" s="14"/>
      <c r="B573" s="243"/>
      <c r="C573" s="244"/>
      <c r="D573" s="234" t="s">
        <v>144</v>
      </c>
      <c r="E573" s="245" t="s">
        <v>1</v>
      </c>
      <c r="F573" s="246" t="s">
        <v>577</v>
      </c>
      <c r="G573" s="244"/>
      <c r="H573" s="247">
        <v>0.15</v>
      </c>
      <c r="I573" s="248"/>
      <c r="J573" s="244"/>
      <c r="K573" s="244"/>
      <c r="L573" s="249"/>
      <c r="M573" s="250"/>
      <c r="N573" s="251"/>
      <c r="O573" s="251"/>
      <c r="P573" s="251"/>
      <c r="Q573" s="251"/>
      <c r="R573" s="251"/>
      <c r="S573" s="251"/>
      <c r="T573" s="25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3" t="s">
        <v>144</v>
      </c>
      <c r="AU573" s="253" t="s">
        <v>89</v>
      </c>
      <c r="AV573" s="14" t="s">
        <v>89</v>
      </c>
      <c r="AW573" s="14" t="s">
        <v>34</v>
      </c>
      <c r="AX573" s="14" t="s">
        <v>79</v>
      </c>
      <c r="AY573" s="253" t="s">
        <v>134</v>
      </c>
    </row>
    <row r="574" spans="1:51" s="13" customFormat="1" ht="12">
      <c r="A574" s="13"/>
      <c r="B574" s="232"/>
      <c r="C574" s="233"/>
      <c r="D574" s="234" t="s">
        <v>144</v>
      </c>
      <c r="E574" s="235" t="s">
        <v>1</v>
      </c>
      <c r="F574" s="236" t="s">
        <v>566</v>
      </c>
      <c r="G574" s="233"/>
      <c r="H574" s="235" t="s">
        <v>1</v>
      </c>
      <c r="I574" s="237"/>
      <c r="J574" s="233"/>
      <c r="K574" s="233"/>
      <c r="L574" s="238"/>
      <c r="M574" s="239"/>
      <c r="N574" s="240"/>
      <c r="O574" s="240"/>
      <c r="P574" s="240"/>
      <c r="Q574" s="240"/>
      <c r="R574" s="240"/>
      <c r="S574" s="240"/>
      <c r="T574" s="24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2" t="s">
        <v>144</v>
      </c>
      <c r="AU574" s="242" t="s">
        <v>89</v>
      </c>
      <c r="AV574" s="13" t="s">
        <v>87</v>
      </c>
      <c r="AW574" s="13" t="s">
        <v>34</v>
      </c>
      <c r="AX574" s="13" t="s">
        <v>79</v>
      </c>
      <c r="AY574" s="242" t="s">
        <v>134</v>
      </c>
    </row>
    <row r="575" spans="1:51" s="14" customFormat="1" ht="12">
      <c r="A575" s="14"/>
      <c r="B575" s="243"/>
      <c r="C575" s="244"/>
      <c r="D575" s="234" t="s">
        <v>144</v>
      </c>
      <c r="E575" s="245" t="s">
        <v>1</v>
      </c>
      <c r="F575" s="246" t="s">
        <v>578</v>
      </c>
      <c r="G575" s="244"/>
      <c r="H575" s="247">
        <v>2.774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3" t="s">
        <v>144</v>
      </c>
      <c r="AU575" s="253" t="s">
        <v>89</v>
      </c>
      <c r="AV575" s="14" t="s">
        <v>89</v>
      </c>
      <c r="AW575" s="14" t="s">
        <v>34</v>
      </c>
      <c r="AX575" s="14" t="s">
        <v>79</v>
      </c>
      <c r="AY575" s="253" t="s">
        <v>134</v>
      </c>
    </row>
    <row r="576" spans="1:51" s="16" customFormat="1" ht="12">
      <c r="A576" s="16"/>
      <c r="B576" s="265"/>
      <c r="C576" s="266"/>
      <c r="D576" s="234" t="s">
        <v>144</v>
      </c>
      <c r="E576" s="267" t="s">
        <v>1</v>
      </c>
      <c r="F576" s="268" t="s">
        <v>176</v>
      </c>
      <c r="G576" s="266"/>
      <c r="H576" s="269">
        <v>16</v>
      </c>
      <c r="I576" s="270"/>
      <c r="J576" s="266"/>
      <c r="K576" s="266"/>
      <c r="L576" s="271"/>
      <c r="M576" s="272"/>
      <c r="N576" s="273"/>
      <c r="O576" s="273"/>
      <c r="P576" s="273"/>
      <c r="Q576" s="273"/>
      <c r="R576" s="273"/>
      <c r="S576" s="273"/>
      <c r="T576" s="274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T576" s="275" t="s">
        <v>144</v>
      </c>
      <c r="AU576" s="275" t="s">
        <v>89</v>
      </c>
      <c r="AV576" s="16" t="s">
        <v>142</v>
      </c>
      <c r="AW576" s="16" t="s">
        <v>34</v>
      </c>
      <c r="AX576" s="16" t="s">
        <v>87</v>
      </c>
      <c r="AY576" s="275" t="s">
        <v>134</v>
      </c>
    </row>
    <row r="577" spans="1:65" s="2" customFormat="1" ht="14.4" customHeight="1">
      <c r="A577" s="39"/>
      <c r="B577" s="40"/>
      <c r="C577" s="276" t="s">
        <v>579</v>
      </c>
      <c r="D577" s="276" t="s">
        <v>507</v>
      </c>
      <c r="E577" s="277" t="s">
        <v>580</v>
      </c>
      <c r="F577" s="278" t="s">
        <v>581</v>
      </c>
      <c r="G577" s="279" t="s">
        <v>140</v>
      </c>
      <c r="H577" s="280">
        <v>18</v>
      </c>
      <c r="I577" s="281"/>
      <c r="J577" s="282">
        <f>ROUND(I577*H577,2)</f>
        <v>0</v>
      </c>
      <c r="K577" s="278" t="s">
        <v>1</v>
      </c>
      <c r="L577" s="283"/>
      <c r="M577" s="284" t="s">
        <v>1</v>
      </c>
      <c r="N577" s="285" t="s">
        <v>44</v>
      </c>
      <c r="O577" s="92"/>
      <c r="P577" s="228">
        <f>O577*H577</f>
        <v>0</v>
      </c>
      <c r="Q577" s="228">
        <v>0.0129</v>
      </c>
      <c r="R577" s="228">
        <f>Q577*H577</f>
        <v>0.2322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452</v>
      </c>
      <c r="AT577" s="230" t="s">
        <v>507</v>
      </c>
      <c r="AU577" s="230" t="s">
        <v>89</v>
      </c>
      <c r="AY577" s="18" t="s">
        <v>134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87</v>
      </c>
      <c r="BK577" s="231">
        <f>ROUND(I577*H577,2)</f>
        <v>0</v>
      </c>
      <c r="BL577" s="18" t="s">
        <v>315</v>
      </c>
      <c r="BM577" s="230" t="s">
        <v>582</v>
      </c>
    </row>
    <row r="578" spans="1:51" s="13" customFormat="1" ht="12">
      <c r="A578" s="13"/>
      <c r="B578" s="232"/>
      <c r="C578" s="233"/>
      <c r="D578" s="234" t="s">
        <v>144</v>
      </c>
      <c r="E578" s="235" t="s">
        <v>1</v>
      </c>
      <c r="F578" s="236" t="s">
        <v>583</v>
      </c>
      <c r="G578" s="233"/>
      <c r="H578" s="235" t="s">
        <v>1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2" t="s">
        <v>144</v>
      </c>
      <c r="AU578" s="242" t="s">
        <v>89</v>
      </c>
      <c r="AV578" s="13" t="s">
        <v>87</v>
      </c>
      <c r="AW578" s="13" t="s">
        <v>34</v>
      </c>
      <c r="AX578" s="13" t="s">
        <v>79</v>
      </c>
      <c r="AY578" s="242" t="s">
        <v>134</v>
      </c>
    </row>
    <row r="579" spans="1:51" s="14" customFormat="1" ht="12">
      <c r="A579" s="14"/>
      <c r="B579" s="243"/>
      <c r="C579" s="244"/>
      <c r="D579" s="234" t="s">
        <v>144</v>
      </c>
      <c r="E579" s="245" t="s">
        <v>1</v>
      </c>
      <c r="F579" s="246" t="s">
        <v>584</v>
      </c>
      <c r="G579" s="244"/>
      <c r="H579" s="247">
        <v>18</v>
      </c>
      <c r="I579" s="248"/>
      <c r="J579" s="244"/>
      <c r="K579" s="244"/>
      <c r="L579" s="249"/>
      <c r="M579" s="250"/>
      <c r="N579" s="251"/>
      <c r="O579" s="251"/>
      <c r="P579" s="251"/>
      <c r="Q579" s="251"/>
      <c r="R579" s="251"/>
      <c r="S579" s="251"/>
      <c r="T579" s="25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3" t="s">
        <v>144</v>
      </c>
      <c r="AU579" s="253" t="s">
        <v>89</v>
      </c>
      <c r="AV579" s="14" t="s">
        <v>89</v>
      </c>
      <c r="AW579" s="14" t="s">
        <v>34</v>
      </c>
      <c r="AX579" s="14" t="s">
        <v>87</v>
      </c>
      <c r="AY579" s="253" t="s">
        <v>134</v>
      </c>
    </row>
    <row r="580" spans="1:65" s="2" customFormat="1" ht="14.4" customHeight="1">
      <c r="A580" s="39"/>
      <c r="B580" s="40"/>
      <c r="C580" s="219" t="s">
        <v>585</v>
      </c>
      <c r="D580" s="219" t="s">
        <v>137</v>
      </c>
      <c r="E580" s="220" t="s">
        <v>586</v>
      </c>
      <c r="F580" s="221" t="s">
        <v>587</v>
      </c>
      <c r="G580" s="222" t="s">
        <v>426</v>
      </c>
      <c r="H580" s="223">
        <v>0.255</v>
      </c>
      <c r="I580" s="224"/>
      <c r="J580" s="225">
        <f>ROUND(I580*H580,2)</f>
        <v>0</v>
      </c>
      <c r="K580" s="221" t="s">
        <v>141</v>
      </c>
      <c r="L580" s="45"/>
      <c r="M580" s="226" t="s">
        <v>1</v>
      </c>
      <c r="N580" s="227" t="s">
        <v>44</v>
      </c>
      <c r="O580" s="92"/>
      <c r="P580" s="228">
        <f>O580*H580</f>
        <v>0</v>
      </c>
      <c r="Q580" s="228">
        <v>0</v>
      </c>
      <c r="R580" s="228">
        <f>Q580*H580</f>
        <v>0</v>
      </c>
      <c r="S580" s="228">
        <v>0</v>
      </c>
      <c r="T580" s="22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0" t="s">
        <v>315</v>
      </c>
      <c r="AT580" s="230" t="s">
        <v>137</v>
      </c>
      <c r="AU580" s="230" t="s">
        <v>89</v>
      </c>
      <c r="AY580" s="18" t="s">
        <v>134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8" t="s">
        <v>87</v>
      </c>
      <c r="BK580" s="231">
        <f>ROUND(I580*H580,2)</f>
        <v>0</v>
      </c>
      <c r="BL580" s="18" t="s">
        <v>315</v>
      </c>
      <c r="BM580" s="230" t="s">
        <v>588</v>
      </c>
    </row>
    <row r="581" spans="1:63" s="12" customFormat="1" ht="22.8" customHeight="1">
      <c r="A581" s="12"/>
      <c r="B581" s="203"/>
      <c r="C581" s="204"/>
      <c r="D581" s="205" t="s">
        <v>78</v>
      </c>
      <c r="E581" s="217" t="s">
        <v>589</v>
      </c>
      <c r="F581" s="217" t="s">
        <v>590</v>
      </c>
      <c r="G581" s="204"/>
      <c r="H581" s="204"/>
      <c r="I581" s="207"/>
      <c r="J581" s="218">
        <f>BK581</f>
        <v>0</v>
      </c>
      <c r="K581" s="204"/>
      <c r="L581" s="209"/>
      <c r="M581" s="210"/>
      <c r="N581" s="211"/>
      <c r="O581" s="211"/>
      <c r="P581" s="212">
        <f>SUM(P582:P587)</f>
        <v>0</v>
      </c>
      <c r="Q581" s="211"/>
      <c r="R581" s="212">
        <f>SUM(R582:R587)</f>
        <v>0.07056</v>
      </c>
      <c r="S581" s="211"/>
      <c r="T581" s="213">
        <f>SUM(T582:T587)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14" t="s">
        <v>89</v>
      </c>
      <c r="AT581" s="215" t="s">
        <v>78</v>
      </c>
      <c r="AU581" s="215" t="s">
        <v>87</v>
      </c>
      <c r="AY581" s="214" t="s">
        <v>134</v>
      </c>
      <c r="BK581" s="216">
        <f>SUM(BK582:BK587)</f>
        <v>0</v>
      </c>
    </row>
    <row r="582" spans="1:65" s="2" customFormat="1" ht="14.4" customHeight="1">
      <c r="A582" s="39"/>
      <c r="B582" s="40"/>
      <c r="C582" s="219" t="s">
        <v>591</v>
      </c>
      <c r="D582" s="219" t="s">
        <v>137</v>
      </c>
      <c r="E582" s="220" t="s">
        <v>592</v>
      </c>
      <c r="F582" s="221" t="s">
        <v>593</v>
      </c>
      <c r="G582" s="222" t="s">
        <v>140</v>
      </c>
      <c r="H582" s="223">
        <v>98</v>
      </c>
      <c r="I582" s="224"/>
      <c r="J582" s="225">
        <f>ROUND(I582*H582,2)</f>
        <v>0</v>
      </c>
      <c r="K582" s="221" t="s">
        <v>141</v>
      </c>
      <c r="L582" s="45"/>
      <c r="M582" s="226" t="s">
        <v>1</v>
      </c>
      <c r="N582" s="227" t="s">
        <v>44</v>
      </c>
      <c r="O582" s="92"/>
      <c r="P582" s="228">
        <f>O582*H582</f>
        <v>0</v>
      </c>
      <c r="Q582" s="228">
        <v>0.00072</v>
      </c>
      <c r="R582" s="228">
        <f>Q582*H582</f>
        <v>0.07056</v>
      </c>
      <c r="S582" s="228">
        <v>0</v>
      </c>
      <c r="T582" s="22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0" t="s">
        <v>315</v>
      </c>
      <c r="AT582" s="230" t="s">
        <v>137</v>
      </c>
      <c r="AU582" s="230" t="s">
        <v>89</v>
      </c>
      <c r="AY582" s="18" t="s">
        <v>134</v>
      </c>
      <c r="BE582" s="231">
        <f>IF(N582="základní",J582,0)</f>
        <v>0</v>
      </c>
      <c r="BF582" s="231">
        <f>IF(N582="snížená",J582,0)</f>
        <v>0</v>
      </c>
      <c r="BG582" s="231">
        <f>IF(N582="zákl. přenesená",J582,0)</f>
        <v>0</v>
      </c>
      <c r="BH582" s="231">
        <f>IF(N582="sníž. přenesená",J582,0)</f>
        <v>0</v>
      </c>
      <c r="BI582" s="231">
        <f>IF(N582="nulová",J582,0)</f>
        <v>0</v>
      </c>
      <c r="BJ582" s="18" t="s">
        <v>87</v>
      </c>
      <c r="BK582" s="231">
        <f>ROUND(I582*H582,2)</f>
        <v>0</v>
      </c>
      <c r="BL582" s="18" t="s">
        <v>315</v>
      </c>
      <c r="BM582" s="230" t="s">
        <v>594</v>
      </c>
    </row>
    <row r="583" spans="1:51" s="13" customFormat="1" ht="12">
      <c r="A583" s="13"/>
      <c r="B583" s="232"/>
      <c r="C583" s="233"/>
      <c r="D583" s="234" t="s">
        <v>144</v>
      </c>
      <c r="E583" s="235" t="s">
        <v>1</v>
      </c>
      <c r="F583" s="236" t="s">
        <v>595</v>
      </c>
      <c r="G583" s="233"/>
      <c r="H583" s="235" t="s">
        <v>1</v>
      </c>
      <c r="I583" s="237"/>
      <c r="J583" s="233"/>
      <c r="K583" s="233"/>
      <c r="L583" s="238"/>
      <c r="M583" s="239"/>
      <c r="N583" s="240"/>
      <c r="O583" s="240"/>
      <c r="P583" s="240"/>
      <c r="Q583" s="240"/>
      <c r="R583" s="240"/>
      <c r="S583" s="240"/>
      <c r="T583" s="24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2" t="s">
        <v>144</v>
      </c>
      <c r="AU583" s="242" t="s">
        <v>89</v>
      </c>
      <c r="AV583" s="13" t="s">
        <v>87</v>
      </c>
      <c r="AW583" s="13" t="s">
        <v>34</v>
      </c>
      <c r="AX583" s="13" t="s">
        <v>79</v>
      </c>
      <c r="AY583" s="242" t="s">
        <v>134</v>
      </c>
    </row>
    <row r="584" spans="1:51" s="14" customFormat="1" ht="12">
      <c r="A584" s="14"/>
      <c r="B584" s="243"/>
      <c r="C584" s="244"/>
      <c r="D584" s="234" t="s">
        <v>144</v>
      </c>
      <c r="E584" s="245" t="s">
        <v>1</v>
      </c>
      <c r="F584" s="246" t="s">
        <v>596</v>
      </c>
      <c r="G584" s="244"/>
      <c r="H584" s="247">
        <v>96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144</v>
      </c>
      <c r="AU584" s="253" t="s">
        <v>89</v>
      </c>
      <c r="AV584" s="14" t="s">
        <v>89</v>
      </c>
      <c r="AW584" s="14" t="s">
        <v>34</v>
      </c>
      <c r="AX584" s="14" t="s">
        <v>79</v>
      </c>
      <c r="AY584" s="253" t="s">
        <v>134</v>
      </c>
    </row>
    <row r="585" spans="1:51" s="13" customFormat="1" ht="12">
      <c r="A585" s="13"/>
      <c r="B585" s="232"/>
      <c r="C585" s="233"/>
      <c r="D585" s="234" t="s">
        <v>144</v>
      </c>
      <c r="E585" s="235" t="s">
        <v>1</v>
      </c>
      <c r="F585" s="236" t="s">
        <v>597</v>
      </c>
      <c r="G585" s="233"/>
      <c r="H585" s="235" t="s">
        <v>1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2" t="s">
        <v>144</v>
      </c>
      <c r="AU585" s="242" t="s">
        <v>89</v>
      </c>
      <c r="AV585" s="13" t="s">
        <v>87</v>
      </c>
      <c r="AW585" s="13" t="s">
        <v>34</v>
      </c>
      <c r="AX585" s="13" t="s">
        <v>79</v>
      </c>
      <c r="AY585" s="242" t="s">
        <v>134</v>
      </c>
    </row>
    <row r="586" spans="1:51" s="14" customFormat="1" ht="12">
      <c r="A586" s="14"/>
      <c r="B586" s="243"/>
      <c r="C586" s="244"/>
      <c r="D586" s="234" t="s">
        <v>144</v>
      </c>
      <c r="E586" s="245" t="s">
        <v>1</v>
      </c>
      <c r="F586" s="246" t="s">
        <v>598</v>
      </c>
      <c r="G586" s="244"/>
      <c r="H586" s="247">
        <v>2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3" t="s">
        <v>144</v>
      </c>
      <c r="AU586" s="253" t="s">
        <v>89</v>
      </c>
      <c r="AV586" s="14" t="s">
        <v>89</v>
      </c>
      <c r="AW586" s="14" t="s">
        <v>34</v>
      </c>
      <c r="AX586" s="14" t="s">
        <v>79</v>
      </c>
      <c r="AY586" s="253" t="s">
        <v>134</v>
      </c>
    </row>
    <row r="587" spans="1:51" s="16" customFormat="1" ht="12">
      <c r="A587" s="16"/>
      <c r="B587" s="265"/>
      <c r="C587" s="266"/>
      <c r="D587" s="234" t="s">
        <v>144</v>
      </c>
      <c r="E587" s="267" t="s">
        <v>1</v>
      </c>
      <c r="F587" s="268" t="s">
        <v>176</v>
      </c>
      <c r="G587" s="266"/>
      <c r="H587" s="269">
        <v>98</v>
      </c>
      <c r="I587" s="270"/>
      <c r="J587" s="266"/>
      <c r="K587" s="266"/>
      <c r="L587" s="271"/>
      <c r="M587" s="272"/>
      <c r="N587" s="273"/>
      <c r="O587" s="273"/>
      <c r="P587" s="273"/>
      <c r="Q587" s="273"/>
      <c r="R587" s="273"/>
      <c r="S587" s="273"/>
      <c r="T587" s="274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75" t="s">
        <v>144</v>
      </c>
      <c r="AU587" s="275" t="s">
        <v>89</v>
      </c>
      <c r="AV587" s="16" t="s">
        <v>142</v>
      </c>
      <c r="AW587" s="16" t="s">
        <v>34</v>
      </c>
      <c r="AX587" s="16" t="s">
        <v>87</v>
      </c>
      <c r="AY587" s="275" t="s">
        <v>134</v>
      </c>
    </row>
    <row r="588" spans="1:63" s="12" customFormat="1" ht="22.8" customHeight="1">
      <c r="A588" s="12"/>
      <c r="B588" s="203"/>
      <c r="C588" s="204"/>
      <c r="D588" s="205" t="s">
        <v>78</v>
      </c>
      <c r="E588" s="217" t="s">
        <v>599</v>
      </c>
      <c r="F588" s="217" t="s">
        <v>600</v>
      </c>
      <c r="G588" s="204"/>
      <c r="H588" s="204"/>
      <c r="I588" s="207"/>
      <c r="J588" s="218">
        <f>BK588</f>
        <v>0</v>
      </c>
      <c r="K588" s="204"/>
      <c r="L588" s="209"/>
      <c r="M588" s="210"/>
      <c r="N588" s="211"/>
      <c r="O588" s="211"/>
      <c r="P588" s="212">
        <f>SUM(P589:P597)</f>
        <v>0</v>
      </c>
      <c r="Q588" s="211"/>
      <c r="R588" s="212">
        <f>SUM(R589:R597)</f>
        <v>0.1197</v>
      </c>
      <c r="S588" s="211"/>
      <c r="T588" s="213">
        <f>SUM(T589:T597)</f>
        <v>0.02945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14" t="s">
        <v>89</v>
      </c>
      <c r="AT588" s="215" t="s">
        <v>78</v>
      </c>
      <c r="AU588" s="215" t="s">
        <v>87</v>
      </c>
      <c r="AY588" s="214" t="s">
        <v>134</v>
      </c>
      <c r="BK588" s="216">
        <f>SUM(BK589:BK597)</f>
        <v>0</v>
      </c>
    </row>
    <row r="589" spans="1:65" s="2" customFormat="1" ht="14.4" customHeight="1">
      <c r="A589" s="39"/>
      <c r="B589" s="40"/>
      <c r="C589" s="219" t="s">
        <v>601</v>
      </c>
      <c r="D589" s="219" t="s">
        <v>137</v>
      </c>
      <c r="E589" s="220" t="s">
        <v>602</v>
      </c>
      <c r="F589" s="221" t="s">
        <v>603</v>
      </c>
      <c r="G589" s="222" t="s">
        <v>140</v>
      </c>
      <c r="H589" s="223">
        <v>95</v>
      </c>
      <c r="I589" s="224"/>
      <c r="J589" s="225">
        <f>ROUND(I589*H589,2)</f>
        <v>0</v>
      </c>
      <c r="K589" s="221" t="s">
        <v>141</v>
      </c>
      <c r="L589" s="45"/>
      <c r="M589" s="226" t="s">
        <v>1</v>
      </c>
      <c r="N589" s="227" t="s">
        <v>44</v>
      </c>
      <c r="O589" s="92"/>
      <c r="P589" s="228">
        <f>O589*H589</f>
        <v>0</v>
      </c>
      <c r="Q589" s="228">
        <v>0.00026</v>
      </c>
      <c r="R589" s="228">
        <f>Q589*H589</f>
        <v>0.024699999999999996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315</v>
      </c>
      <c r="AT589" s="230" t="s">
        <v>137</v>
      </c>
      <c r="AU589" s="230" t="s">
        <v>89</v>
      </c>
      <c r="AY589" s="18" t="s">
        <v>134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87</v>
      </c>
      <c r="BK589" s="231">
        <f>ROUND(I589*H589,2)</f>
        <v>0</v>
      </c>
      <c r="BL589" s="18" t="s">
        <v>315</v>
      </c>
      <c r="BM589" s="230" t="s">
        <v>604</v>
      </c>
    </row>
    <row r="590" spans="1:51" s="13" customFormat="1" ht="12">
      <c r="A590" s="13"/>
      <c r="B590" s="232"/>
      <c r="C590" s="233"/>
      <c r="D590" s="234" t="s">
        <v>144</v>
      </c>
      <c r="E590" s="235" t="s">
        <v>1</v>
      </c>
      <c r="F590" s="236" t="s">
        <v>605</v>
      </c>
      <c r="G590" s="233"/>
      <c r="H590" s="235" t="s">
        <v>1</v>
      </c>
      <c r="I590" s="237"/>
      <c r="J590" s="233"/>
      <c r="K590" s="233"/>
      <c r="L590" s="238"/>
      <c r="M590" s="239"/>
      <c r="N590" s="240"/>
      <c r="O590" s="240"/>
      <c r="P590" s="240"/>
      <c r="Q590" s="240"/>
      <c r="R590" s="240"/>
      <c r="S590" s="240"/>
      <c r="T590" s="24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2" t="s">
        <v>144</v>
      </c>
      <c r="AU590" s="242" t="s">
        <v>89</v>
      </c>
      <c r="AV590" s="13" t="s">
        <v>87</v>
      </c>
      <c r="AW590" s="13" t="s">
        <v>34</v>
      </c>
      <c r="AX590" s="13" t="s">
        <v>79</v>
      </c>
      <c r="AY590" s="242" t="s">
        <v>134</v>
      </c>
    </row>
    <row r="591" spans="1:51" s="13" customFormat="1" ht="12">
      <c r="A591" s="13"/>
      <c r="B591" s="232"/>
      <c r="C591" s="233"/>
      <c r="D591" s="234" t="s">
        <v>144</v>
      </c>
      <c r="E591" s="235" t="s">
        <v>1</v>
      </c>
      <c r="F591" s="236" t="s">
        <v>606</v>
      </c>
      <c r="G591" s="233"/>
      <c r="H591" s="235" t="s">
        <v>1</v>
      </c>
      <c r="I591" s="237"/>
      <c r="J591" s="233"/>
      <c r="K591" s="233"/>
      <c r="L591" s="238"/>
      <c r="M591" s="239"/>
      <c r="N591" s="240"/>
      <c r="O591" s="240"/>
      <c r="P591" s="240"/>
      <c r="Q591" s="240"/>
      <c r="R591" s="240"/>
      <c r="S591" s="240"/>
      <c r="T591" s="24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2" t="s">
        <v>144</v>
      </c>
      <c r="AU591" s="242" t="s">
        <v>89</v>
      </c>
      <c r="AV591" s="13" t="s">
        <v>87</v>
      </c>
      <c r="AW591" s="13" t="s">
        <v>34</v>
      </c>
      <c r="AX591" s="13" t="s">
        <v>79</v>
      </c>
      <c r="AY591" s="242" t="s">
        <v>134</v>
      </c>
    </row>
    <row r="592" spans="1:51" s="14" customFormat="1" ht="12">
      <c r="A592" s="14"/>
      <c r="B592" s="243"/>
      <c r="C592" s="244"/>
      <c r="D592" s="234" t="s">
        <v>144</v>
      </c>
      <c r="E592" s="245" t="s">
        <v>1</v>
      </c>
      <c r="F592" s="246" t="s">
        <v>607</v>
      </c>
      <c r="G592" s="244"/>
      <c r="H592" s="247">
        <v>73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3" t="s">
        <v>144</v>
      </c>
      <c r="AU592" s="253" t="s">
        <v>89</v>
      </c>
      <c r="AV592" s="14" t="s">
        <v>89</v>
      </c>
      <c r="AW592" s="14" t="s">
        <v>34</v>
      </c>
      <c r="AX592" s="14" t="s">
        <v>79</v>
      </c>
      <c r="AY592" s="253" t="s">
        <v>134</v>
      </c>
    </row>
    <row r="593" spans="1:51" s="14" customFormat="1" ht="12">
      <c r="A593" s="14"/>
      <c r="B593" s="243"/>
      <c r="C593" s="244"/>
      <c r="D593" s="234" t="s">
        <v>144</v>
      </c>
      <c r="E593" s="245" t="s">
        <v>1</v>
      </c>
      <c r="F593" s="246" t="s">
        <v>608</v>
      </c>
      <c r="G593" s="244"/>
      <c r="H593" s="247">
        <v>22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144</v>
      </c>
      <c r="AU593" s="253" t="s">
        <v>89</v>
      </c>
      <c r="AV593" s="14" t="s">
        <v>89</v>
      </c>
      <c r="AW593" s="14" t="s">
        <v>34</v>
      </c>
      <c r="AX593" s="14" t="s">
        <v>79</v>
      </c>
      <c r="AY593" s="253" t="s">
        <v>134</v>
      </c>
    </row>
    <row r="594" spans="1:51" s="16" customFormat="1" ht="12">
      <c r="A594" s="16"/>
      <c r="B594" s="265"/>
      <c r="C594" s="266"/>
      <c r="D594" s="234" t="s">
        <v>144</v>
      </c>
      <c r="E594" s="267" t="s">
        <v>1</v>
      </c>
      <c r="F594" s="268" t="s">
        <v>176</v>
      </c>
      <c r="G594" s="266"/>
      <c r="H594" s="269">
        <v>95</v>
      </c>
      <c r="I594" s="270"/>
      <c r="J594" s="266"/>
      <c r="K594" s="266"/>
      <c r="L594" s="271"/>
      <c r="M594" s="272"/>
      <c r="N594" s="273"/>
      <c r="O594" s="273"/>
      <c r="P594" s="273"/>
      <c r="Q594" s="273"/>
      <c r="R594" s="273"/>
      <c r="S594" s="273"/>
      <c r="T594" s="274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T594" s="275" t="s">
        <v>144</v>
      </c>
      <c r="AU594" s="275" t="s">
        <v>89</v>
      </c>
      <c r="AV594" s="16" t="s">
        <v>142</v>
      </c>
      <c r="AW594" s="16" t="s">
        <v>34</v>
      </c>
      <c r="AX594" s="16" t="s">
        <v>87</v>
      </c>
      <c r="AY594" s="275" t="s">
        <v>134</v>
      </c>
    </row>
    <row r="595" spans="1:65" s="2" customFormat="1" ht="14.4" customHeight="1">
      <c r="A595" s="39"/>
      <c r="B595" s="40"/>
      <c r="C595" s="219" t="s">
        <v>609</v>
      </c>
      <c r="D595" s="219" t="s">
        <v>137</v>
      </c>
      <c r="E595" s="220" t="s">
        <v>610</v>
      </c>
      <c r="F595" s="221" t="s">
        <v>611</v>
      </c>
      <c r="G595" s="222" t="s">
        <v>140</v>
      </c>
      <c r="H595" s="223">
        <v>95</v>
      </c>
      <c r="I595" s="224"/>
      <c r="J595" s="225">
        <f>ROUND(I595*H595,2)</f>
        <v>0</v>
      </c>
      <c r="K595" s="221" t="s">
        <v>141</v>
      </c>
      <c r="L595" s="45"/>
      <c r="M595" s="226" t="s">
        <v>1</v>
      </c>
      <c r="N595" s="227" t="s">
        <v>44</v>
      </c>
      <c r="O595" s="92"/>
      <c r="P595" s="228">
        <f>O595*H595</f>
        <v>0</v>
      </c>
      <c r="Q595" s="228">
        <v>0.001</v>
      </c>
      <c r="R595" s="228">
        <f>Q595*H595</f>
        <v>0.095</v>
      </c>
      <c r="S595" s="228">
        <v>0.00031</v>
      </c>
      <c r="T595" s="229">
        <f>S595*H595</f>
        <v>0.02945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0" t="s">
        <v>315</v>
      </c>
      <c r="AT595" s="230" t="s">
        <v>137</v>
      </c>
      <c r="AU595" s="230" t="s">
        <v>89</v>
      </c>
      <c r="AY595" s="18" t="s">
        <v>134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8" t="s">
        <v>87</v>
      </c>
      <c r="BK595" s="231">
        <f>ROUND(I595*H595,2)</f>
        <v>0</v>
      </c>
      <c r="BL595" s="18" t="s">
        <v>315</v>
      </c>
      <c r="BM595" s="230" t="s">
        <v>612</v>
      </c>
    </row>
    <row r="596" spans="1:51" s="13" customFormat="1" ht="12">
      <c r="A596" s="13"/>
      <c r="B596" s="232"/>
      <c r="C596" s="233"/>
      <c r="D596" s="234" t="s">
        <v>144</v>
      </c>
      <c r="E596" s="235" t="s">
        <v>1</v>
      </c>
      <c r="F596" s="236" t="s">
        <v>613</v>
      </c>
      <c r="G596" s="233"/>
      <c r="H596" s="235" t="s">
        <v>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144</v>
      </c>
      <c r="AU596" s="242" t="s">
        <v>89</v>
      </c>
      <c r="AV596" s="13" t="s">
        <v>87</v>
      </c>
      <c r="AW596" s="13" t="s">
        <v>34</v>
      </c>
      <c r="AX596" s="13" t="s">
        <v>79</v>
      </c>
      <c r="AY596" s="242" t="s">
        <v>134</v>
      </c>
    </row>
    <row r="597" spans="1:51" s="14" customFormat="1" ht="12">
      <c r="A597" s="14"/>
      <c r="B597" s="243"/>
      <c r="C597" s="244"/>
      <c r="D597" s="234" t="s">
        <v>144</v>
      </c>
      <c r="E597" s="245" t="s">
        <v>1</v>
      </c>
      <c r="F597" s="246" t="s">
        <v>614</v>
      </c>
      <c r="G597" s="244"/>
      <c r="H597" s="247">
        <v>95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144</v>
      </c>
      <c r="AU597" s="253" t="s">
        <v>89</v>
      </c>
      <c r="AV597" s="14" t="s">
        <v>89</v>
      </c>
      <c r="AW597" s="14" t="s">
        <v>34</v>
      </c>
      <c r="AX597" s="14" t="s">
        <v>87</v>
      </c>
      <c r="AY597" s="253" t="s">
        <v>134</v>
      </c>
    </row>
    <row r="598" spans="1:63" s="12" customFormat="1" ht="22.8" customHeight="1">
      <c r="A598" s="12"/>
      <c r="B598" s="203"/>
      <c r="C598" s="204"/>
      <c r="D598" s="205" t="s">
        <v>78</v>
      </c>
      <c r="E598" s="217" t="s">
        <v>615</v>
      </c>
      <c r="F598" s="217" t="s">
        <v>616</v>
      </c>
      <c r="G598" s="204"/>
      <c r="H598" s="204"/>
      <c r="I598" s="207"/>
      <c r="J598" s="218">
        <f>BK598</f>
        <v>0</v>
      </c>
      <c r="K598" s="204"/>
      <c r="L598" s="209"/>
      <c r="M598" s="210"/>
      <c r="N598" s="211"/>
      <c r="O598" s="211"/>
      <c r="P598" s="212">
        <f>SUM(P599:P614)</f>
        <v>0</v>
      </c>
      <c r="Q598" s="211"/>
      <c r="R598" s="212">
        <f>SUM(R599:R614)</f>
        <v>0.126</v>
      </c>
      <c r="S598" s="211"/>
      <c r="T598" s="213">
        <f>SUM(T599:T614)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14" t="s">
        <v>89</v>
      </c>
      <c r="AT598" s="215" t="s">
        <v>78</v>
      </c>
      <c r="AU598" s="215" t="s">
        <v>87</v>
      </c>
      <c r="AY598" s="214" t="s">
        <v>134</v>
      </c>
      <c r="BK598" s="216">
        <f>SUM(BK599:BK614)</f>
        <v>0</v>
      </c>
    </row>
    <row r="599" spans="1:65" s="2" customFormat="1" ht="14.4" customHeight="1">
      <c r="A599" s="39"/>
      <c r="B599" s="40"/>
      <c r="C599" s="219" t="s">
        <v>617</v>
      </c>
      <c r="D599" s="219" t="s">
        <v>137</v>
      </c>
      <c r="E599" s="220" t="s">
        <v>618</v>
      </c>
      <c r="F599" s="221" t="s">
        <v>619</v>
      </c>
      <c r="G599" s="222" t="s">
        <v>140</v>
      </c>
      <c r="H599" s="223">
        <v>114</v>
      </c>
      <c r="I599" s="224"/>
      <c r="J599" s="225">
        <f>ROUND(I599*H599,2)</f>
        <v>0</v>
      </c>
      <c r="K599" s="221" t="s">
        <v>1</v>
      </c>
      <c r="L599" s="45"/>
      <c r="M599" s="226" t="s">
        <v>1</v>
      </c>
      <c r="N599" s="227" t="s">
        <v>44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315</v>
      </c>
      <c r="AT599" s="230" t="s">
        <v>137</v>
      </c>
      <c r="AU599" s="230" t="s">
        <v>89</v>
      </c>
      <c r="AY599" s="18" t="s">
        <v>134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87</v>
      </c>
      <c r="BK599" s="231">
        <f>ROUND(I599*H599,2)</f>
        <v>0</v>
      </c>
      <c r="BL599" s="18" t="s">
        <v>315</v>
      </c>
      <c r="BM599" s="230" t="s">
        <v>620</v>
      </c>
    </row>
    <row r="600" spans="1:51" s="13" customFormat="1" ht="12">
      <c r="A600" s="13"/>
      <c r="B600" s="232"/>
      <c r="C600" s="233"/>
      <c r="D600" s="234" t="s">
        <v>144</v>
      </c>
      <c r="E600" s="235" t="s">
        <v>1</v>
      </c>
      <c r="F600" s="236" t="s">
        <v>621</v>
      </c>
      <c r="G600" s="233"/>
      <c r="H600" s="235" t="s">
        <v>1</v>
      </c>
      <c r="I600" s="237"/>
      <c r="J600" s="233"/>
      <c r="K600" s="233"/>
      <c r="L600" s="238"/>
      <c r="M600" s="239"/>
      <c r="N600" s="240"/>
      <c r="O600" s="240"/>
      <c r="P600" s="240"/>
      <c r="Q600" s="240"/>
      <c r="R600" s="240"/>
      <c r="S600" s="240"/>
      <c r="T600" s="24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2" t="s">
        <v>144</v>
      </c>
      <c r="AU600" s="242" t="s">
        <v>89</v>
      </c>
      <c r="AV600" s="13" t="s">
        <v>87</v>
      </c>
      <c r="AW600" s="13" t="s">
        <v>34</v>
      </c>
      <c r="AX600" s="13" t="s">
        <v>79</v>
      </c>
      <c r="AY600" s="242" t="s">
        <v>134</v>
      </c>
    </row>
    <row r="601" spans="1:51" s="14" customFormat="1" ht="12">
      <c r="A601" s="14"/>
      <c r="B601" s="243"/>
      <c r="C601" s="244"/>
      <c r="D601" s="234" t="s">
        <v>144</v>
      </c>
      <c r="E601" s="245" t="s">
        <v>1</v>
      </c>
      <c r="F601" s="246" t="s">
        <v>622</v>
      </c>
      <c r="G601" s="244"/>
      <c r="H601" s="247">
        <v>12.555</v>
      </c>
      <c r="I601" s="248"/>
      <c r="J601" s="244"/>
      <c r="K601" s="244"/>
      <c r="L601" s="249"/>
      <c r="M601" s="250"/>
      <c r="N601" s="251"/>
      <c r="O601" s="251"/>
      <c r="P601" s="251"/>
      <c r="Q601" s="251"/>
      <c r="R601" s="251"/>
      <c r="S601" s="251"/>
      <c r="T601" s="252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3" t="s">
        <v>144</v>
      </c>
      <c r="AU601" s="253" t="s">
        <v>89</v>
      </c>
      <c r="AV601" s="14" t="s">
        <v>89</v>
      </c>
      <c r="AW601" s="14" t="s">
        <v>34</v>
      </c>
      <c r="AX601" s="14" t="s">
        <v>79</v>
      </c>
      <c r="AY601" s="253" t="s">
        <v>134</v>
      </c>
    </row>
    <row r="602" spans="1:51" s="14" customFormat="1" ht="12">
      <c r="A602" s="14"/>
      <c r="B602" s="243"/>
      <c r="C602" s="244"/>
      <c r="D602" s="234" t="s">
        <v>144</v>
      </c>
      <c r="E602" s="245" t="s">
        <v>1</v>
      </c>
      <c r="F602" s="246" t="s">
        <v>623</v>
      </c>
      <c r="G602" s="244"/>
      <c r="H602" s="247">
        <v>23.04</v>
      </c>
      <c r="I602" s="248"/>
      <c r="J602" s="244"/>
      <c r="K602" s="244"/>
      <c r="L602" s="249"/>
      <c r="M602" s="250"/>
      <c r="N602" s="251"/>
      <c r="O602" s="251"/>
      <c r="P602" s="251"/>
      <c r="Q602" s="251"/>
      <c r="R602" s="251"/>
      <c r="S602" s="251"/>
      <c r="T602" s="25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3" t="s">
        <v>144</v>
      </c>
      <c r="AU602" s="253" t="s">
        <v>89</v>
      </c>
      <c r="AV602" s="14" t="s">
        <v>89</v>
      </c>
      <c r="AW602" s="14" t="s">
        <v>34</v>
      </c>
      <c r="AX602" s="14" t="s">
        <v>79</v>
      </c>
      <c r="AY602" s="253" t="s">
        <v>134</v>
      </c>
    </row>
    <row r="603" spans="1:51" s="14" customFormat="1" ht="12">
      <c r="A603" s="14"/>
      <c r="B603" s="243"/>
      <c r="C603" s="244"/>
      <c r="D603" s="234" t="s">
        <v>144</v>
      </c>
      <c r="E603" s="245" t="s">
        <v>1</v>
      </c>
      <c r="F603" s="246" t="s">
        <v>624</v>
      </c>
      <c r="G603" s="244"/>
      <c r="H603" s="247">
        <v>0.405</v>
      </c>
      <c r="I603" s="248"/>
      <c r="J603" s="244"/>
      <c r="K603" s="244"/>
      <c r="L603" s="249"/>
      <c r="M603" s="250"/>
      <c r="N603" s="251"/>
      <c r="O603" s="251"/>
      <c r="P603" s="251"/>
      <c r="Q603" s="251"/>
      <c r="R603" s="251"/>
      <c r="S603" s="251"/>
      <c r="T603" s="252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3" t="s">
        <v>144</v>
      </c>
      <c r="AU603" s="253" t="s">
        <v>89</v>
      </c>
      <c r="AV603" s="14" t="s">
        <v>89</v>
      </c>
      <c r="AW603" s="14" t="s">
        <v>34</v>
      </c>
      <c r="AX603" s="14" t="s">
        <v>79</v>
      </c>
      <c r="AY603" s="253" t="s">
        <v>134</v>
      </c>
    </row>
    <row r="604" spans="1:51" s="13" customFormat="1" ht="12">
      <c r="A604" s="13"/>
      <c r="B604" s="232"/>
      <c r="C604" s="233"/>
      <c r="D604" s="234" t="s">
        <v>144</v>
      </c>
      <c r="E604" s="235" t="s">
        <v>1</v>
      </c>
      <c r="F604" s="236" t="s">
        <v>625</v>
      </c>
      <c r="G604" s="233"/>
      <c r="H604" s="235" t="s">
        <v>1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144</v>
      </c>
      <c r="AU604" s="242" t="s">
        <v>89</v>
      </c>
      <c r="AV604" s="13" t="s">
        <v>87</v>
      </c>
      <c r="AW604" s="13" t="s">
        <v>34</v>
      </c>
      <c r="AX604" s="13" t="s">
        <v>79</v>
      </c>
      <c r="AY604" s="242" t="s">
        <v>134</v>
      </c>
    </row>
    <row r="605" spans="1:51" s="14" customFormat="1" ht="12">
      <c r="A605" s="14"/>
      <c r="B605" s="243"/>
      <c r="C605" s="244"/>
      <c r="D605" s="234" t="s">
        <v>144</v>
      </c>
      <c r="E605" s="245" t="s">
        <v>1</v>
      </c>
      <c r="F605" s="246" t="s">
        <v>626</v>
      </c>
      <c r="G605" s="244"/>
      <c r="H605" s="247">
        <v>20.925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144</v>
      </c>
      <c r="AU605" s="253" t="s">
        <v>89</v>
      </c>
      <c r="AV605" s="14" t="s">
        <v>89</v>
      </c>
      <c r="AW605" s="14" t="s">
        <v>34</v>
      </c>
      <c r="AX605" s="14" t="s">
        <v>79</v>
      </c>
      <c r="AY605" s="253" t="s">
        <v>134</v>
      </c>
    </row>
    <row r="606" spans="1:51" s="14" customFormat="1" ht="12">
      <c r="A606" s="14"/>
      <c r="B606" s="243"/>
      <c r="C606" s="244"/>
      <c r="D606" s="234" t="s">
        <v>144</v>
      </c>
      <c r="E606" s="245" t="s">
        <v>1</v>
      </c>
      <c r="F606" s="246" t="s">
        <v>627</v>
      </c>
      <c r="G606" s="244"/>
      <c r="H606" s="247">
        <v>34.875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3" t="s">
        <v>144</v>
      </c>
      <c r="AU606" s="253" t="s">
        <v>89</v>
      </c>
      <c r="AV606" s="14" t="s">
        <v>89</v>
      </c>
      <c r="AW606" s="14" t="s">
        <v>34</v>
      </c>
      <c r="AX606" s="14" t="s">
        <v>79</v>
      </c>
      <c r="AY606" s="253" t="s">
        <v>134</v>
      </c>
    </row>
    <row r="607" spans="1:51" s="13" customFormat="1" ht="12">
      <c r="A607" s="13"/>
      <c r="B607" s="232"/>
      <c r="C607" s="233"/>
      <c r="D607" s="234" t="s">
        <v>144</v>
      </c>
      <c r="E607" s="235" t="s">
        <v>1</v>
      </c>
      <c r="F607" s="236" t="s">
        <v>628</v>
      </c>
      <c r="G607" s="233"/>
      <c r="H607" s="235" t="s">
        <v>1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2" t="s">
        <v>144</v>
      </c>
      <c r="AU607" s="242" t="s">
        <v>89</v>
      </c>
      <c r="AV607" s="13" t="s">
        <v>87</v>
      </c>
      <c r="AW607" s="13" t="s">
        <v>34</v>
      </c>
      <c r="AX607" s="13" t="s">
        <v>79</v>
      </c>
      <c r="AY607" s="242" t="s">
        <v>134</v>
      </c>
    </row>
    <row r="608" spans="1:51" s="14" customFormat="1" ht="12">
      <c r="A608" s="14"/>
      <c r="B608" s="243"/>
      <c r="C608" s="244"/>
      <c r="D608" s="234" t="s">
        <v>144</v>
      </c>
      <c r="E608" s="245" t="s">
        <v>1</v>
      </c>
      <c r="F608" s="246" t="s">
        <v>376</v>
      </c>
      <c r="G608" s="244"/>
      <c r="H608" s="247">
        <v>20.925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144</v>
      </c>
      <c r="AU608" s="253" t="s">
        <v>89</v>
      </c>
      <c r="AV608" s="14" t="s">
        <v>89</v>
      </c>
      <c r="AW608" s="14" t="s">
        <v>34</v>
      </c>
      <c r="AX608" s="14" t="s">
        <v>79</v>
      </c>
      <c r="AY608" s="253" t="s">
        <v>134</v>
      </c>
    </row>
    <row r="609" spans="1:51" s="14" customFormat="1" ht="12">
      <c r="A609" s="14"/>
      <c r="B609" s="243"/>
      <c r="C609" s="244"/>
      <c r="D609" s="234" t="s">
        <v>144</v>
      </c>
      <c r="E609" s="245" t="s">
        <v>1</v>
      </c>
      <c r="F609" s="246" t="s">
        <v>629</v>
      </c>
      <c r="G609" s="244"/>
      <c r="H609" s="247">
        <v>1.275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3" t="s">
        <v>144</v>
      </c>
      <c r="AU609" s="253" t="s">
        <v>89</v>
      </c>
      <c r="AV609" s="14" t="s">
        <v>89</v>
      </c>
      <c r="AW609" s="14" t="s">
        <v>34</v>
      </c>
      <c r="AX609" s="14" t="s">
        <v>79</v>
      </c>
      <c r="AY609" s="253" t="s">
        <v>134</v>
      </c>
    </row>
    <row r="610" spans="1:51" s="16" customFormat="1" ht="12">
      <c r="A610" s="16"/>
      <c r="B610" s="265"/>
      <c r="C610" s="266"/>
      <c r="D610" s="234" t="s">
        <v>144</v>
      </c>
      <c r="E610" s="267" t="s">
        <v>1</v>
      </c>
      <c r="F610" s="268" t="s">
        <v>176</v>
      </c>
      <c r="G610" s="266"/>
      <c r="H610" s="269">
        <v>114</v>
      </c>
      <c r="I610" s="270"/>
      <c r="J610" s="266"/>
      <c r="K610" s="266"/>
      <c r="L610" s="271"/>
      <c r="M610" s="272"/>
      <c r="N610" s="273"/>
      <c r="O610" s="273"/>
      <c r="P610" s="273"/>
      <c r="Q610" s="273"/>
      <c r="R610" s="273"/>
      <c r="S610" s="273"/>
      <c r="T610" s="274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T610" s="275" t="s">
        <v>144</v>
      </c>
      <c r="AU610" s="275" t="s">
        <v>89</v>
      </c>
      <c r="AV610" s="16" t="s">
        <v>142</v>
      </c>
      <c r="AW610" s="16" t="s">
        <v>34</v>
      </c>
      <c r="AX610" s="16" t="s">
        <v>87</v>
      </c>
      <c r="AY610" s="275" t="s">
        <v>134</v>
      </c>
    </row>
    <row r="611" spans="1:65" s="2" customFormat="1" ht="14.4" customHeight="1">
      <c r="A611" s="39"/>
      <c r="B611" s="40"/>
      <c r="C611" s="276" t="s">
        <v>630</v>
      </c>
      <c r="D611" s="276" t="s">
        <v>507</v>
      </c>
      <c r="E611" s="277" t="s">
        <v>631</v>
      </c>
      <c r="F611" s="278" t="s">
        <v>632</v>
      </c>
      <c r="G611" s="279" t="s">
        <v>338</v>
      </c>
      <c r="H611" s="280">
        <v>126</v>
      </c>
      <c r="I611" s="281"/>
      <c r="J611" s="282">
        <f>ROUND(I611*H611,2)</f>
        <v>0</v>
      </c>
      <c r="K611" s="278" t="s">
        <v>1</v>
      </c>
      <c r="L611" s="283"/>
      <c r="M611" s="284" t="s">
        <v>1</v>
      </c>
      <c r="N611" s="285" t="s">
        <v>44</v>
      </c>
      <c r="O611" s="92"/>
      <c r="P611" s="228">
        <f>O611*H611</f>
        <v>0</v>
      </c>
      <c r="Q611" s="228">
        <v>0.001</v>
      </c>
      <c r="R611" s="228">
        <f>Q611*H611</f>
        <v>0.126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452</v>
      </c>
      <c r="AT611" s="230" t="s">
        <v>507</v>
      </c>
      <c r="AU611" s="230" t="s">
        <v>89</v>
      </c>
      <c r="AY611" s="18" t="s">
        <v>134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87</v>
      </c>
      <c r="BK611" s="231">
        <f>ROUND(I611*H611,2)</f>
        <v>0</v>
      </c>
      <c r="BL611" s="18" t="s">
        <v>315</v>
      </c>
      <c r="BM611" s="230" t="s">
        <v>633</v>
      </c>
    </row>
    <row r="612" spans="1:51" s="13" customFormat="1" ht="12">
      <c r="A612" s="13"/>
      <c r="B612" s="232"/>
      <c r="C612" s="233"/>
      <c r="D612" s="234" t="s">
        <v>144</v>
      </c>
      <c r="E612" s="235" t="s">
        <v>1</v>
      </c>
      <c r="F612" s="236" t="s">
        <v>634</v>
      </c>
      <c r="G612" s="233"/>
      <c r="H612" s="235" t="s">
        <v>1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144</v>
      </c>
      <c r="AU612" s="242" t="s">
        <v>89</v>
      </c>
      <c r="AV612" s="13" t="s">
        <v>87</v>
      </c>
      <c r="AW612" s="13" t="s">
        <v>34</v>
      </c>
      <c r="AX612" s="13" t="s">
        <v>79</v>
      </c>
      <c r="AY612" s="242" t="s">
        <v>134</v>
      </c>
    </row>
    <row r="613" spans="1:51" s="14" customFormat="1" ht="12">
      <c r="A613" s="14"/>
      <c r="B613" s="243"/>
      <c r="C613" s="244"/>
      <c r="D613" s="234" t="s">
        <v>144</v>
      </c>
      <c r="E613" s="245" t="s">
        <v>1</v>
      </c>
      <c r="F613" s="246" t="s">
        <v>635</v>
      </c>
      <c r="G613" s="244"/>
      <c r="H613" s="247">
        <v>126</v>
      </c>
      <c r="I613" s="248"/>
      <c r="J613" s="244"/>
      <c r="K613" s="244"/>
      <c r="L613" s="249"/>
      <c r="M613" s="250"/>
      <c r="N613" s="251"/>
      <c r="O613" s="251"/>
      <c r="P613" s="251"/>
      <c r="Q613" s="251"/>
      <c r="R613" s="251"/>
      <c r="S613" s="251"/>
      <c r="T613" s="25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3" t="s">
        <v>144</v>
      </c>
      <c r="AU613" s="253" t="s">
        <v>89</v>
      </c>
      <c r="AV613" s="14" t="s">
        <v>89</v>
      </c>
      <c r="AW613" s="14" t="s">
        <v>34</v>
      </c>
      <c r="AX613" s="14" t="s">
        <v>87</v>
      </c>
      <c r="AY613" s="253" t="s">
        <v>134</v>
      </c>
    </row>
    <row r="614" spans="1:65" s="2" customFormat="1" ht="14.4" customHeight="1">
      <c r="A614" s="39"/>
      <c r="B614" s="40"/>
      <c r="C614" s="219" t="s">
        <v>636</v>
      </c>
      <c r="D614" s="219" t="s">
        <v>137</v>
      </c>
      <c r="E614" s="220" t="s">
        <v>637</v>
      </c>
      <c r="F614" s="221" t="s">
        <v>638</v>
      </c>
      <c r="G614" s="222" t="s">
        <v>426</v>
      </c>
      <c r="H614" s="223">
        <v>0.126</v>
      </c>
      <c r="I614" s="224"/>
      <c r="J614" s="225">
        <f>ROUND(I614*H614,2)</f>
        <v>0</v>
      </c>
      <c r="K614" s="221" t="s">
        <v>141</v>
      </c>
      <c r="L614" s="45"/>
      <c r="M614" s="226" t="s">
        <v>1</v>
      </c>
      <c r="N614" s="227" t="s">
        <v>44</v>
      </c>
      <c r="O614" s="92"/>
      <c r="P614" s="228">
        <f>O614*H614</f>
        <v>0</v>
      </c>
      <c r="Q614" s="228">
        <v>0</v>
      </c>
      <c r="R614" s="228">
        <f>Q614*H614</f>
        <v>0</v>
      </c>
      <c r="S614" s="228">
        <v>0</v>
      </c>
      <c r="T614" s="22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0" t="s">
        <v>315</v>
      </c>
      <c r="AT614" s="230" t="s">
        <v>137</v>
      </c>
      <c r="AU614" s="230" t="s">
        <v>89</v>
      </c>
      <c r="AY614" s="18" t="s">
        <v>134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8" t="s">
        <v>87</v>
      </c>
      <c r="BK614" s="231">
        <f>ROUND(I614*H614,2)</f>
        <v>0</v>
      </c>
      <c r="BL614" s="18" t="s">
        <v>315</v>
      </c>
      <c r="BM614" s="230" t="s">
        <v>639</v>
      </c>
    </row>
    <row r="615" spans="1:63" s="12" customFormat="1" ht="22.8" customHeight="1">
      <c r="A615" s="12"/>
      <c r="B615" s="203"/>
      <c r="C615" s="204"/>
      <c r="D615" s="205" t="s">
        <v>78</v>
      </c>
      <c r="E615" s="217" t="s">
        <v>640</v>
      </c>
      <c r="F615" s="217" t="s">
        <v>641</v>
      </c>
      <c r="G615" s="204"/>
      <c r="H615" s="204"/>
      <c r="I615" s="207"/>
      <c r="J615" s="218">
        <f>BK615</f>
        <v>0</v>
      </c>
      <c r="K615" s="204"/>
      <c r="L615" s="209"/>
      <c r="M615" s="210"/>
      <c r="N615" s="211"/>
      <c r="O615" s="211"/>
      <c r="P615" s="212">
        <f>SUM(P616:P823)</f>
        <v>0</v>
      </c>
      <c r="Q615" s="211"/>
      <c r="R615" s="212">
        <f>SUM(R616:R823)</f>
        <v>1.4852745000000003</v>
      </c>
      <c r="S615" s="211"/>
      <c r="T615" s="213">
        <f>SUM(T616:T823)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14" t="s">
        <v>89</v>
      </c>
      <c r="AT615" s="215" t="s">
        <v>78</v>
      </c>
      <c r="AU615" s="215" t="s">
        <v>87</v>
      </c>
      <c r="AY615" s="214" t="s">
        <v>134</v>
      </c>
      <c r="BK615" s="216">
        <f>SUM(BK616:BK823)</f>
        <v>0</v>
      </c>
    </row>
    <row r="616" spans="1:65" s="2" customFormat="1" ht="14.4" customHeight="1">
      <c r="A616" s="39"/>
      <c r="B616" s="40"/>
      <c r="C616" s="219" t="s">
        <v>642</v>
      </c>
      <c r="D616" s="219" t="s">
        <v>137</v>
      </c>
      <c r="E616" s="220" t="s">
        <v>643</v>
      </c>
      <c r="F616" s="221" t="s">
        <v>644</v>
      </c>
      <c r="G616" s="222" t="s">
        <v>338</v>
      </c>
      <c r="H616" s="223">
        <v>10</v>
      </c>
      <c r="I616" s="224"/>
      <c r="J616" s="225">
        <f>ROUND(I616*H616,2)</f>
        <v>0</v>
      </c>
      <c r="K616" s="221" t="s">
        <v>141</v>
      </c>
      <c r="L616" s="45"/>
      <c r="M616" s="226" t="s">
        <v>1</v>
      </c>
      <c r="N616" s="227" t="s">
        <v>44</v>
      </c>
      <c r="O616" s="92"/>
      <c r="P616" s="228">
        <f>O616*H616</f>
        <v>0</v>
      </c>
      <c r="Q616" s="228">
        <v>0.00027</v>
      </c>
      <c r="R616" s="228">
        <f>Q616*H616</f>
        <v>0.0027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315</v>
      </c>
      <c r="AT616" s="230" t="s">
        <v>137</v>
      </c>
      <c r="AU616" s="230" t="s">
        <v>89</v>
      </c>
      <c r="AY616" s="18" t="s">
        <v>134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87</v>
      </c>
      <c r="BK616" s="231">
        <f>ROUND(I616*H616,2)</f>
        <v>0</v>
      </c>
      <c r="BL616" s="18" t="s">
        <v>315</v>
      </c>
      <c r="BM616" s="230" t="s">
        <v>645</v>
      </c>
    </row>
    <row r="617" spans="1:51" s="13" customFormat="1" ht="12">
      <c r="A617" s="13"/>
      <c r="B617" s="232"/>
      <c r="C617" s="233"/>
      <c r="D617" s="234" t="s">
        <v>144</v>
      </c>
      <c r="E617" s="235" t="s">
        <v>1</v>
      </c>
      <c r="F617" s="236" t="s">
        <v>145</v>
      </c>
      <c r="G617" s="233"/>
      <c r="H617" s="235" t="s">
        <v>1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2" t="s">
        <v>144</v>
      </c>
      <c r="AU617" s="242" t="s">
        <v>89</v>
      </c>
      <c r="AV617" s="13" t="s">
        <v>87</v>
      </c>
      <c r="AW617" s="13" t="s">
        <v>34</v>
      </c>
      <c r="AX617" s="13" t="s">
        <v>79</v>
      </c>
      <c r="AY617" s="242" t="s">
        <v>134</v>
      </c>
    </row>
    <row r="618" spans="1:51" s="13" customFormat="1" ht="12">
      <c r="A618" s="13"/>
      <c r="B618" s="232"/>
      <c r="C618" s="233"/>
      <c r="D618" s="234" t="s">
        <v>144</v>
      </c>
      <c r="E618" s="235" t="s">
        <v>1</v>
      </c>
      <c r="F618" s="236" t="s">
        <v>350</v>
      </c>
      <c r="G618" s="233"/>
      <c r="H618" s="235" t="s">
        <v>1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2" t="s">
        <v>144</v>
      </c>
      <c r="AU618" s="242" t="s">
        <v>89</v>
      </c>
      <c r="AV618" s="13" t="s">
        <v>87</v>
      </c>
      <c r="AW618" s="13" t="s">
        <v>34</v>
      </c>
      <c r="AX618" s="13" t="s">
        <v>79</v>
      </c>
      <c r="AY618" s="242" t="s">
        <v>134</v>
      </c>
    </row>
    <row r="619" spans="1:51" s="14" customFormat="1" ht="12">
      <c r="A619" s="14"/>
      <c r="B619" s="243"/>
      <c r="C619" s="244"/>
      <c r="D619" s="234" t="s">
        <v>144</v>
      </c>
      <c r="E619" s="245" t="s">
        <v>1</v>
      </c>
      <c r="F619" s="246" t="s">
        <v>89</v>
      </c>
      <c r="G619" s="244"/>
      <c r="H619" s="247">
        <v>2</v>
      </c>
      <c r="I619" s="248"/>
      <c r="J619" s="244"/>
      <c r="K619" s="244"/>
      <c r="L619" s="249"/>
      <c r="M619" s="250"/>
      <c r="N619" s="251"/>
      <c r="O619" s="251"/>
      <c r="P619" s="251"/>
      <c r="Q619" s="251"/>
      <c r="R619" s="251"/>
      <c r="S619" s="251"/>
      <c r="T619" s="25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3" t="s">
        <v>144</v>
      </c>
      <c r="AU619" s="253" t="s">
        <v>89</v>
      </c>
      <c r="AV619" s="14" t="s">
        <v>89</v>
      </c>
      <c r="AW619" s="14" t="s">
        <v>34</v>
      </c>
      <c r="AX619" s="14" t="s">
        <v>79</v>
      </c>
      <c r="AY619" s="253" t="s">
        <v>134</v>
      </c>
    </row>
    <row r="620" spans="1:51" s="13" customFormat="1" ht="12">
      <c r="A620" s="13"/>
      <c r="B620" s="232"/>
      <c r="C620" s="233"/>
      <c r="D620" s="234" t="s">
        <v>144</v>
      </c>
      <c r="E620" s="235" t="s">
        <v>1</v>
      </c>
      <c r="F620" s="236" t="s">
        <v>161</v>
      </c>
      <c r="G620" s="233"/>
      <c r="H620" s="235" t="s">
        <v>1</v>
      </c>
      <c r="I620" s="237"/>
      <c r="J620" s="233"/>
      <c r="K620" s="233"/>
      <c r="L620" s="238"/>
      <c r="M620" s="239"/>
      <c r="N620" s="240"/>
      <c r="O620" s="240"/>
      <c r="P620" s="240"/>
      <c r="Q620" s="240"/>
      <c r="R620" s="240"/>
      <c r="S620" s="240"/>
      <c r="T620" s="24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2" t="s">
        <v>144</v>
      </c>
      <c r="AU620" s="242" t="s">
        <v>89</v>
      </c>
      <c r="AV620" s="13" t="s">
        <v>87</v>
      </c>
      <c r="AW620" s="13" t="s">
        <v>34</v>
      </c>
      <c r="AX620" s="13" t="s">
        <v>79</v>
      </c>
      <c r="AY620" s="242" t="s">
        <v>134</v>
      </c>
    </row>
    <row r="621" spans="1:51" s="13" customFormat="1" ht="12">
      <c r="A621" s="13"/>
      <c r="B621" s="232"/>
      <c r="C621" s="233"/>
      <c r="D621" s="234" t="s">
        <v>144</v>
      </c>
      <c r="E621" s="235" t="s">
        <v>1</v>
      </c>
      <c r="F621" s="236" t="s">
        <v>646</v>
      </c>
      <c r="G621" s="233"/>
      <c r="H621" s="235" t="s">
        <v>1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2" t="s">
        <v>144</v>
      </c>
      <c r="AU621" s="242" t="s">
        <v>89</v>
      </c>
      <c r="AV621" s="13" t="s">
        <v>87</v>
      </c>
      <c r="AW621" s="13" t="s">
        <v>34</v>
      </c>
      <c r="AX621" s="13" t="s">
        <v>79</v>
      </c>
      <c r="AY621" s="242" t="s">
        <v>134</v>
      </c>
    </row>
    <row r="622" spans="1:51" s="14" customFormat="1" ht="12">
      <c r="A622" s="14"/>
      <c r="B622" s="243"/>
      <c r="C622" s="244"/>
      <c r="D622" s="234" t="s">
        <v>144</v>
      </c>
      <c r="E622" s="245" t="s">
        <v>1</v>
      </c>
      <c r="F622" s="246" t="s">
        <v>647</v>
      </c>
      <c r="G622" s="244"/>
      <c r="H622" s="247">
        <v>5</v>
      </c>
      <c r="I622" s="248"/>
      <c r="J622" s="244"/>
      <c r="K622" s="244"/>
      <c r="L622" s="249"/>
      <c r="M622" s="250"/>
      <c r="N622" s="251"/>
      <c r="O622" s="251"/>
      <c r="P622" s="251"/>
      <c r="Q622" s="251"/>
      <c r="R622" s="251"/>
      <c r="S622" s="251"/>
      <c r="T622" s="25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3" t="s">
        <v>144</v>
      </c>
      <c r="AU622" s="253" t="s">
        <v>89</v>
      </c>
      <c r="AV622" s="14" t="s">
        <v>89</v>
      </c>
      <c r="AW622" s="14" t="s">
        <v>34</v>
      </c>
      <c r="AX622" s="14" t="s">
        <v>79</v>
      </c>
      <c r="AY622" s="253" t="s">
        <v>134</v>
      </c>
    </row>
    <row r="623" spans="1:51" s="13" customFormat="1" ht="12">
      <c r="A623" s="13"/>
      <c r="B623" s="232"/>
      <c r="C623" s="233"/>
      <c r="D623" s="234" t="s">
        <v>144</v>
      </c>
      <c r="E623" s="235" t="s">
        <v>1</v>
      </c>
      <c r="F623" s="236" t="s">
        <v>170</v>
      </c>
      <c r="G623" s="233"/>
      <c r="H623" s="235" t="s">
        <v>1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2" t="s">
        <v>144</v>
      </c>
      <c r="AU623" s="242" t="s">
        <v>89</v>
      </c>
      <c r="AV623" s="13" t="s">
        <v>87</v>
      </c>
      <c r="AW623" s="13" t="s">
        <v>34</v>
      </c>
      <c r="AX623" s="13" t="s">
        <v>79</v>
      </c>
      <c r="AY623" s="242" t="s">
        <v>134</v>
      </c>
    </row>
    <row r="624" spans="1:51" s="13" customFormat="1" ht="12">
      <c r="A624" s="13"/>
      <c r="B624" s="232"/>
      <c r="C624" s="233"/>
      <c r="D624" s="234" t="s">
        <v>144</v>
      </c>
      <c r="E624" s="235" t="s">
        <v>1</v>
      </c>
      <c r="F624" s="236" t="s">
        <v>648</v>
      </c>
      <c r="G624" s="233"/>
      <c r="H624" s="235" t="s">
        <v>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2" t="s">
        <v>144</v>
      </c>
      <c r="AU624" s="242" t="s">
        <v>89</v>
      </c>
      <c r="AV624" s="13" t="s">
        <v>87</v>
      </c>
      <c r="AW624" s="13" t="s">
        <v>34</v>
      </c>
      <c r="AX624" s="13" t="s">
        <v>79</v>
      </c>
      <c r="AY624" s="242" t="s">
        <v>134</v>
      </c>
    </row>
    <row r="625" spans="1:51" s="14" customFormat="1" ht="12">
      <c r="A625" s="14"/>
      <c r="B625" s="243"/>
      <c r="C625" s="244"/>
      <c r="D625" s="234" t="s">
        <v>144</v>
      </c>
      <c r="E625" s="245" t="s">
        <v>1</v>
      </c>
      <c r="F625" s="246" t="s">
        <v>649</v>
      </c>
      <c r="G625" s="244"/>
      <c r="H625" s="247">
        <v>3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3" t="s">
        <v>144</v>
      </c>
      <c r="AU625" s="253" t="s">
        <v>89</v>
      </c>
      <c r="AV625" s="14" t="s">
        <v>89</v>
      </c>
      <c r="AW625" s="14" t="s">
        <v>34</v>
      </c>
      <c r="AX625" s="14" t="s">
        <v>79</v>
      </c>
      <c r="AY625" s="253" t="s">
        <v>134</v>
      </c>
    </row>
    <row r="626" spans="1:51" s="16" customFormat="1" ht="12">
      <c r="A626" s="16"/>
      <c r="B626" s="265"/>
      <c r="C626" s="266"/>
      <c r="D626" s="234" t="s">
        <v>144</v>
      </c>
      <c r="E626" s="267" t="s">
        <v>1</v>
      </c>
      <c r="F626" s="268" t="s">
        <v>176</v>
      </c>
      <c r="G626" s="266"/>
      <c r="H626" s="269">
        <v>10</v>
      </c>
      <c r="I626" s="270"/>
      <c r="J626" s="266"/>
      <c r="K626" s="266"/>
      <c r="L626" s="271"/>
      <c r="M626" s="272"/>
      <c r="N626" s="273"/>
      <c r="O626" s="273"/>
      <c r="P626" s="273"/>
      <c r="Q626" s="273"/>
      <c r="R626" s="273"/>
      <c r="S626" s="273"/>
      <c r="T626" s="274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T626" s="275" t="s">
        <v>144</v>
      </c>
      <c r="AU626" s="275" t="s">
        <v>89</v>
      </c>
      <c r="AV626" s="16" t="s">
        <v>142</v>
      </c>
      <c r="AW626" s="16" t="s">
        <v>34</v>
      </c>
      <c r="AX626" s="16" t="s">
        <v>87</v>
      </c>
      <c r="AY626" s="275" t="s">
        <v>134</v>
      </c>
    </row>
    <row r="627" spans="1:65" s="2" customFormat="1" ht="37.8" customHeight="1">
      <c r="A627" s="39"/>
      <c r="B627" s="40"/>
      <c r="C627" s="276" t="s">
        <v>650</v>
      </c>
      <c r="D627" s="276" t="s">
        <v>507</v>
      </c>
      <c r="E627" s="277" t="s">
        <v>651</v>
      </c>
      <c r="F627" s="278" t="s">
        <v>652</v>
      </c>
      <c r="G627" s="279" t="s">
        <v>338</v>
      </c>
      <c r="H627" s="280">
        <v>2</v>
      </c>
      <c r="I627" s="281"/>
      <c r="J627" s="282">
        <f>ROUND(I627*H627,2)</f>
        <v>0</v>
      </c>
      <c r="K627" s="278" t="s">
        <v>1</v>
      </c>
      <c r="L627" s="283"/>
      <c r="M627" s="284" t="s">
        <v>1</v>
      </c>
      <c r="N627" s="285" t="s">
        <v>44</v>
      </c>
      <c r="O627" s="92"/>
      <c r="P627" s="228">
        <f>O627*H627</f>
        <v>0</v>
      </c>
      <c r="Q627" s="228">
        <v>0.0165</v>
      </c>
      <c r="R627" s="228">
        <f>Q627*H627</f>
        <v>0.033</v>
      </c>
      <c r="S627" s="228">
        <v>0</v>
      </c>
      <c r="T627" s="229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0" t="s">
        <v>452</v>
      </c>
      <c r="AT627" s="230" t="s">
        <v>507</v>
      </c>
      <c r="AU627" s="230" t="s">
        <v>89</v>
      </c>
      <c r="AY627" s="18" t="s">
        <v>134</v>
      </c>
      <c r="BE627" s="231">
        <f>IF(N627="základní",J627,0)</f>
        <v>0</v>
      </c>
      <c r="BF627" s="231">
        <f>IF(N627="snížená",J627,0)</f>
        <v>0</v>
      </c>
      <c r="BG627" s="231">
        <f>IF(N627="zákl. přenesená",J627,0)</f>
        <v>0</v>
      </c>
      <c r="BH627" s="231">
        <f>IF(N627="sníž. přenesená",J627,0)</f>
        <v>0</v>
      </c>
      <c r="BI627" s="231">
        <f>IF(N627="nulová",J627,0)</f>
        <v>0</v>
      </c>
      <c r="BJ627" s="18" t="s">
        <v>87</v>
      </c>
      <c r="BK627" s="231">
        <f>ROUND(I627*H627,2)</f>
        <v>0</v>
      </c>
      <c r="BL627" s="18" t="s">
        <v>315</v>
      </c>
      <c r="BM627" s="230" t="s">
        <v>653</v>
      </c>
    </row>
    <row r="628" spans="1:51" s="13" customFormat="1" ht="12">
      <c r="A628" s="13"/>
      <c r="B628" s="232"/>
      <c r="C628" s="233"/>
      <c r="D628" s="234" t="s">
        <v>144</v>
      </c>
      <c r="E628" s="235" t="s">
        <v>1</v>
      </c>
      <c r="F628" s="236" t="s">
        <v>654</v>
      </c>
      <c r="G628" s="233"/>
      <c r="H628" s="235" t="s">
        <v>1</v>
      </c>
      <c r="I628" s="237"/>
      <c r="J628" s="233"/>
      <c r="K628" s="233"/>
      <c r="L628" s="238"/>
      <c r="M628" s="239"/>
      <c r="N628" s="240"/>
      <c r="O628" s="240"/>
      <c r="P628" s="240"/>
      <c r="Q628" s="240"/>
      <c r="R628" s="240"/>
      <c r="S628" s="240"/>
      <c r="T628" s="24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2" t="s">
        <v>144</v>
      </c>
      <c r="AU628" s="242" t="s">
        <v>89</v>
      </c>
      <c r="AV628" s="13" t="s">
        <v>87</v>
      </c>
      <c r="AW628" s="13" t="s">
        <v>34</v>
      </c>
      <c r="AX628" s="13" t="s">
        <v>79</v>
      </c>
      <c r="AY628" s="242" t="s">
        <v>134</v>
      </c>
    </row>
    <row r="629" spans="1:51" s="13" customFormat="1" ht="12">
      <c r="A629" s="13"/>
      <c r="B629" s="232"/>
      <c r="C629" s="233"/>
      <c r="D629" s="234" t="s">
        <v>144</v>
      </c>
      <c r="E629" s="235" t="s">
        <v>1</v>
      </c>
      <c r="F629" s="236" t="s">
        <v>655</v>
      </c>
      <c r="G629" s="233"/>
      <c r="H629" s="235" t="s">
        <v>1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2" t="s">
        <v>144</v>
      </c>
      <c r="AU629" s="242" t="s">
        <v>89</v>
      </c>
      <c r="AV629" s="13" t="s">
        <v>87</v>
      </c>
      <c r="AW629" s="13" t="s">
        <v>34</v>
      </c>
      <c r="AX629" s="13" t="s">
        <v>79</v>
      </c>
      <c r="AY629" s="242" t="s">
        <v>134</v>
      </c>
    </row>
    <row r="630" spans="1:51" s="13" customFormat="1" ht="12">
      <c r="A630" s="13"/>
      <c r="B630" s="232"/>
      <c r="C630" s="233"/>
      <c r="D630" s="234" t="s">
        <v>144</v>
      </c>
      <c r="E630" s="235" t="s">
        <v>1</v>
      </c>
      <c r="F630" s="236" t="s">
        <v>656</v>
      </c>
      <c r="G630" s="233"/>
      <c r="H630" s="235" t="s">
        <v>1</v>
      </c>
      <c r="I630" s="237"/>
      <c r="J630" s="233"/>
      <c r="K630" s="233"/>
      <c r="L630" s="238"/>
      <c r="M630" s="239"/>
      <c r="N630" s="240"/>
      <c r="O630" s="240"/>
      <c r="P630" s="240"/>
      <c r="Q630" s="240"/>
      <c r="R630" s="240"/>
      <c r="S630" s="240"/>
      <c r="T630" s="24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2" t="s">
        <v>144</v>
      </c>
      <c r="AU630" s="242" t="s">
        <v>89</v>
      </c>
      <c r="AV630" s="13" t="s">
        <v>87</v>
      </c>
      <c r="AW630" s="13" t="s">
        <v>34</v>
      </c>
      <c r="AX630" s="13" t="s">
        <v>79</v>
      </c>
      <c r="AY630" s="242" t="s">
        <v>134</v>
      </c>
    </row>
    <row r="631" spans="1:51" s="13" customFormat="1" ht="12">
      <c r="A631" s="13"/>
      <c r="B631" s="232"/>
      <c r="C631" s="233"/>
      <c r="D631" s="234" t="s">
        <v>144</v>
      </c>
      <c r="E631" s="235" t="s">
        <v>1</v>
      </c>
      <c r="F631" s="236" t="s">
        <v>657</v>
      </c>
      <c r="G631" s="233"/>
      <c r="H631" s="235" t="s">
        <v>1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144</v>
      </c>
      <c r="AU631" s="242" t="s">
        <v>89</v>
      </c>
      <c r="AV631" s="13" t="s">
        <v>87</v>
      </c>
      <c r="AW631" s="13" t="s">
        <v>34</v>
      </c>
      <c r="AX631" s="13" t="s">
        <v>79</v>
      </c>
      <c r="AY631" s="242" t="s">
        <v>134</v>
      </c>
    </row>
    <row r="632" spans="1:51" s="13" customFormat="1" ht="12">
      <c r="A632" s="13"/>
      <c r="B632" s="232"/>
      <c r="C632" s="233"/>
      <c r="D632" s="234" t="s">
        <v>144</v>
      </c>
      <c r="E632" s="235" t="s">
        <v>1</v>
      </c>
      <c r="F632" s="236" t="s">
        <v>658</v>
      </c>
      <c r="G632" s="233"/>
      <c r="H632" s="235" t="s">
        <v>1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2" t="s">
        <v>144</v>
      </c>
      <c r="AU632" s="242" t="s">
        <v>89</v>
      </c>
      <c r="AV632" s="13" t="s">
        <v>87</v>
      </c>
      <c r="AW632" s="13" t="s">
        <v>34</v>
      </c>
      <c r="AX632" s="13" t="s">
        <v>79</v>
      </c>
      <c r="AY632" s="242" t="s">
        <v>134</v>
      </c>
    </row>
    <row r="633" spans="1:51" s="13" customFormat="1" ht="12">
      <c r="A633" s="13"/>
      <c r="B633" s="232"/>
      <c r="C633" s="233"/>
      <c r="D633" s="234" t="s">
        <v>144</v>
      </c>
      <c r="E633" s="235" t="s">
        <v>1</v>
      </c>
      <c r="F633" s="236" t="s">
        <v>659</v>
      </c>
      <c r="G633" s="233"/>
      <c r="H633" s="235" t="s">
        <v>1</v>
      </c>
      <c r="I633" s="237"/>
      <c r="J633" s="233"/>
      <c r="K633" s="233"/>
      <c r="L633" s="238"/>
      <c r="M633" s="239"/>
      <c r="N633" s="240"/>
      <c r="O633" s="240"/>
      <c r="P633" s="240"/>
      <c r="Q633" s="240"/>
      <c r="R633" s="240"/>
      <c r="S633" s="240"/>
      <c r="T633" s="24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2" t="s">
        <v>144</v>
      </c>
      <c r="AU633" s="242" t="s">
        <v>89</v>
      </c>
      <c r="AV633" s="13" t="s">
        <v>87</v>
      </c>
      <c r="AW633" s="13" t="s">
        <v>34</v>
      </c>
      <c r="AX633" s="13" t="s">
        <v>79</v>
      </c>
      <c r="AY633" s="242" t="s">
        <v>134</v>
      </c>
    </row>
    <row r="634" spans="1:51" s="14" customFormat="1" ht="12">
      <c r="A634" s="14"/>
      <c r="B634" s="243"/>
      <c r="C634" s="244"/>
      <c r="D634" s="234" t="s">
        <v>144</v>
      </c>
      <c r="E634" s="245" t="s">
        <v>1</v>
      </c>
      <c r="F634" s="246" t="s">
        <v>89</v>
      </c>
      <c r="G634" s="244"/>
      <c r="H634" s="247">
        <v>2</v>
      </c>
      <c r="I634" s="248"/>
      <c r="J634" s="244"/>
      <c r="K634" s="244"/>
      <c r="L634" s="249"/>
      <c r="M634" s="250"/>
      <c r="N634" s="251"/>
      <c r="O634" s="251"/>
      <c r="P634" s="251"/>
      <c r="Q634" s="251"/>
      <c r="R634" s="251"/>
      <c r="S634" s="251"/>
      <c r="T634" s="25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3" t="s">
        <v>144</v>
      </c>
      <c r="AU634" s="253" t="s">
        <v>89</v>
      </c>
      <c r="AV634" s="14" t="s">
        <v>89</v>
      </c>
      <c r="AW634" s="14" t="s">
        <v>34</v>
      </c>
      <c r="AX634" s="14" t="s">
        <v>87</v>
      </c>
      <c r="AY634" s="253" t="s">
        <v>134</v>
      </c>
    </row>
    <row r="635" spans="1:51" s="13" customFormat="1" ht="12">
      <c r="A635" s="13"/>
      <c r="B635" s="232"/>
      <c r="C635" s="233"/>
      <c r="D635" s="234" t="s">
        <v>144</v>
      </c>
      <c r="E635" s="235" t="s">
        <v>1</v>
      </c>
      <c r="F635" s="236" t="s">
        <v>37</v>
      </c>
      <c r="G635" s="233"/>
      <c r="H635" s="235" t="s">
        <v>1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2" t="s">
        <v>144</v>
      </c>
      <c r="AU635" s="242" t="s">
        <v>89</v>
      </c>
      <c r="AV635" s="13" t="s">
        <v>87</v>
      </c>
      <c r="AW635" s="13" t="s">
        <v>34</v>
      </c>
      <c r="AX635" s="13" t="s">
        <v>79</v>
      </c>
      <c r="AY635" s="242" t="s">
        <v>134</v>
      </c>
    </row>
    <row r="636" spans="1:51" s="13" customFormat="1" ht="12">
      <c r="A636" s="13"/>
      <c r="B636" s="232"/>
      <c r="C636" s="233"/>
      <c r="D636" s="234" t="s">
        <v>144</v>
      </c>
      <c r="E636" s="235" t="s">
        <v>1</v>
      </c>
      <c r="F636" s="236" t="s">
        <v>660</v>
      </c>
      <c r="G636" s="233"/>
      <c r="H636" s="235" t="s">
        <v>1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2" t="s">
        <v>144</v>
      </c>
      <c r="AU636" s="242" t="s">
        <v>89</v>
      </c>
      <c r="AV636" s="13" t="s">
        <v>87</v>
      </c>
      <c r="AW636" s="13" t="s">
        <v>34</v>
      </c>
      <c r="AX636" s="13" t="s">
        <v>79</v>
      </c>
      <c r="AY636" s="242" t="s">
        <v>134</v>
      </c>
    </row>
    <row r="637" spans="1:51" s="13" customFormat="1" ht="12">
      <c r="A637" s="13"/>
      <c r="B637" s="232"/>
      <c r="C637" s="233"/>
      <c r="D637" s="234" t="s">
        <v>144</v>
      </c>
      <c r="E637" s="235" t="s">
        <v>1</v>
      </c>
      <c r="F637" s="236" t="s">
        <v>661</v>
      </c>
      <c r="G637" s="233"/>
      <c r="H637" s="235" t="s">
        <v>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2" t="s">
        <v>144</v>
      </c>
      <c r="AU637" s="242" t="s">
        <v>89</v>
      </c>
      <c r="AV637" s="13" t="s">
        <v>87</v>
      </c>
      <c r="AW637" s="13" t="s">
        <v>34</v>
      </c>
      <c r="AX637" s="13" t="s">
        <v>79</v>
      </c>
      <c r="AY637" s="242" t="s">
        <v>134</v>
      </c>
    </row>
    <row r="638" spans="1:65" s="2" customFormat="1" ht="37.8" customHeight="1">
      <c r="A638" s="39"/>
      <c r="B638" s="40"/>
      <c r="C638" s="276" t="s">
        <v>662</v>
      </c>
      <c r="D638" s="276" t="s">
        <v>507</v>
      </c>
      <c r="E638" s="277" t="s">
        <v>663</v>
      </c>
      <c r="F638" s="278" t="s">
        <v>664</v>
      </c>
      <c r="G638" s="279" t="s">
        <v>338</v>
      </c>
      <c r="H638" s="280">
        <v>4</v>
      </c>
      <c r="I638" s="281"/>
      <c r="J638" s="282">
        <f>ROUND(I638*H638,2)</f>
        <v>0</v>
      </c>
      <c r="K638" s="278" t="s">
        <v>1</v>
      </c>
      <c r="L638" s="283"/>
      <c r="M638" s="284" t="s">
        <v>1</v>
      </c>
      <c r="N638" s="285" t="s">
        <v>44</v>
      </c>
      <c r="O638" s="92"/>
      <c r="P638" s="228">
        <f>O638*H638</f>
        <v>0</v>
      </c>
      <c r="Q638" s="228">
        <v>0.0185</v>
      </c>
      <c r="R638" s="228">
        <f>Q638*H638</f>
        <v>0.074</v>
      </c>
      <c r="S638" s="228">
        <v>0</v>
      </c>
      <c r="T638" s="22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0" t="s">
        <v>452</v>
      </c>
      <c r="AT638" s="230" t="s">
        <v>507</v>
      </c>
      <c r="AU638" s="230" t="s">
        <v>89</v>
      </c>
      <c r="AY638" s="18" t="s">
        <v>134</v>
      </c>
      <c r="BE638" s="231">
        <f>IF(N638="základní",J638,0)</f>
        <v>0</v>
      </c>
      <c r="BF638" s="231">
        <f>IF(N638="snížená",J638,0)</f>
        <v>0</v>
      </c>
      <c r="BG638" s="231">
        <f>IF(N638="zákl. přenesená",J638,0)</f>
        <v>0</v>
      </c>
      <c r="BH638" s="231">
        <f>IF(N638="sníž. přenesená",J638,0)</f>
        <v>0</v>
      </c>
      <c r="BI638" s="231">
        <f>IF(N638="nulová",J638,0)</f>
        <v>0</v>
      </c>
      <c r="BJ638" s="18" t="s">
        <v>87</v>
      </c>
      <c r="BK638" s="231">
        <f>ROUND(I638*H638,2)</f>
        <v>0</v>
      </c>
      <c r="BL638" s="18" t="s">
        <v>315</v>
      </c>
      <c r="BM638" s="230" t="s">
        <v>665</v>
      </c>
    </row>
    <row r="639" spans="1:51" s="13" customFormat="1" ht="12">
      <c r="A639" s="13"/>
      <c r="B639" s="232"/>
      <c r="C639" s="233"/>
      <c r="D639" s="234" t="s">
        <v>144</v>
      </c>
      <c r="E639" s="235" t="s">
        <v>1</v>
      </c>
      <c r="F639" s="236" t="s">
        <v>654</v>
      </c>
      <c r="G639" s="233"/>
      <c r="H639" s="235" t="s">
        <v>1</v>
      </c>
      <c r="I639" s="237"/>
      <c r="J639" s="233"/>
      <c r="K639" s="233"/>
      <c r="L639" s="238"/>
      <c r="M639" s="239"/>
      <c r="N639" s="240"/>
      <c r="O639" s="240"/>
      <c r="P639" s="240"/>
      <c r="Q639" s="240"/>
      <c r="R639" s="240"/>
      <c r="S639" s="240"/>
      <c r="T639" s="24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2" t="s">
        <v>144</v>
      </c>
      <c r="AU639" s="242" t="s">
        <v>89</v>
      </c>
      <c r="AV639" s="13" t="s">
        <v>87</v>
      </c>
      <c r="AW639" s="13" t="s">
        <v>34</v>
      </c>
      <c r="AX639" s="13" t="s">
        <v>79</v>
      </c>
      <c r="AY639" s="242" t="s">
        <v>134</v>
      </c>
    </row>
    <row r="640" spans="1:51" s="13" customFormat="1" ht="12">
      <c r="A640" s="13"/>
      <c r="B640" s="232"/>
      <c r="C640" s="233"/>
      <c r="D640" s="234" t="s">
        <v>144</v>
      </c>
      <c r="E640" s="235" t="s">
        <v>1</v>
      </c>
      <c r="F640" s="236" t="s">
        <v>655</v>
      </c>
      <c r="G640" s="233"/>
      <c r="H640" s="235" t="s">
        <v>1</v>
      </c>
      <c r="I640" s="237"/>
      <c r="J640" s="233"/>
      <c r="K640" s="233"/>
      <c r="L640" s="238"/>
      <c r="M640" s="239"/>
      <c r="N640" s="240"/>
      <c r="O640" s="240"/>
      <c r="P640" s="240"/>
      <c r="Q640" s="240"/>
      <c r="R640" s="240"/>
      <c r="S640" s="240"/>
      <c r="T640" s="24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2" t="s">
        <v>144</v>
      </c>
      <c r="AU640" s="242" t="s">
        <v>89</v>
      </c>
      <c r="AV640" s="13" t="s">
        <v>87</v>
      </c>
      <c r="AW640" s="13" t="s">
        <v>34</v>
      </c>
      <c r="AX640" s="13" t="s">
        <v>79</v>
      </c>
      <c r="AY640" s="242" t="s">
        <v>134</v>
      </c>
    </row>
    <row r="641" spans="1:51" s="13" customFormat="1" ht="12">
      <c r="A641" s="13"/>
      <c r="B641" s="232"/>
      <c r="C641" s="233"/>
      <c r="D641" s="234" t="s">
        <v>144</v>
      </c>
      <c r="E641" s="235" t="s">
        <v>1</v>
      </c>
      <c r="F641" s="236" t="s">
        <v>656</v>
      </c>
      <c r="G641" s="233"/>
      <c r="H641" s="235" t="s">
        <v>1</v>
      </c>
      <c r="I641" s="237"/>
      <c r="J641" s="233"/>
      <c r="K641" s="233"/>
      <c r="L641" s="238"/>
      <c r="M641" s="239"/>
      <c r="N641" s="240"/>
      <c r="O641" s="240"/>
      <c r="P641" s="240"/>
      <c r="Q641" s="240"/>
      <c r="R641" s="240"/>
      <c r="S641" s="240"/>
      <c r="T641" s="24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2" t="s">
        <v>144</v>
      </c>
      <c r="AU641" s="242" t="s">
        <v>89</v>
      </c>
      <c r="AV641" s="13" t="s">
        <v>87</v>
      </c>
      <c r="AW641" s="13" t="s">
        <v>34</v>
      </c>
      <c r="AX641" s="13" t="s">
        <v>79</v>
      </c>
      <c r="AY641" s="242" t="s">
        <v>134</v>
      </c>
    </row>
    <row r="642" spans="1:51" s="13" customFormat="1" ht="12">
      <c r="A642" s="13"/>
      <c r="B642" s="232"/>
      <c r="C642" s="233"/>
      <c r="D642" s="234" t="s">
        <v>144</v>
      </c>
      <c r="E642" s="235" t="s">
        <v>1</v>
      </c>
      <c r="F642" s="236" t="s">
        <v>657</v>
      </c>
      <c r="G642" s="233"/>
      <c r="H642" s="235" t="s">
        <v>1</v>
      </c>
      <c r="I642" s="237"/>
      <c r="J642" s="233"/>
      <c r="K642" s="233"/>
      <c r="L642" s="238"/>
      <c r="M642" s="239"/>
      <c r="N642" s="240"/>
      <c r="O642" s="240"/>
      <c r="P642" s="240"/>
      <c r="Q642" s="240"/>
      <c r="R642" s="240"/>
      <c r="S642" s="240"/>
      <c r="T642" s="24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2" t="s">
        <v>144</v>
      </c>
      <c r="AU642" s="242" t="s">
        <v>89</v>
      </c>
      <c r="AV642" s="13" t="s">
        <v>87</v>
      </c>
      <c r="AW642" s="13" t="s">
        <v>34</v>
      </c>
      <c r="AX642" s="13" t="s">
        <v>79</v>
      </c>
      <c r="AY642" s="242" t="s">
        <v>134</v>
      </c>
    </row>
    <row r="643" spans="1:51" s="13" customFormat="1" ht="12">
      <c r="A643" s="13"/>
      <c r="B643" s="232"/>
      <c r="C643" s="233"/>
      <c r="D643" s="234" t="s">
        <v>144</v>
      </c>
      <c r="E643" s="235" t="s">
        <v>1</v>
      </c>
      <c r="F643" s="236" t="s">
        <v>658</v>
      </c>
      <c r="G643" s="233"/>
      <c r="H643" s="235" t="s">
        <v>1</v>
      </c>
      <c r="I643" s="237"/>
      <c r="J643" s="233"/>
      <c r="K643" s="233"/>
      <c r="L643" s="238"/>
      <c r="M643" s="239"/>
      <c r="N643" s="240"/>
      <c r="O643" s="240"/>
      <c r="P643" s="240"/>
      <c r="Q643" s="240"/>
      <c r="R643" s="240"/>
      <c r="S643" s="240"/>
      <c r="T643" s="24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2" t="s">
        <v>144</v>
      </c>
      <c r="AU643" s="242" t="s">
        <v>89</v>
      </c>
      <c r="AV643" s="13" t="s">
        <v>87</v>
      </c>
      <c r="AW643" s="13" t="s">
        <v>34</v>
      </c>
      <c r="AX643" s="13" t="s">
        <v>79</v>
      </c>
      <c r="AY643" s="242" t="s">
        <v>134</v>
      </c>
    </row>
    <row r="644" spans="1:51" s="13" customFormat="1" ht="12">
      <c r="A644" s="13"/>
      <c r="B644" s="232"/>
      <c r="C644" s="233"/>
      <c r="D644" s="234" t="s">
        <v>144</v>
      </c>
      <c r="E644" s="235" t="s">
        <v>1</v>
      </c>
      <c r="F644" s="236" t="s">
        <v>659</v>
      </c>
      <c r="G644" s="233"/>
      <c r="H644" s="235" t="s">
        <v>1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2" t="s">
        <v>144</v>
      </c>
      <c r="AU644" s="242" t="s">
        <v>89</v>
      </c>
      <c r="AV644" s="13" t="s">
        <v>87</v>
      </c>
      <c r="AW644" s="13" t="s">
        <v>34</v>
      </c>
      <c r="AX644" s="13" t="s">
        <v>79</v>
      </c>
      <c r="AY644" s="242" t="s">
        <v>134</v>
      </c>
    </row>
    <row r="645" spans="1:51" s="14" customFormat="1" ht="12">
      <c r="A645" s="14"/>
      <c r="B645" s="243"/>
      <c r="C645" s="244"/>
      <c r="D645" s="234" t="s">
        <v>144</v>
      </c>
      <c r="E645" s="245" t="s">
        <v>1</v>
      </c>
      <c r="F645" s="246" t="s">
        <v>142</v>
      </c>
      <c r="G645" s="244"/>
      <c r="H645" s="247">
        <v>4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3" t="s">
        <v>144</v>
      </c>
      <c r="AU645" s="253" t="s">
        <v>89</v>
      </c>
      <c r="AV645" s="14" t="s">
        <v>89</v>
      </c>
      <c r="AW645" s="14" t="s">
        <v>34</v>
      </c>
      <c r="AX645" s="14" t="s">
        <v>87</v>
      </c>
      <c r="AY645" s="253" t="s">
        <v>134</v>
      </c>
    </row>
    <row r="646" spans="1:51" s="13" customFormat="1" ht="12">
      <c r="A646" s="13"/>
      <c r="B646" s="232"/>
      <c r="C646" s="233"/>
      <c r="D646" s="234" t="s">
        <v>144</v>
      </c>
      <c r="E646" s="235" t="s">
        <v>1</v>
      </c>
      <c r="F646" s="236" t="s">
        <v>37</v>
      </c>
      <c r="G646" s="233"/>
      <c r="H646" s="235" t="s">
        <v>1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2" t="s">
        <v>144</v>
      </c>
      <c r="AU646" s="242" t="s">
        <v>89</v>
      </c>
      <c r="AV646" s="13" t="s">
        <v>87</v>
      </c>
      <c r="AW646" s="13" t="s">
        <v>34</v>
      </c>
      <c r="AX646" s="13" t="s">
        <v>79</v>
      </c>
      <c r="AY646" s="242" t="s">
        <v>134</v>
      </c>
    </row>
    <row r="647" spans="1:51" s="13" customFormat="1" ht="12">
      <c r="A647" s="13"/>
      <c r="B647" s="232"/>
      <c r="C647" s="233"/>
      <c r="D647" s="234" t="s">
        <v>144</v>
      </c>
      <c r="E647" s="235" t="s">
        <v>1</v>
      </c>
      <c r="F647" s="236" t="s">
        <v>660</v>
      </c>
      <c r="G647" s="233"/>
      <c r="H647" s="235" t="s">
        <v>1</v>
      </c>
      <c r="I647" s="237"/>
      <c r="J647" s="233"/>
      <c r="K647" s="233"/>
      <c r="L647" s="238"/>
      <c r="M647" s="239"/>
      <c r="N647" s="240"/>
      <c r="O647" s="240"/>
      <c r="P647" s="240"/>
      <c r="Q647" s="240"/>
      <c r="R647" s="240"/>
      <c r="S647" s="240"/>
      <c r="T647" s="24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2" t="s">
        <v>144</v>
      </c>
      <c r="AU647" s="242" t="s">
        <v>89</v>
      </c>
      <c r="AV647" s="13" t="s">
        <v>87</v>
      </c>
      <c r="AW647" s="13" t="s">
        <v>34</v>
      </c>
      <c r="AX647" s="13" t="s">
        <v>79</v>
      </c>
      <c r="AY647" s="242" t="s">
        <v>134</v>
      </c>
    </row>
    <row r="648" spans="1:51" s="13" customFormat="1" ht="12">
      <c r="A648" s="13"/>
      <c r="B648" s="232"/>
      <c r="C648" s="233"/>
      <c r="D648" s="234" t="s">
        <v>144</v>
      </c>
      <c r="E648" s="235" t="s">
        <v>1</v>
      </c>
      <c r="F648" s="236" t="s">
        <v>661</v>
      </c>
      <c r="G648" s="233"/>
      <c r="H648" s="235" t="s">
        <v>1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2" t="s">
        <v>144</v>
      </c>
      <c r="AU648" s="242" t="s">
        <v>89</v>
      </c>
      <c r="AV648" s="13" t="s">
        <v>87</v>
      </c>
      <c r="AW648" s="13" t="s">
        <v>34</v>
      </c>
      <c r="AX648" s="13" t="s">
        <v>79</v>
      </c>
      <c r="AY648" s="242" t="s">
        <v>134</v>
      </c>
    </row>
    <row r="649" spans="1:65" s="2" customFormat="1" ht="37.8" customHeight="1">
      <c r="A649" s="39"/>
      <c r="B649" s="40"/>
      <c r="C649" s="276" t="s">
        <v>666</v>
      </c>
      <c r="D649" s="276" t="s">
        <v>507</v>
      </c>
      <c r="E649" s="277" t="s">
        <v>667</v>
      </c>
      <c r="F649" s="278" t="s">
        <v>668</v>
      </c>
      <c r="G649" s="279" t="s">
        <v>338</v>
      </c>
      <c r="H649" s="280">
        <v>1</v>
      </c>
      <c r="I649" s="281"/>
      <c r="J649" s="282">
        <f>ROUND(I649*H649,2)</f>
        <v>0</v>
      </c>
      <c r="K649" s="278" t="s">
        <v>1</v>
      </c>
      <c r="L649" s="283"/>
      <c r="M649" s="284" t="s">
        <v>1</v>
      </c>
      <c r="N649" s="285" t="s">
        <v>44</v>
      </c>
      <c r="O649" s="92"/>
      <c r="P649" s="228">
        <f>O649*H649</f>
        <v>0</v>
      </c>
      <c r="Q649" s="228">
        <v>0.0185</v>
      </c>
      <c r="R649" s="228">
        <f>Q649*H649</f>
        <v>0.0185</v>
      </c>
      <c r="S649" s="228">
        <v>0</v>
      </c>
      <c r="T649" s="229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0" t="s">
        <v>452</v>
      </c>
      <c r="AT649" s="230" t="s">
        <v>507</v>
      </c>
      <c r="AU649" s="230" t="s">
        <v>89</v>
      </c>
      <c r="AY649" s="18" t="s">
        <v>134</v>
      </c>
      <c r="BE649" s="231">
        <f>IF(N649="základní",J649,0)</f>
        <v>0</v>
      </c>
      <c r="BF649" s="231">
        <f>IF(N649="snížená",J649,0)</f>
        <v>0</v>
      </c>
      <c r="BG649" s="231">
        <f>IF(N649="zákl. přenesená",J649,0)</f>
        <v>0</v>
      </c>
      <c r="BH649" s="231">
        <f>IF(N649="sníž. přenesená",J649,0)</f>
        <v>0</v>
      </c>
      <c r="BI649" s="231">
        <f>IF(N649="nulová",J649,0)</f>
        <v>0</v>
      </c>
      <c r="BJ649" s="18" t="s">
        <v>87</v>
      </c>
      <c r="BK649" s="231">
        <f>ROUND(I649*H649,2)</f>
        <v>0</v>
      </c>
      <c r="BL649" s="18" t="s">
        <v>315</v>
      </c>
      <c r="BM649" s="230" t="s">
        <v>669</v>
      </c>
    </row>
    <row r="650" spans="1:51" s="13" customFormat="1" ht="12">
      <c r="A650" s="13"/>
      <c r="B650" s="232"/>
      <c r="C650" s="233"/>
      <c r="D650" s="234" t="s">
        <v>144</v>
      </c>
      <c r="E650" s="235" t="s">
        <v>1</v>
      </c>
      <c r="F650" s="236" t="s">
        <v>654</v>
      </c>
      <c r="G650" s="233"/>
      <c r="H650" s="235" t="s">
        <v>1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2" t="s">
        <v>144</v>
      </c>
      <c r="AU650" s="242" t="s">
        <v>89</v>
      </c>
      <c r="AV650" s="13" t="s">
        <v>87</v>
      </c>
      <c r="AW650" s="13" t="s">
        <v>34</v>
      </c>
      <c r="AX650" s="13" t="s">
        <v>79</v>
      </c>
      <c r="AY650" s="242" t="s">
        <v>134</v>
      </c>
    </row>
    <row r="651" spans="1:51" s="13" customFormat="1" ht="12">
      <c r="A651" s="13"/>
      <c r="B651" s="232"/>
      <c r="C651" s="233"/>
      <c r="D651" s="234" t="s">
        <v>144</v>
      </c>
      <c r="E651" s="235" t="s">
        <v>1</v>
      </c>
      <c r="F651" s="236" t="s">
        <v>655</v>
      </c>
      <c r="G651" s="233"/>
      <c r="H651" s="235" t="s">
        <v>1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2" t="s">
        <v>144</v>
      </c>
      <c r="AU651" s="242" t="s">
        <v>89</v>
      </c>
      <c r="AV651" s="13" t="s">
        <v>87</v>
      </c>
      <c r="AW651" s="13" t="s">
        <v>34</v>
      </c>
      <c r="AX651" s="13" t="s">
        <v>79</v>
      </c>
      <c r="AY651" s="242" t="s">
        <v>134</v>
      </c>
    </row>
    <row r="652" spans="1:51" s="13" customFormat="1" ht="12">
      <c r="A652" s="13"/>
      <c r="B652" s="232"/>
      <c r="C652" s="233"/>
      <c r="D652" s="234" t="s">
        <v>144</v>
      </c>
      <c r="E652" s="235" t="s">
        <v>1</v>
      </c>
      <c r="F652" s="236" t="s">
        <v>656</v>
      </c>
      <c r="G652" s="233"/>
      <c r="H652" s="235" t="s">
        <v>1</v>
      </c>
      <c r="I652" s="237"/>
      <c r="J652" s="233"/>
      <c r="K652" s="233"/>
      <c r="L652" s="238"/>
      <c r="M652" s="239"/>
      <c r="N652" s="240"/>
      <c r="O652" s="240"/>
      <c r="P652" s="240"/>
      <c r="Q652" s="240"/>
      <c r="R652" s="240"/>
      <c r="S652" s="240"/>
      <c r="T652" s="24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2" t="s">
        <v>144</v>
      </c>
      <c r="AU652" s="242" t="s">
        <v>89</v>
      </c>
      <c r="AV652" s="13" t="s">
        <v>87</v>
      </c>
      <c r="AW652" s="13" t="s">
        <v>34</v>
      </c>
      <c r="AX652" s="13" t="s">
        <v>79</v>
      </c>
      <c r="AY652" s="242" t="s">
        <v>134</v>
      </c>
    </row>
    <row r="653" spans="1:51" s="13" customFormat="1" ht="12">
      <c r="A653" s="13"/>
      <c r="B653" s="232"/>
      <c r="C653" s="233"/>
      <c r="D653" s="234" t="s">
        <v>144</v>
      </c>
      <c r="E653" s="235" t="s">
        <v>1</v>
      </c>
      <c r="F653" s="236" t="s">
        <v>657</v>
      </c>
      <c r="G653" s="233"/>
      <c r="H653" s="235" t="s">
        <v>1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2" t="s">
        <v>144</v>
      </c>
      <c r="AU653" s="242" t="s">
        <v>89</v>
      </c>
      <c r="AV653" s="13" t="s">
        <v>87</v>
      </c>
      <c r="AW653" s="13" t="s">
        <v>34</v>
      </c>
      <c r="AX653" s="13" t="s">
        <v>79</v>
      </c>
      <c r="AY653" s="242" t="s">
        <v>134</v>
      </c>
    </row>
    <row r="654" spans="1:51" s="13" customFormat="1" ht="12">
      <c r="A654" s="13"/>
      <c r="B654" s="232"/>
      <c r="C654" s="233"/>
      <c r="D654" s="234" t="s">
        <v>144</v>
      </c>
      <c r="E654" s="235" t="s">
        <v>1</v>
      </c>
      <c r="F654" s="236" t="s">
        <v>658</v>
      </c>
      <c r="G654" s="233"/>
      <c r="H654" s="235" t="s">
        <v>1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2" t="s">
        <v>144</v>
      </c>
      <c r="AU654" s="242" t="s">
        <v>89</v>
      </c>
      <c r="AV654" s="13" t="s">
        <v>87</v>
      </c>
      <c r="AW654" s="13" t="s">
        <v>34</v>
      </c>
      <c r="AX654" s="13" t="s">
        <v>79</v>
      </c>
      <c r="AY654" s="242" t="s">
        <v>134</v>
      </c>
    </row>
    <row r="655" spans="1:51" s="13" customFormat="1" ht="12">
      <c r="A655" s="13"/>
      <c r="B655" s="232"/>
      <c r="C655" s="233"/>
      <c r="D655" s="234" t="s">
        <v>144</v>
      </c>
      <c r="E655" s="235" t="s">
        <v>1</v>
      </c>
      <c r="F655" s="236" t="s">
        <v>659</v>
      </c>
      <c r="G655" s="233"/>
      <c r="H655" s="235" t="s">
        <v>1</v>
      </c>
      <c r="I655" s="237"/>
      <c r="J655" s="233"/>
      <c r="K655" s="233"/>
      <c r="L655" s="238"/>
      <c r="M655" s="239"/>
      <c r="N655" s="240"/>
      <c r="O655" s="240"/>
      <c r="P655" s="240"/>
      <c r="Q655" s="240"/>
      <c r="R655" s="240"/>
      <c r="S655" s="240"/>
      <c r="T655" s="24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2" t="s">
        <v>144</v>
      </c>
      <c r="AU655" s="242" t="s">
        <v>89</v>
      </c>
      <c r="AV655" s="13" t="s">
        <v>87</v>
      </c>
      <c r="AW655" s="13" t="s">
        <v>34</v>
      </c>
      <c r="AX655" s="13" t="s">
        <v>79</v>
      </c>
      <c r="AY655" s="242" t="s">
        <v>134</v>
      </c>
    </row>
    <row r="656" spans="1:51" s="14" customFormat="1" ht="12">
      <c r="A656" s="14"/>
      <c r="B656" s="243"/>
      <c r="C656" s="244"/>
      <c r="D656" s="234" t="s">
        <v>144</v>
      </c>
      <c r="E656" s="245" t="s">
        <v>1</v>
      </c>
      <c r="F656" s="246" t="s">
        <v>87</v>
      </c>
      <c r="G656" s="244"/>
      <c r="H656" s="247">
        <v>1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3" t="s">
        <v>144</v>
      </c>
      <c r="AU656" s="253" t="s">
        <v>89</v>
      </c>
      <c r="AV656" s="14" t="s">
        <v>89</v>
      </c>
      <c r="AW656" s="14" t="s">
        <v>34</v>
      </c>
      <c r="AX656" s="14" t="s">
        <v>87</v>
      </c>
      <c r="AY656" s="253" t="s">
        <v>134</v>
      </c>
    </row>
    <row r="657" spans="1:51" s="13" customFormat="1" ht="12">
      <c r="A657" s="13"/>
      <c r="B657" s="232"/>
      <c r="C657" s="233"/>
      <c r="D657" s="234" t="s">
        <v>144</v>
      </c>
      <c r="E657" s="235" t="s">
        <v>1</v>
      </c>
      <c r="F657" s="236" t="s">
        <v>37</v>
      </c>
      <c r="G657" s="233"/>
      <c r="H657" s="235" t="s">
        <v>1</v>
      </c>
      <c r="I657" s="237"/>
      <c r="J657" s="233"/>
      <c r="K657" s="233"/>
      <c r="L657" s="238"/>
      <c r="M657" s="239"/>
      <c r="N657" s="240"/>
      <c r="O657" s="240"/>
      <c r="P657" s="240"/>
      <c r="Q657" s="240"/>
      <c r="R657" s="240"/>
      <c r="S657" s="240"/>
      <c r="T657" s="24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2" t="s">
        <v>144</v>
      </c>
      <c r="AU657" s="242" t="s">
        <v>89</v>
      </c>
      <c r="AV657" s="13" t="s">
        <v>87</v>
      </c>
      <c r="AW657" s="13" t="s">
        <v>34</v>
      </c>
      <c r="AX657" s="13" t="s">
        <v>79</v>
      </c>
      <c r="AY657" s="242" t="s">
        <v>134</v>
      </c>
    </row>
    <row r="658" spans="1:51" s="13" customFormat="1" ht="12">
      <c r="A658" s="13"/>
      <c r="B658" s="232"/>
      <c r="C658" s="233"/>
      <c r="D658" s="234" t="s">
        <v>144</v>
      </c>
      <c r="E658" s="235" t="s">
        <v>1</v>
      </c>
      <c r="F658" s="236" t="s">
        <v>660</v>
      </c>
      <c r="G658" s="233"/>
      <c r="H658" s="235" t="s">
        <v>1</v>
      </c>
      <c r="I658" s="237"/>
      <c r="J658" s="233"/>
      <c r="K658" s="233"/>
      <c r="L658" s="238"/>
      <c r="M658" s="239"/>
      <c r="N658" s="240"/>
      <c r="O658" s="240"/>
      <c r="P658" s="240"/>
      <c r="Q658" s="240"/>
      <c r="R658" s="240"/>
      <c r="S658" s="240"/>
      <c r="T658" s="24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2" t="s">
        <v>144</v>
      </c>
      <c r="AU658" s="242" t="s">
        <v>89</v>
      </c>
      <c r="AV658" s="13" t="s">
        <v>87</v>
      </c>
      <c r="AW658" s="13" t="s">
        <v>34</v>
      </c>
      <c r="AX658" s="13" t="s">
        <v>79</v>
      </c>
      <c r="AY658" s="242" t="s">
        <v>134</v>
      </c>
    </row>
    <row r="659" spans="1:51" s="13" customFormat="1" ht="12">
      <c r="A659" s="13"/>
      <c r="B659" s="232"/>
      <c r="C659" s="233"/>
      <c r="D659" s="234" t="s">
        <v>144</v>
      </c>
      <c r="E659" s="235" t="s">
        <v>1</v>
      </c>
      <c r="F659" s="236" t="s">
        <v>661</v>
      </c>
      <c r="G659" s="233"/>
      <c r="H659" s="235" t="s">
        <v>1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2" t="s">
        <v>144</v>
      </c>
      <c r="AU659" s="242" t="s">
        <v>89</v>
      </c>
      <c r="AV659" s="13" t="s">
        <v>87</v>
      </c>
      <c r="AW659" s="13" t="s">
        <v>34</v>
      </c>
      <c r="AX659" s="13" t="s">
        <v>79</v>
      </c>
      <c r="AY659" s="242" t="s">
        <v>134</v>
      </c>
    </row>
    <row r="660" spans="1:65" s="2" customFormat="1" ht="37.8" customHeight="1">
      <c r="A660" s="39"/>
      <c r="B660" s="40"/>
      <c r="C660" s="276" t="s">
        <v>670</v>
      </c>
      <c r="D660" s="276" t="s">
        <v>507</v>
      </c>
      <c r="E660" s="277" t="s">
        <v>671</v>
      </c>
      <c r="F660" s="278" t="s">
        <v>672</v>
      </c>
      <c r="G660" s="279" t="s">
        <v>338</v>
      </c>
      <c r="H660" s="280">
        <v>2</v>
      </c>
      <c r="I660" s="281"/>
      <c r="J660" s="282">
        <f>ROUND(I660*H660,2)</f>
        <v>0</v>
      </c>
      <c r="K660" s="278" t="s">
        <v>1</v>
      </c>
      <c r="L660" s="283"/>
      <c r="M660" s="284" t="s">
        <v>1</v>
      </c>
      <c r="N660" s="285" t="s">
        <v>44</v>
      </c>
      <c r="O660" s="92"/>
      <c r="P660" s="228">
        <f>O660*H660</f>
        <v>0</v>
      </c>
      <c r="Q660" s="228">
        <v>0.0185</v>
      </c>
      <c r="R660" s="228">
        <f>Q660*H660</f>
        <v>0.037</v>
      </c>
      <c r="S660" s="228">
        <v>0</v>
      </c>
      <c r="T660" s="22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0" t="s">
        <v>452</v>
      </c>
      <c r="AT660" s="230" t="s">
        <v>507</v>
      </c>
      <c r="AU660" s="230" t="s">
        <v>89</v>
      </c>
      <c r="AY660" s="18" t="s">
        <v>134</v>
      </c>
      <c r="BE660" s="231">
        <f>IF(N660="základní",J660,0)</f>
        <v>0</v>
      </c>
      <c r="BF660" s="231">
        <f>IF(N660="snížená",J660,0)</f>
        <v>0</v>
      </c>
      <c r="BG660" s="231">
        <f>IF(N660="zákl. přenesená",J660,0)</f>
        <v>0</v>
      </c>
      <c r="BH660" s="231">
        <f>IF(N660="sníž. přenesená",J660,0)</f>
        <v>0</v>
      </c>
      <c r="BI660" s="231">
        <f>IF(N660="nulová",J660,0)</f>
        <v>0</v>
      </c>
      <c r="BJ660" s="18" t="s">
        <v>87</v>
      </c>
      <c r="BK660" s="231">
        <f>ROUND(I660*H660,2)</f>
        <v>0</v>
      </c>
      <c r="BL660" s="18" t="s">
        <v>315</v>
      </c>
      <c r="BM660" s="230" t="s">
        <v>673</v>
      </c>
    </row>
    <row r="661" spans="1:51" s="13" customFormat="1" ht="12">
      <c r="A661" s="13"/>
      <c r="B661" s="232"/>
      <c r="C661" s="233"/>
      <c r="D661" s="234" t="s">
        <v>144</v>
      </c>
      <c r="E661" s="235" t="s">
        <v>1</v>
      </c>
      <c r="F661" s="236" t="s">
        <v>654</v>
      </c>
      <c r="G661" s="233"/>
      <c r="H661" s="235" t="s">
        <v>1</v>
      </c>
      <c r="I661" s="237"/>
      <c r="J661" s="233"/>
      <c r="K661" s="233"/>
      <c r="L661" s="238"/>
      <c r="M661" s="239"/>
      <c r="N661" s="240"/>
      <c r="O661" s="240"/>
      <c r="P661" s="240"/>
      <c r="Q661" s="240"/>
      <c r="R661" s="240"/>
      <c r="S661" s="240"/>
      <c r="T661" s="24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2" t="s">
        <v>144</v>
      </c>
      <c r="AU661" s="242" t="s">
        <v>89</v>
      </c>
      <c r="AV661" s="13" t="s">
        <v>87</v>
      </c>
      <c r="AW661" s="13" t="s">
        <v>34</v>
      </c>
      <c r="AX661" s="13" t="s">
        <v>79</v>
      </c>
      <c r="AY661" s="242" t="s">
        <v>134</v>
      </c>
    </row>
    <row r="662" spans="1:51" s="13" customFormat="1" ht="12">
      <c r="A662" s="13"/>
      <c r="B662" s="232"/>
      <c r="C662" s="233"/>
      <c r="D662" s="234" t="s">
        <v>144</v>
      </c>
      <c r="E662" s="235" t="s">
        <v>1</v>
      </c>
      <c r="F662" s="236" t="s">
        <v>655</v>
      </c>
      <c r="G662" s="233"/>
      <c r="H662" s="235" t="s">
        <v>1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2" t="s">
        <v>144</v>
      </c>
      <c r="AU662" s="242" t="s">
        <v>89</v>
      </c>
      <c r="AV662" s="13" t="s">
        <v>87</v>
      </c>
      <c r="AW662" s="13" t="s">
        <v>34</v>
      </c>
      <c r="AX662" s="13" t="s">
        <v>79</v>
      </c>
      <c r="AY662" s="242" t="s">
        <v>134</v>
      </c>
    </row>
    <row r="663" spans="1:51" s="13" customFormat="1" ht="12">
      <c r="A663" s="13"/>
      <c r="B663" s="232"/>
      <c r="C663" s="233"/>
      <c r="D663" s="234" t="s">
        <v>144</v>
      </c>
      <c r="E663" s="235" t="s">
        <v>1</v>
      </c>
      <c r="F663" s="236" t="s">
        <v>656</v>
      </c>
      <c r="G663" s="233"/>
      <c r="H663" s="235" t="s">
        <v>1</v>
      </c>
      <c r="I663" s="237"/>
      <c r="J663" s="233"/>
      <c r="K663" s="233"/>
      <c r="L663" s="238"/>
      <c r="M663" s="239"/>
      <c r="N663" s="240"/>
      <c r="O663" s="240"/>
      <c r="P663" s="240"/>
      <c r="Q663" s="240"/>
      <c r="R663" s="240"/>
      <c r="S663" s="240"/>
      <c r="T663" s="24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2" t="s">
        <v>144</v>
      </c>
      <c r="AU663" s="242" t="s">
        <v>89</v>
      </c>
      <c r="AV663" s="13" t="s">
        <v>87</v>
      </c>
      <c r="AW663" s="13" t="s">
        <v>34</v>
      </c>
      <c r="AX663" s="13" t="s">
        <v>79</v>
      </c>
      <c r="AY663" s="242" t="s">
        <v>134</v>
      </c>
    </row>
    <row r="664" spans="1:51" s="13" customFormat="1" ht="12">
      <c r="A664" s="13"/>
      <c r="B664" s="232"/>
      <c r="C664" s="233"/>
      <c r="D664" s="234" t="s">
        <v>144</v>
      </c>
      <c r="E664" s="235" t="s">
        <v>1</v>
      </c>
      <c r="F664" s="236" t="s">
        <v>657</v>
      </c>
      <c r="G664" s="233"/>
      <c r="H664" s="235" t="s">
        <v>1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144</v>
      </c>
      <c r="AU664" s="242" t="s">
        <v>89</v>
      </c>
      <c r="AV664" s="13" t="s">
        <v>87</v>
      </c>
      <c r="AW664" s="13" t="s">
        <v>34</v>
      </c>
      <c r="AX664" s="13" t="s">
        <v>79</v>
      </c>
      <c r="AY664" s="242" t="s">
        <v>134</v>
      </c>
    </row>
    <row r="665" spans="1:51" s="13" customFormat="1" ht="12">
      <c r="A665" s="13"/>
      <c r="B665" s="232"/>
      <c r="C665" s="233"/>
      <c r="D665" s="234" t="s">
        <v>144</v>
      </c>
      <c r="E665" s="235" t="s">
        <v>1</v>
      </c>
      <c r="F665" s="236" t="s">
        <v>658</v>
      </c>
      <c r="G665" s="233"/>
      <c r="H665" s="235" t="s">
        <v>1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2" t="s">
        <v>144</v>
      </c>
      <c r="AU665" s="242" t="s">
        <v>89</v>
      </c>
      <c r="AV665" s="13" t="s">
        <v>87</v>
      </c>
      <c r="AW665" s="13" t="s">
        <v>34</v>
      </c>
      <c r="AX665" s="13" t="s">
        <v>79</v>
      </c>
      <c r="AY665" s="242" t="s">
        <v>134</v>
      </c>
    </row>
    <row r="666" spans="1:51" s="13" customFormat="1" ht="12">
      <c r="A666" s="13"/>
      <c r="B666" s="232"/>
      <c r="C666" s="233"/>
      <c r="D666" s="234" t="s">
        <v>144</v>
      </c>
      <c r="E666" s="235" t="s">
        <v>1</v>
      </c>
      <c r="F666" s="236" t="s">
        <v>659</v>
      </c>
      <c r="G666" s="233"/>
      <c r="H666" s="235" t="s">
        <v>1</v>
      </c>
      <c r="I666" s="237"/>
      <c r="J666" s="233"/>
      <c r="K666" s="233"/>
      <c r="L666" s="238"/>
      <c r="M666" s="239"/>
      <c r="N666" s="240"/>
      <c r="O666" s="240"/>
      <c r="P666" s="240"/>
      <c r="Q666" s="240"/>
      <c r="R666" s="240"/>
      <c r="S666" s="240"/>
      <c r="T666" s="24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2" t="s">
        <v>144</v>
      </c>
      <c r="AU666" s="242" t="s">
        <v>89</v>
      </c>
      <c r="AV666" s="13" t="s">
        <v>87</v>
      </c>
      <c r="AW666" s="13" t="s">
        <v>34</v>
      </c>
      <c r="AX666" s="13" t="s">
        <v>79</v>
      </c>
      <c r="AY666" s="242" t="s">
        <v>134</v>
      </c>
    </row>
    <row r="667" spans="1:51" s="14" customFormat="1" ht="12">
      <c r="A667" s="14"/>
      <c r="B667" s="243"/>
      <c r="C667" s="244"/>
      <c r="D667" s="234" t="s">
        <v>144</v>
      </c>
      <c r="E667" s="245" t="s">
        <v>1</v>
      </c>
      <c r="F667" s="246" t="s">
        <v>89</v>
      </c>
      <c r="G667" s="244"/>
      <c r="H667" s="247">
        <v>2</v>
      </c>
      <c r="I667" s="248"/>
      <c r="J667" s="244"/>
      <c r="K667" s="244"/>
      <c r="L667" s="249"/>
      <c r="M667" s="250"/>
      <c r="N667" s="251"/>
      <c r="O667" s="251"/>
      <c r="P667" s="251"/>
      <c r="Q667" s="251"/>
      <c r="R667" s="251"/>
      <c r="S667" s="251"/>
      <c r="T667" s="25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3" t="s">
        <v>144</v>
      </c>
      <c r="AU667" s="253" t="s">
        <v>89</v>
      </c>
      <c r="AV667" s="14" t="s">
        <v>89</v>
      </c>
      <c r="AW667" s="14" t="s">
        <v>34</v>
      </c>
      <c r="AX667" s="14" t="s">
        <v>87</v>
      </c>
      <c r="AY667" s="253" t="s">
        <v>134</v>
      </c>
    </row>
    <row r="668" spans="1:51" s="13" customFormat="1" ht="12">
      <c r="A668" s="13"/>
      <c r="B668" s="232"/>
      <c r="C668" s="233"/>
      <c r="D668" s="234" t="s">
        <v>144</v>
      </c>
      <c r="E668" s="235" t="s">
        <v>1</v>
      </c>
      <c r="F668" s="236" t="s">
        <v>37</v>
      </c>
      <c r="G668" s="233"/>
      <c r="H668" s="235" t="s">
        <v>1</v>
      </c>
      <c r="I668" s="237"/>
      <c r="J668" s="233"/>
      <c r="K668" s="233"/>
      <c r="L668" s="238"/>
      <c r="M668" s="239"/>
      <c r="N668" s="240"/>
      <c r="O668" s="240"/>
      <c r="P668" s="240"/>
      <c r="Q668" s="240"/>
      <c r="R668" s="240"/>
      <c r="S668" s="240"/>
      <c r="T668" s="24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2" t="s">
        <v>144</v>
      </c>
      <c r="AU668" s="242" t="s">
        <v>89</v>
      </c>
      <c r="AV668" s="13" t="s">
        <v>87</v>
      </c>
      <c r="AW668" s="13" t="s">
        <v>34</v>
      </c>
      <c r="AX668" s="13" t="s">
        <v>79</v>
      </c>
      <c r="AY668" s="242" t="s">
        <v>134</v>
      </c>
    </row>
    <row r="669" spans="1:51" s="13" customFormat="1" ht="12">
      <c r="A669" s="13"/>
      <c r="B669" s="232"/>
      <c r="C669" s="233"/>
      <c r="D669" s="234" t="s">
        <v>144</v>
      </c>
      <c r="E669" s="235" t="s">
        <v>1</v>
      </c>
      <c r="F669" s="236" t="s">
        <v>660</v>
      </c>
      <c r="G669" s="233"/>
      <c r="H669" s="235" t="s">
        <v>1</v>
      </c>
      <c r="I669" s="237"/>
      <c r="J669" s="233"/>
      <c r="K669" s="233"/>
      <c r="L669" s="238"/>
      <c r="M669" s="239"/>
      <c r="N669" s="240"/>
      <c r="O669" s="240"/>
      <c r="P669" s="240"/>
      <c r="Q669" s="240"/>
      <c r="R669" s="240"/>
      <c r="S669" s="240"/>
      <c r="T669" s="24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2" t="s">
        <v>144</v>
      </c>
      <c r="AU669" s="242" t="s">
        <v>89</v>
      </c>
      <c r="AV669" s="13" t="s">
        <v>87</v>
      </c>
      <c r="AW669" s="13" t="s">
        <v>34</v>
      </c>
      <c r="AX669" s="13" t="s">
        <v>79</v>
      </c>
      <c r="AY669" s="242" t="s">
        <v>134</v>
      </c>
    </row>
    <row r="670" spans="1:51" s="13" customFormat="1" ht="12">
      <c r="A670" s="13"/>
      <c r="B670" s="232"/>
      <c r="C670" s="233"/>
      <c r="D670" s="234" t="s">
        <v>144</v>
      </c>
      <c r="E670" s="235" t="s">
        <v>1</v>
      </c>
      <c r="F670" s="236" t="s">
        <v>661</v>
      </c>
      <c r="G670" s="233"/>
      <c r="H670" s="235" t="s">
        <v>1</v>
      </c>
      <c r="I670" s="237"/>
      <c r="J670" s="233"/>
      <c r="K670" s="233"/>
      <c r="L670" s="238"/>
      <c r="M670" s="239"/>
      <c r="N670" s="240"/>
      <c r="O670" s="240"/>
      <c r="P670" s="240"/>
      <c r="Q670" s="240"/>
      <c r="R670" s="240"/>
      <c r="S670" s="240"/>
      <c r="T670" s="24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2" t="s">
        <v>144</v>
      </c>
      <c r="AU670" s="242" t="s">
        <v>89</v>
      </c>
      <c r="AV670" s="13" t="s">
        <v>87</v>
      </c>
      <c r="AW670" s="13" t="s">
        <v>34</v>
      </c>
      <c r="AX670" s="13" t="s">
        <v>79</v>
      </c>
      <c r="AY670" s="242" t="s">
        <v>134</v>
      </c>
    </row>
    <row r="671" spans="1:65" s="2" customFormat="1" ht="37.8" customHeight="1">
      <c r="A671" s="39"/>
      <c r="B671" s="40"/>
      <c r="C671" s="276" t="s">
        <v>674</v>
      </c>
      <c r="D671" s="276" t="s">
        <v>507</v>
      </c>
      <c r="E671" s="277" t="s">
        <v>675</v>
      </c>
      <c r="F671" s="278" t="s">
        <v>676</v>
      </c>
      <c r="G671" s="279" t="s">
        <v>338</v>
      </c>
      <c r="H671" s="280">
        <v>1</v>
      </c>
      <c r="I671" s="281"/>
      <c r="J671" s="282">
        <f>ROUND(I671*H671,2)</f>
        <v>0</v>
      </c>
      <c r="K671" s="278" t="s">
        <v>1</v>
      </c>
      <c r="L671" s="283"/>
      <c r="M671" s="284" t="s">
        <v>1</v>
      </c>
      <c r="N671" s="285" t="s">
        <v>44</v>
      </c>
      <c r="O671" s="92"/>
      <c r="P671" s="228">
        <f>O671*H671</f>
        <v>0</v>
      </c>
      <c r="Q671" s="228">
        <v>0.0185</v>
      </c>
      <c r="R671" s="228">
        <f>Q671*H671</f>
        <v>0.0185</v>
      </c>
      <c r="S671" s="228">
        <v>0</v>
      </c>
      <c r="T671" s="229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0" t="s">
        <v>452</v>
      </c>
      <c r="AT671" s="230" t="s">
        <v>507</v>
      </c>
      <c r="AU671" s="230" t="s">
        <v>89</v>
      </c>
      <c r="AY671" s="18" t="s">
        <v>134</v>
      </c>
      <c r="BE671" s="231">
        <f>IF(N671="základní",J671,0)</f>
        <v>0</v>
      </c>
      <c r="BF671" s="231">
        <f>IF(N671="snížená",J671,0)</f>
        <v>0</v>
      </c>
      <c r="BG671" s="231">
        <f>IF(N671="zákl. přenesená",J671,0)</f>
        <v>0</v>
      </c>
      <c r="BH671" s="231">
        <f>IF(N671="sníž. přenesená",J671,0)</f>
        <v>0</v>
      </c>
      <c r="BI671" s="231">
        <f>IF(N671="nulová",J671,0)</f>
        <v>0</v>
      </c>
      <c r="BJ671" s="18" t="s">
        <v>87</v>
      </c>
      <c r="BK671" s="231">
        <f>ROUND(I671*H671,2)</f>
        <v>0</v>
      </c>
      <c r="BL671" s="18" t="s">
        <v>315</v>
      </c>
      <c r="BM671" s="230" t="s">
        <v>677</v>
      </c>
    </row>
    <row r="672" spans="1:51" s="13" customFormat="1" ht="12">
      <c r="A672" s="13"/>
      <c r="B672" s="232"/>
      <c r="C672" s="233"/>
      <c r="D672" s="234" t="s">
        <v>144</v>
      </c>
      <c r="E672" s="235" t="s">
        <v>1</v>
      </c>
      <c r="F672" s="236" t="s">
        <v>654</v>
      </c>
      <c r="G672" s="233"/>
      <c r="H672" s="235" t="s">
        <v>1</v>
      </c>
      <c r="I672" s="237"/>
      <c r="J672" s="233"/>
      <c r="K672" s="233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144</v>
      </c>
      <c r="AU672" s="242" t="s">
        <v>89</v>
      </c>
      <c r="AV672" s="13" t="s">
        <v>87</v>
      </c>
      <c r="AW672" s="13" t="s">
        <v>34</v>
      </c>
      <c r="AX672" s="13" t="s">
        <v>79</v>
      </c>
      <c r="AY672" s="242" t="s">
        <v>134</v>
      </c>
    </row>
    <row r="673" spans="1:51" s="13" customFormat="1" ht="12">
      <c r="A673" s="13"/>
      <c r="B673" s="232"/>
      <c r="C673" s="233"/>
      <c r="D673" s="234" t="s">
        <v>144</v>
      </c>
      <c r="E673" s="235" t="s">
        <v>1</v>
      </c>
      <c r="F673" s="236" t="s">
        <v>655</v>
      </c>
      <c r="G673" s="233"/>
      <c r="H673" s="235" t="s">
        <v>1</v>
      </c>
      <c r="I673" s="237"/>
      <c r="J673" s="233"/>
      <c r="K673" s="233"/>
      <c r="L673" s="238"/>
      <c r="M673" s="239"/>
      <c r="N673" s="240"/>
      <c r="O673" s="240"/>
      <c r="P673" s="240"/>
      <c r="Q673" s="240"/>
      <c r="R673" s="240"/>
      <c r="S673" s="240"/>
      <c r="T673" s="24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2" t="s">
        <v>144</v>
      </c>
      <c r="AU673" s="242" t="s">
        <v>89</v>
      </c>
      <c r="AV673" s="13" t="s">
        <v>87</v>
      </c>
      <c r="AW673" s="13" t="s">
        <v>34</v>
      </c>
      <c r="AX673" s="13" t="s">
        <v>79</v>
      </c>
      <c r="AY673" s="242" t="s">
        <v>134</v>
      </c>
    </row>
    <row r="674" spans="1:51" s="13" customFormat="1" ht="12">
      <c r="A674" s="13"/>
      <c r="B674" s="232"/>
      <c r="C674" s="233"/>
      <c r="D674" s="234" t="s">
        <v>144</v>
      </c>
      <c r="E674" s="235" t="s">
        <v>1</v>
      </c>
      <c r="F674" s="236" t="s">
        <v>656</v>
      </c>
      <c r="G674" s="233"/>
      <c r="H674" s="235" t="s">
        <v>1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2" t="s">
        <v>144</v>
      </c>
      <c r="AU674" s="242" t="s">
        <v>89</v>
      </c>
      <c r="AV674" s="13" t="s">
        <v>87</v>
      </c>
      <c r="AW674" s="13" t="s">
        <v>34</v>
      </c>
      <c r="AX674" s="13" t="s">
        <v>79</v>
      </c>
      <c r="AY674" s="242" t="s">
        <v>134</v>
      </c>
    </row>
    <row r="675" spans="1:51" s="13" customFormat="1" ht="12">
      <c r="A675" s="13"/>
      <c r="B675" s="232"/>
      <c r="C675" s="233"/>
      <c r="D675" s="234" t="s">
        <v>144</v>
      </c>
      <c r="E675" s="235" t="s">
        <v>1</v>
      </c>
      <c r="F675" s="236" t="s">
        <v>657</v>
      </c>
      <c r="G675" s="233"/>
      <c r="H675" s="235" t="s">
        <v>1</v>
      </c>
      <c r="I675" s="237"/>
      <c r="J675" s="233"/>
      <c r="K675" s="233"/>
      <c r="L675" s="238"/>
      <c r="M675" s="239"/>
      <c r="N675" s="240"/>
      <c r="O675" s="240"/>
      <c r="P675" s="240"/>
      <c r="Q675" s="240"/>
      <c r="R675" s="240"/>
      <c r="S675" s="240"/>
      <c r="T675" s="24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2" t="s">
        <v>144</v>
      </c>
      <c r="AU675" s="242" t="s">
        <v>89</v>
      </c>
      <c r="AV675" s="13" t="s">
        <v>87</v>
      </c>
      <c r="AW675" s="13" t="s">
        <v>34</v>
      </c>
      <c r="AX675" s="13" t="s">
        <v>79</v>
      </c>
      <c r="AY675" s="242" t="s">
        <v>134</v>
      </c>
    </row>
    <row r="676" spans="1:51" s="13" customFormat="1" ht="12">
      <c r="A676" s="13"/>
      <c r="B676" s="232"/>
      <c r="C676" s="233"/>
      <c r="D676" s="234" t="s">
        <v>144</v>
      </c>
      <c r="E676" s="235" t="s">
        <v>1</v>
      </c>
      <c r="F676" s="236" t="s">
        <v>658</v>
      </c>
      <c r="G676" s="233"/>
      <c r="H676" s="235" t="s">
        <v>1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2" t="s">
        <v>144</v>
      </c>
      <c r="AU676" s="242" t="s">
        <v>89</v>
      </c>
      <c r="AV676" s="13" t="s">
        <v>87</v>
      </c>
      <c r="AW676" s="13" t="s">
        <v>34</v>
      </c>
      <c r="AX676" s="13" t="s">
        <v>79</v>
      </c>
      <c r="AY676" s="242" t="s">
        <v>134</v>
      </c>
    </row>
    <row r="677" spans="1:51" s="13" customFormat="1" ht="12">
      <c r="A677" s="13"/>
      <c r="B677" s="232"/>
      <c r="C677" s="233"/>
      <c r="D677" s="234" t="s">
        <v>144</v>
      </c>
      <c r="E677" s="235" t="s">
        <v>1</v>
      </c>
      <c r="F677" s="236" t="s">
        <v>659</v>
      </c>
      <c r="G677" s="233"/>
      <c r="H677" s="235" t="s">
        <v>1</v>
      </c>
      <c r="I677" s="237"/>
      <c r="J677" s="233"/>
      <c r="K677" s="233"/>
      <c r="L677" s="238"/>
      <c r="M677" s="239"/>
      <c r="N677" s="240"/>
      <c r="O677" s="240"/>
      <c r="P677" s="240"/>
      <c r="Q677" s="240"/>
      <c r="R677" s="240"/>
      <c r="S677" s="240"/>
      <c r="T677" s="24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2" t="s">
        <v>144</v>
      </c>
      <c r="AU677" s="242" t="s">
        <v>89</v>
      </c>
      <c r="AV677" s="13" t="s">
        <v>87</v>
      </c>
      <c r="AW677" s="13" t="s">
        <v>34</v>
      </c>
      <c r="AX677" s="13" t="s">
        <v>79</v>
      </c>
      <c r="AY677" s="242" t="s">
        <v>134</v>
      </c>
    </row>
    <row r="678" spans="1:51" s="14" customFormat="1" ht="12">
      <c r="A678" s="14"/>
      <c r="B678" s="243"/>
      <c r="C678" s="244"/>
      <c r="D678" s="234" t="s">
        <v>144</v>
      </c>
      <c r="E678" s="245" t="s">
        <v>1</v>
      </c>
      <c r="F678" s="246" t="s">
        <v>87</v>
      </c>
      <c r="G678" s="244"/>
      <c r="H678" s="247">
        <v>1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3" t="s">
        <v>144</v>
      </c>
      <c r="AU678" s="253" t="s">
        <v>89</v>
      </c>
      <c r="AV678" s="14" t="s">
        <v>89</v>
      </c>
      <c r="AW678" s="14" t="s">
        <v>34</v>
      </c>
      <c r="AX678" s="14" t="s">
        <v>87</v>
      </c>
      <c r="AY678" s="253" t="s">
        <v>134</v>
      </c>
    </row>
    <row r="679" spans="1:51" s="13" customFormat="1" ht="12">
      <c r="A679" s="13"/>
      <c r="B679" s="232"/>
      <c r="C679" s="233"/>
      <c r="D679" s="234" t="s">
        <v>144</v>
      </c>
      <c r="E679" s="235" t="s">
        <v>1</v>
      </c>
      <c r="F679" s="236" t="s">
        <v>37</v>
      </c>
      <c r="G679" s="233"/>
      <c r="H679" s="235" t="s">
        <v>1</v>
      </c>
      <c r="I679" s="237"/>
      <c r="J679" s="233"/>
      <c r="K679" s="233"/>
      <c r="L679" s="238"/>
      <c r="M679" s="239"/>
      <c r="N679" s="240"/>
      <c r="O679" s="240"/>
      <c r="P679" s="240"/>
      <c r="Q679" s="240"/>
      <c r="R679" s="240"/>
      <c r="S679" s="240"/>
      <c r="T679" s="24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2" t="s">
        <v>144</v>
      </c>
      <c r="AU679" s="242" t="s">
        <v>89</v>
      </c>
      <c r="AV679" s="13" t="s">
        <v>87</v>
      </c>
      <c r="AW679" s="13" t="s">
        <v>34</v>
      </c>
      <c r="AX679" s="13" t="s">
        <v>79</v>
      </c>
      <c r="AY679" s="242" t="s">
        <v>134</v>
      </c>
    </row>
    <row r="680" spans="1:51" s="13" customFormat="1" ht="12">
      <c r="A680" s="13"/>
      <c r="B680" s="232"/>
      <c r="C680" s="233"/>
      <c r="D680" s="234" t="s">
        <v>144</v>
      </c>
      <c r="E680" s="235" t="s">
        <v>1</v>
      </c>
      <c r="F680" s="236" t="s">
        <v>660</v>
      </c>
      <c r="G680" s="233"/>
      <c r="H680" s="235" t="s">
        <v>1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2" t="s">
        <v>144</v>
      </c>
      <c r="AU680" s="242" t="s">
        <v>89</v>
      </c>
      <c r="AV680" s="13" t="s">
        <v>87</v>
      </c>
      <c r="AW680" s="13" t="s">
        <v>34</v>
      </c>
      <c r="AX680" s="13" t="s">
        <v>79</v>
      </c>
      <c r="AY680" s="242" t="s">
        <v>134</v>
      </c>
    </row>
    <row r="681" spans="1:51" s="13" customFormat="1" ht="12">
      <c r="A681" s="13"/>
      <c r="B681" s="232"/>
      <c r="C681" s="233"/>
      <c r="D681" s="234" t="s">
        <v>144</v>
      </c>
      <c r="E681" s="235" t="s">
        <v>1</v>
      </c>
      <c r="F681" s="236" t="s">
        <v>661</v>
      </c>
      <c r="G681" s="233"/>
      <c r="H681" s="235" t="s">
        <v>1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2" t="s">
        <v>144</v>
      </c>
      <c r="AU681" s="242" t="s">
        <v>89</v>
      </c>
      <c r="AV681" s="13" t="s">
        <v>87</v>
      </c>
      <c r="AW681" s="13" t="s">
        <v>34</v>
      </c>
      <c r="AX681" s="13" t="s">
        <v>79</v>
      </c>
      <c r="AY681" s="242" t="s">
        <v>134</v>
      </c>
    </row>
    <row r="682" spans="1:65" s="2" customFormat="1" ht="14.4" customHeight="1">
      <c r="A682" s="39"/>
      <c r="B682" s="40"/>
      <c r="C682" s="219" t="s">
        <v>678</v>
      </c>
      <c r="D682" s="219" t="s">
        <v>137</v>
      </c>
      <c r="E682" s="220" t="s">
        <v>679</v>
      </c>
      <c r="F682" s="221" t="s">
        <v>680</v>
      </c>
      <c r="G682" s="222" t="s">
        <v>140</v>
      </c>
      <c r="H682" s="223">
        <v>4.35</v>
      </c>
      <c r="I682" s="224"/>
      <c r="J682" s="225">
        <f>ROUND(I682*H682,2)</f>
        <v>0</v>
      </c>
      <c r="K682" s="221" t="s">
        <v>141</v>
      </c>
      <c r="L682" s="45"/>
      <c r="M682" s="226" t="s">
        <v>1</v>
      </c>
      <c r="N682" s="227" t="s">
        <v>44</v>
      </c>
      <c r="O682" s="92"/>
      <c r="P682" s="228">
        <f>O682*H682</f>
        <v>0</v>
      </c>
      <c r="Q682" s="228">
        <v>0.00027</v>
      </c>
      <c r="R682" s="228">
        <f>Q682*H682</f>
        <v>0.0011745</v>
      </c>
      <c r="S682" s="228">
        <v>0</v>
      </c>
      <c r="T682" s="22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0" t="s">
        <v>315</v>
      </c>
      <c r="AT682" s="230" t="s">
        <v>137</v>
      </c>
      <c r="AU682" s="230" t="s">
        <v>89</v>
      </c>
      <c r="AY682" s="18" t="s">
        <v>134</v>
      </c>
      <c r="BE682" s="231">
        <f>IF(N682="základní",J682,0)</f>
        <v>0</v>
      </c>
      <c r="BF682" s="231">
        <f>IF(N682="snížená",J682,0)</f>
        <v>0</v>
      </c>
      <c r="BG682" s="231">
        <f>IF(N682="zákl. přenesená",J682,0)</f>
        <v>0</v>
      </c>
      <c r="BH682" s="231">
        <f>IF(N682="sníž. přenesená",J682,0)</f>
        <v>0</v>
      </c>
      <c r="BI682" s="231">
        <f>IF(N682="nulová",J682,0)</f>
        <v>0</v>
      </c>
      <c r="BJ682" s="18" t="s">
        <v>87</v>
      </c>
      <c r="BK682" s="231">
        <f>ROUND(I682*H682,2)</f>
        <v>0</v>
      </c>
      <c r="BL682" s="18" t="s">
        <v>315</v>
      </c>
      <c r="BM682" s="230" t="s">
        <v>681</v>
      </c>
    </row>
    <row r="683" spans="1:51" s="13" customFormat="1" ht="12">
      <c r="A683" s="13"/>
      <c r="B683" s="232"/>
      <c r="C683" s="233"/>
      <c r="D683" s="234" t="s">
        <v>144</v>
      </c>
      <c r="E683" s="235" t="s">
        <v>1</v>
      </c>
      <c r="F683" s="236" t="s">
        <v>682</v>
      </c>
      <c r="G683" s="233"/>
      <c r="H683" s="235" t="s">
        <v>1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2" t="s">
        <v>144</v>
      </c>
      <c r="AU683" s="242" t="s">
        <v>89</v>
      </c>
      <c r="AV683" s="13" t="s">
        <v>87</v>
      </c>
      <c r="AW683" s="13" t="s">
        <v>34</v>
      </c>
      <c r="AX683" s="13" t="s">
        <v>79</v>
      </c>
      <c r="AY683" s="242" t="s">
        <v>134</v>
      </c>
    </row>
    <row r="684" spans="1:51" s="14" customFormat="1" ht="12">
      <c r="A684" s="14"/>
      <c r="B684" s="243"/>
      <c r="C684" s="244"/>
      <c r="D684" s="234" t="s">
        <v>144</v>
      </c>
      <c r="E684" s="245" t="s">
        <v>1</v>
      </c>
      <c r="F684" s="246" t="s">
        <v>683</v>
      </c>
      <c r="G684" s="244"/>
      <c r="H684" s="247">
        <v>2.175</v>
      </c>
      <c r="I684" s="248"/>
      <c r="J684" s="244"/>
      <c r="K684" s="244"/>
      <c r="L684" s="249"/>
      <c r="M684" s="250"/>
      <c r="N684" s="251"/>
      <c r="O684" s="251"/>
      <c r="P684" s="251"/>
      <c r="Q684" s="251"/>
      <c r="R684" s="251"/>
      <c r="S684" s="251"/>
      <c r="T684" s="25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3" t="s">
        <v>144</v>
      </c>
      <c r="AU684" s="253" t="s">
        <v>89</v>
      </c>
      <c r="AV684" s="14" t="s">
        <v>89</v>
      </c>
      <c r="AW684" s="14" t="s">
        <v>34</v>
      </c>
      <c r="AX684" s="14" t="s">
        <v>79</v>
      </c>
      <c r="AY684" s="253" t="s">
        <v>134</v>
      </c>
    </row>
    <row r="685" spans="1:51" s="13" customFormat="1" ht="12">
      <c r="A685" s="13"/>
      <c r="B685" s="232"/>
      <c r="C685" s="233"/>
      <c r="D685" s="234" t="s">
        <v>144</v>
      </c>
      <c r="E685" s="235" t="s">
        <v>1</v>
      </c>
      <c r="F685" s="236" t="s">
        <v>684</v>
      </c>
      <c r="G685" s="233"/>
      <c r="H685" s="235" t="s">
        <v>1</v>
      </c>
      <c r="I685" s="237"/>
      <c r="J685" s="233"/>
      <c r="K685" s="233"/>
      <c r="L685" s="238"/>
      <c r="M685" s="239"/>
      <c r="N685" s="240"/>
      <c r="O685" s="240"/>
      <c r="P685" s="240"/>
      <c r="Q685" s="240"/>
      <c r="R685" s="240"/>
      <c r="S685" s="240"/>
      <c r="T685" s="24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2" t="s">
        <v>144</v>
      </c>
      <c r="AU685" s="242" t="s">
        <v>89</v>
      </c>
      <c r="AV685" s="13" t="s">
        <v>87</v>
      </c>
      <c r="AW685" s="13" t="s">
        <v>34</v>
      </c>
      <c r="AX685" s="13" t="s">
        <v>79</v>
      </c>
      <c r="AY685" s="242" t="s">
        <v>134</v>
      </c>
    </row>
    <row r="686" spans="1:51" s="14" customFormat="1" ht="12">
      <c r="A686" s="14"/>
      <c r="B686" s="243"/>
      <c r="C686" s="244"/>
      <c r="D686" s="234" t="s">
        <v>144</v>
      </c>
      <c r="E686" s="245" t="s">
        <v>1</v>
      </c>
      <c r="F686" s="246" t="s">
        <v>683</v>
      </c>
      <c r="G686" s="244"/>
      <c r="H686" s="247">
        <v>2.175</v>
      </c>
      <c r="I686" s="248"/>
      <c r="J686" s="244"/>
      <c r="K686" s="244"/>
      <c r="L686" s="249"/>
      <c r="M686" s="250"/>
      <c r="N686" s="251"/>
      <c r="O686" s="251"/>
      <c r="P686" s="251"/>
      <c r="Q686" s="251"/>
      <c r="R686" s="251"/>
      <c r="S686" s="251"/>
      <c r="T686" s="25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3" t="s">
        <v>144</v>
      </c>
      <c r="AU686" s="253" t="s">
        <v>89</v>
      </c>
      <c r="AV686" s="14" t="s">
        <v>89</v>
      </c>
      <c r="AW686" s="14" t="s">
        <v>34</v>
      </c>
      <c r="AX686" s="14" t="s">
        <v>79</v>
      </c>
      <c r="AY686" s="253" t="s">
        <v>134</v>
      </c>
    </row>
    <row r="687" spans="1:51" s="16" customFormat="1" ht="12">
      <c r="A687" s="16"/>
      <c r="B687" s="265"/>
      <c r="C687" s="266"/>
      <c r="D687" s="234" t="s">
        <v>144</v>
      </c>
      <c r="E687" s="267" t="s">
        <v>1</v>
      </c>
      <c r="F687" s="268" t="s">
        <v>176</v>
      </c>
      <c r="G687" s="266"/>
      <c r="H687" s="269">
        <v>4.35</v>
      </c>
      <c r="I687" s="270"/>
      <c r="J687" s="266"/>
      <c r="K687" s="266"/>
      <c r="L687" s="271"/>
      <c r="M687" s="272"/>
      <c r="N687" s="273"/>
      <c r="O687" s="273"/>
      <c r="P687" s="273"/>
      <c r="Q687" s="273"/>
      <c r="R687" s="273"/>
      <c r="S687" s="273"/>
      <c r="T687" s="274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75" t="s">
        <v>144</v>
      </c>
      <c r="AU687" s="275" t="s">
        <v>89</v>
      </c>
      <c r="AV687" s="16" t="s">
        <v>142</v>
      </c>
      <c r="AW687" s="16" t="s">
        <v>34</v>
      </c>
      <c r="AX687" s="16" t="s">
        <v>87</v>
      </c>
      <c r="AY687" s="275" t="s">
        <v>134</v>
      </c>
    </row>
    <row r="688" spans="1:65" s="2" customFormat="1" ht="37.8" customHeight="1">
      <c r="A688" s="39"/>
      <c r="B688" s="40"/>
      <c r="C688" s="276" t="s">
        <v>685</v>
      </c>
      <c r="D688" s="276" t="s">
        <v>507</v>
      </c>
      <c r="E688" s="277" t="s">
        <v>686</v>
      </c>
      <c r="F688" s="278" t="s">
        <v>687</v>
      </c>
      <c r="G688" s="279" t="s">
        <v>338</v>
      </c>
      <c r="H688" s="280">
        <v>1</v>
      </c>
      <c r="I688" s="281"/>
      <c r="J688" s="282">
        <f>ROUND(I688*H688,2)</f>
        <v>0</v>
      </c>
      <c r="K688" s="278" t="s">
        <v>1</v>
      </c>
      <c r="L688" s="283"/>
      <c r="M688" s="284" t="s">
        <v>1</v>
      </c>
      <c r="N688" s="285" t="s">
        <v>44</v>
      </c>
      <c r="O688" s="92"/>
      <c r="P688" s="228">
        <f>O688*H688</f>
        <v>0</v>
      </c>
      <c r="Q688" s="228">
        <v>0.0165</v>
      </c>
      <c r="R688" s="228">
        <f>Q688*H688</f>
        <v>0.0165</v>
      </c>
      <c r="S688" s="228">
        <v>0</v>
      </c>
      <c r="T688" s="229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0" t="s">
        <v>452</v>
      </c>
      <c r="AT688" s="230" t="s">
        <v>507</v>
      </c>
      <c r="AU688" s="230" t="s">
        <v>89</v>
      </c>
      <c r="AY688" s="18" t="s">
        <v>134</v>
      </c>
      <c r="BE688" s="231">
        <f>IF(N688="základní",J688,0)</f>
        <v>0</v>
      </c>
      <c r="BF688" s="231">
        <f>IF(N688="snížená",J688,0)</f>
        <v>0</v>
      </c>
      <c r="BG688" s="231">
        <f>IF(N688="zákl. přenesená",J688,0)</f>
        <v>0</v>
      </c>
      <c r="BH688" s="231">
        <f>IF(N688="sníž. přenesená",J688,0)</f>
        <v>0</v>
      </c>
      <c r="BI688" s="231">
        <f>IF(N688="nulová",J688,0)</f>
        <v>0</v>
      </c>
      <c r="BJ688" s="18" t="s">
        <v>87</v>
      </c>
      <c r="BK688" s="231">
        <f>ROUND(I688*H688,2)</f>
        <v>0</v>
      </c>
      <c r="BL688" s="18" t="s">
        <v>315</v>
      </c>
      <c r="BM688" s="230" t="s">
        <v>688</v>
      </c>
    </row>
    <row r="689" spans="1:51" s="13" customFormat="1" ht="12">
      <c r="A689" s="13"/>
      <c r="B689" s="232"/>
      <c r="C689" s="233"/>
      <c r="D689" s="234" t="s">
        <v>144</v>
      </c>
      <c r="E689" s="235" t="s">
        <v>1</v>
      </c>
      <c r="F689" s="236" t="s">
        <v>689</v>
      </c>
      <c r="G689" s="233"/>
      <c r="H689" s="235" t="s">
        <v>1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2" t="s">
        <v>144</v>
      </c>
      <c r="AU689" s="242" t="s">
        <v>89</v>
      </c>
      <c r="AV689" s="13" t="s">
        <v>87</v>
      </c>
      <c r="AW689" s="13" t="s">
        <v>34</v>
      </c>
      <c r="AX689" s="13" t="s">
        <v>79</v>
      </c>
      <c r="AY689" s="242" t="s">
        <v>134</v>
      </c>
    </row>
    <row r="690" spans="1:51" s="13" customFormat="1" ht="12">
      <c r="A690" s="13"/>
      <c r="B690" s="232"/>
      <c r="C690" s="233"/>
      <c r="D690" s="234" t="s">
        <v>144</v>
      </c>
      <c r="E690" s="235" t="s">
        <v>1</v>
      </c>
      <c r="F690" s="236" t="s">
        <v>690</v>
      </c>
      <c r="G690" s="233"/>
      <c r="H690" s="235" t="s">
        <v>1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144</v>
      </c>
      <c r="AU690" s="242" t="s">
        <v>89</v>
      </c>
      <c r="AV690" s="13" t="s">
        <v>87</v>
      </c>
      <c r="AW690" s="13" t="s">
        <v>34</v>
      </c>
      <c r="AX690" s="13" t="s">
        <v>79</v>
      </c>
      <c r="AY690" s="242" t="s">
        <v>134</v>
      </c>
    </row>
    <row r="691" spans="1:51" s="13" customFormat="1" ht="12">
      <c r="A691" s="13"/>
      <c r="B691" s="232"/>
      <c r="C691" s="233"/>
      <c r="D691" s="234" t="s">
        <v>144</v>
      </c>
      <c r="E691" s="235" t="s">
        <v>1</v>
      </c>
      <c r="F691" s="236" t="s">
        <v>655</v>
      </c>
      <c r="G691" s="233"/>
      <c r="H691" s="235" t="s">
        <v>1</v>
      </c>
      <c r="I691" s="237"/>
      <c r="J691" s="233"/>
      <c r="K691" s="233"/>
      <c r="L691" s="238"/>
      <c r="M691" s="239"/>
      <c r="N691" s="240"/>
      <c r="O691" s="240"/>
      <c r="P691" s="240"/>
      <c r="Q691" s="240"/>
      <c r="R691" s="240"/>
      <c r="S691" s="240"/>
      <c r="T691" s="24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2" t="s">
        <v>144</v>
      </c>
      <c r="AU691" s="242" t="s">
        <v>89</v>
      </c>
      <c r="AV691" s="13" t="s">
        <v>87</v>
      </c>
      <c r="AW691" s="13" t="s">
        <v>34</v>
      </c>
      <c r="AX691" s="13" t="s">
        <v>79</v>
      </c>
      <c r="AY691" s="242" t="s">
        <v>134</v>
      </c>
    </row>
    <row r="692" spans="1:51" s="13" customFormat="1" ht="12">
      <c r="A692" s="13"/>
      <c r="B692" s="232"/>
      <c r="C692" s="233"/>
      <c r="D692" s="234" t="s">
        <v>144</v>
      </c>
      <c r="E692" s="235" t="s">
        <v>1</v>
      </c>
      <c r="F692" s="236" t="s">
        <v>656</v>
      </c>
      <c r="G692" s="233"/>
      <c r="H692" s="235" t="s">
        <v>1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2" t="s">
        <v>144</v>
      </c>
      <c r="AU692" s="242" t="s">
        <v>89</v>
      </c>
      <c r="AV692" s="13" t="s">
        <v>87</v>
      </c>
      <c r="AW692" s="13" t="s">
        <v>34</v>
      </c>
      <c r="AX692" s="13" t="s">
        <v>79</v>
      </c>
      <c r="AY692" s="242" t="s">
        <v>134</v>
      </c>
    </row>
    <row r="693" spans="1:51" s="13" customFormat="1" ht="12">
      <c r="A693" s="13"/>
      <c r="B693" s="232"/>
      <c r="C693" s="233"/>
      <c r="D693" s="234" t="s">
        <v>144</v>
      </c>
      <c r="E693" s="235" t="s">
        <v>1</v>
      </c>
      <c r="F693" s="236" t="s">
        <v>691</v>
      </c>
      <c r="G693" s="233"/>
      <c r="H693" s="235" t="s">
        <v>1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2" t="s">
        <v>144</v>
      </c>
      <c r="AU693" s="242" t="s">
        <v>89</v>
      </c>
      <c r="AV693" s="13" t="s">
        <v>87</v>
      </c>
      <c r="AW693" s="13" t="s">
        <v>34</v>
      </c>
      <c r="AX693" s="13" t="s">
        <v>79</v>
      </c>
      <c r="AY693" s="242" t="s">
        <v>134</v>
      </c>
    </row>
    <row r="694" spans="1:51" s="13" customFormat="1" ht="12">
      <c r="A694" s="13"/>
      <c r="B694" s="232"/>
      <c r="C694" s="233"/>
      <c r="D694" s="234" t="s">
        <v>144</v>
      </c>
      <c r="E694" s="235" t="s">
        <v>1</v>
      </c>
      <c r="F694" s="236" t="s">
        <v>692</v>
      </c>
      <c r="G694" s="233"/>
      <c r="H694" s="235" t="s">
        <v>1</v>
      </c>
      <c r="I694" s="237"/>
      <c r="J694" s="233"/>
      <c r="K694" s="233"/>
      <c r="L694" s="238"/>
      <c r="M694" s="239"/>
      <c r="N694" s="240"/>
      <c r="O694" s="240"/>
      <c r="P694" s="240"/>
      <c r="Q694" s="240"/>
      <c r="R694" s="240"/>
      <c r="S694" s="240"/>
      <c r="T694" s="24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2" t="s">
        <v>144</v>
      </c>
      <c r="AU694" s="242" t="s">
        <v>89</v>
      </c>
      <c r="AV694" s="13" t="s">
        <v>87</v>
      </c>
      <c r="AW694" s="13" t="s">
        <v>34</v>
      </c>
      <c r="AX694" s="13" t="s">
        <v>79</v>
      </c>
      <c r="AY694" s="242" t="s">
        <v>134</v>
      </c>
    </row>
    <row r="695" spans="1:51" s="13" customFormat="1" ht="12">
      <c r="A695" s="13"/>
      <c r="B695" s="232"/>
      <c r="C695" s="233"/>
      <c r="D695" s="234" t="s">
        <v>144</v>
      </c>
      <c r="E695" s="235" t="s">
        <v>1</v>
      </c>
      <c r="F695" s="236" t="s">
        <v>658</v>
      </c>
      <c r="G695" s="233"/>
      <c r="H695" s="235" t="s">
        <v>1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2" t="s">
        <v>144</v>
      </c>
      <c r="AU695" s="242" t="s">
        <v>89</v>
      </c>
      <c r="AV695" s="13" t="s">
        <v>87</v>
      </c>
      <c r="AW695" s="13" t="s">
        <v>34</v>
      </c>
      <c r="AX695" s="13" t="s">
        <v>79</v>
      </c>
      <c r="AY695" s="242" t="s">
        <v>134</v>
      </c>
    </row>
    <row r="696" spans="1:51" s="13" customFormat="1" ht="12">
      <c r="A696" s="13"/>
      <c r="B696" s="232"/>
      <c r="C696" s="233"/>
      <c r="D696" s="234" t="s">
        <v>144</v>
      </c>
      <c r="E696" s="235" t="s">
        <v>1</v>
      </c>
      <c r="F696" s="236" t="s">
        <v>659</v>
      </c>
      <c r="G696" s="233"/>
      <c r="H696" s="235" t="s">
        <v>1</v>
      </c>
      <c r="I696" s="237"/>
      <c r="J696" s="233"/>
      <c r="K696" s="233"/>
      <c r="L696" s="238"/>
      <c r="M696" s="239"/>
      <c r="N696" s="240"/>
      <c r="O696" s="240"/>
      <c r="P696" s="240"/>
      <c r="Q696" s="240"/>
      <c r="R696" s="240"/>
      <c r="S696" s="240"/>
      <c r="T696" s="24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2" t="s">
        <v>144</v>
      </c>
      <c r="AU696" s="242" t="s">
        <v>89</v>
      </c>
      <c r="AV696" s="13" t="s">
        <v>87</v>
      </c>
      <c r="AW696" s="13" t="s">
        <v>34</v>
      </c>
      <c r="AX696" s="13" t="s">
        <v>79</v>
      </c>
      <c r="AY696" s="242" t="s">
        <v>134</v>
      </c>
    </row>
    <row r="697" spans="1:51" s="14" customFormat="1" ht="12">
      <c r="A697" s="14"/>
      <c r="B697" s="243"/>
      <c r="C697" s="244"/>
      <c r="D697" s="234" t="s">
        <v>144</v>
      </c>
      <c r="E697" s="245" t="s">
        <v>1</v>
      </c>
      <c r="F697" s="246" t="s">
        <v>87</v>
      </c>
      <c r="G697" s="244"/>
      <c r="H697" s="247">
        <v>1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3" t="s">
        <v>144</v>
      </c>
      <c r="AU697" s="253" t="s">
        <v>89</v>
      </c>
      <c r="AV697" s="14" t="s">
        <v>89</v>
      </c>
      <c r="AW697" s="14" t="s">
        <v>34</v>
      </c>
      <c r="AX697" s="14" t="s">
        <v>79</v>
      </c>
      <c r="AY697" s="253" t="s">
        <v>134</v>
      </c>
    </row>
    <row r="698" spans="1:51" s="16" customFormat="1" ht="12">
      <c r="A698" s="16"/>
      <c r="B698" s="265"/>
      <c r="C698" s="266"/>
      <c r="D698" s="234" t="s">
        <v>144</v>
      </c>
      <c r="E698" s="267" t="s">
        <v>1</v>
      </c>
      <c r="F698" s="268" t="s">
        <v>176</v>
      </c>
      <c r="G698" s="266"/>
      <c r="H698" s="269">
        <v>1</v>
      </c>
      <c r="I698" s="270"/>
      <c r="J698" s="266"/>
      <c r="K698" s="266"/>
      <c r="L698" s="271"/>
      <c r="M698" s="272"/>
      <c r="N698" s="273"/>
      <c r="O698" s="273"/>
      <c r="P698" s="273"/>
      <c r="Q698" s="273"/>
      <c r="R698" s="273"/>
      <c r="S698" s="273"/>
      <c r="T698" s="274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75" t="s">
        <v>144</v>
      </c>
      <c r="AU698" s="275" t="s">
        <v>89</v>
      </c>
      <c r="AV698" s="16" t="s">
        <v>142</v>
      </c>
      <c r="AW698" s="16" t="s">
        <v>34</v>
      </c>
      <c r="AX698" s="16" t="s">
        <v>87</v>
      </c>
      <c r="AY698" s="275" t="s">
        <v>134</v>
      </c>
    </row>
    <row r="699" spans="1:51" s="13" customFormat="1" ht="12">
      <c r="A699" s="13"/>
      <c r="B699" s="232"/>
      <c r="C699" s="233"/>
      <c r="D699" s="234" t="s">
        <v>144</v>
      </c>
      <c r="E699" s="235" t="s">
        <v>1</v>
      </c>
      <c r="F699" s="236" t="s">
        <v>37</v>
      </c>
      <c r="G699" s="233"/>
      <c r="H699" s="235" t="s">
        <v>1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2" t="s">
        <v>144</v>
      </c>
      <c r="AU699" s="242" t="s">
        <v>89</v>
      </c>
      <c r="AV699" s="13" t="s">
        <v>87</v>
      </c>
      <c r="AW699" s="13" t="s">
        <v>34</v>
      </c>
      <c r="AX699" s="13" t="s">
        <v>79</v>
      </c>
      <c r="AY699" s="242" t="s">
        <v>134</v>
      </c>
    </row>
    <row r="700" spans="1:51" s="13" customFormat="1" ht="12">
      <c r="A700" s="13"/>
      <c r="B700" s="232"/>
      <c r="C700" s="233"/>
      <c r="D700" s="234" t="s">
        <v>144</v>
      </c>
      <c r="E700" s="235" t="s">
        <v>1</v>
      </c>
      <c r="F700" s="236" t="s">
        <v>660</v>
      </c>
      <c r="G700" s="233"/>
      <c r="H700" s="235" t="s">
        <v>1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2" t="s">
        <v>144</v>
      </c>
      <c r="AU700" s="242" t="s">
        <v>89</v>
      </c>
      <c r="AV700" s="13" t="s">
        <v>87</v>
      </c>
      <c r="AW700" s="13" t="s">
        <v>34</v>
      </c>
      <c r="AX700" s="13" t="s">
        <v>79</v>
      </c>
      <c r="AY700" s="242" t="s">
        <v>134</v>
      </c>
    </row>
    <row r="701" spans="1:51" s="13" customFormat="1" ht="12">
      <c r="A701" s="13"/>
      <c r="B701" s="232"/>
      <c r="C701" s="233"/>
      <c r="D701" s="234" t="s">
        <v>144</v>
      </c>
      <c r="E701" s="235" t="s">
        <v>1</v>
      </c>
      <c r="F701" s="236" t="s">
        <v>661</v>
      </c>
      <c r="G701" s="233"/>
      <c r="H701" s="235" t="s">
        <v>1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2" t="s">
        <v>144</v>
      </c>
      <c r="AU701" s="242" t="s">
        <v>89</v>
      </c>
      <c r="AV701" s="13" t="s">
        <v>87</v>
      </c>
      <c r="AW701" s="13" t="s">
        <v>34</v>
      </c>
      <c r="AX701" s="13" t="s">
        <v>79</v>
      </c>
      <c r="AY701" s="242" t="s">
        <v>134</v>
      </c>
    </row>
    <row r="702" spans="1:65" s="2" customFormat="1" ht="37.8" customHeight="1">
      <c r="A702" s="39"/>
      <c r="B702" s="40"/>
      <c r="C702" s="276" t="s">
        <v>148</v>
      </c>
      <c r="D702" s="276" t="s">
        <v>507</v>
      </c>
      <c r="E702" s="277" t="s">
        <v>693</v>
      </c>
      <c r="F702" s="278" t="s">
        <v>694</v>
      </c>
      <c r="G702" s="279" t="s">
        <v>338</v>
      </c>
      <c r="H702" s="280">
        <v>1</v>
      </c>
      <c r="I702" s="281"/>
      <c r="J702" s="282">
        <f>ROUND(I702*H702,2)</f>
        <v>0</v>
      </c>
      <c r="K702" s="278" t="s">
        <v>1</v>
      </c>
      <c r="L702" s="283"/>
      <c r="M702" s="284" t="s">
        <v>1</v>
      </c>
      <c r="N702" s="285" t="s">
        <v>44</v>
      </c>
      <c r="O702" s="92"/>
      <c r="P702" s="228">
        <f>O702*H702</f>
        <v>0</v>
      </c>
      <c r="Q702" s="228">
        <v>0.0165</v>
      </c>
      <c r="R702" s="228">
        <f>Q702*H702</f>
        <v>0.0165</v>
      </c>
      <c r="S702" s="228">
        <v>0</v>
      </c>
      <c r="T702" s="22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30" t="s">
        <v>452</v>
      </c>
      <c r="AT702" s="230" t="s">
        <v>507</v>
      </c>
      <c r="AU702" s="230" t="s">
        <v>89</v>
      </c>
      <c r="AY702" s="18" t="s">
        <v>134</v>
      </c>
      <c r="BE702" s="231">
        <f>IF(N702="základní",J702,0)</f>
        <v>0</v>
      </c>
      <c r="BF702" s="231">
        <f>IF(N702="snížená",J702,0)</f>
        <v>0</v>
      </c>
      <c r="BG702" s="231">
        <f>IF(N702="zákl. přenesená",J702,0)</f>
        <v>0</v>
      </c>
      <c r="BH702" s="231">
        <f>IF(N702="sníž. přenesená",J702,0)</f>
        <v>0</v>
      </c>
      <c r="BI702" s="231">
        <f>IF(N702="nulová",J702,0)</f>
        <v>0</v>
      </c>
      <c r="BJ702" s="18" t="s">
        <v>87</v>
      </c>
      <c r="BK702" s="231">
        <f>ROUND(I702*H702,2)</f>
        <v>0</v>
      </c>
      <c r="BL702" s="18" t="s">
        <v>315</v>
      </c>
      <c r="BM702" s="230" t="s">
        <v>695</v>
      </c>
    </row>
    <row r="703" spans="1:51" s="13" customFormat="1" ht="12">
      <c r="A703" s="13"/>
      <c r="B703" s="232"/>
      <c r="C703" s="233"/>
      <c r="D703" s="234" t="s">
        <v>144</v>
      </c>
      <c r="E703" s="235" t="s">
        <v>1</v>
      </c>
      <c r="F703" s="236" t="s">
        <v>689</v>
      </c>
      <c r="G703" s="233"/>
      <c r="H703" s="235" t="s">
        <v>1</v>
      </c>
      <c r="I703" s="237"/>
      <c r="J703" s="233"/>
      <c r="K703" s="233"/>
      <c r="L703" s="238"/>
      <c r="M703" s="239"/>
      <c r="N703" s="240"/>
      <c r="O703" s="240"/>
      <c r="P703" s="240"/>
      <c r="Q703" s="240"/>
      <c r="R703" s="240"/>
      <c r="S703" s="240"/>
      <c r="T703" s="24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2" t="s">
        <v>144</v>
      </c>
      <c r="AU703" s="242" t="s">
        <v>89</v>
      </c>
      <c r="AV703" s="13" t="s">
        <v>87</v>
      </c>
      <c r="AW703" s="13" t="s">
        <v>34</v>
      </c>
      <c r="AX703" s="13" t="s">
        <v>79</v>
      </c>
      <c r="AY703" s="242" t="s">
        <v>134</v>
      </c>
    </row>
    <row r="704" spans="1:51" s="13" customFormat="1" ht="12">
      <c r="A704" s="13"/>
      <c r="B704" s="232"/>
      <c r="C704" s="233"/>
      <c r="D704" s="234" t="s">
        <v>144</v>
      </c>
      <c r="E704" s="235" t="s">
        <v>1</v>
      </c>
      <c r="F704" s="236" t="s">
        <v>690</v>
      </c>
      <c r="G704" s="233"/>
      <c r="H704" s="235" t="s">
        <v>1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2" t="s">
        <v>144</v>
      </c>
      <c r="AU704" s="242" t="s">
        <v>89</v>
      </c>
      <c r="AV704" s="13" t="s">
        <v>87</v>
      </c>
      <c r="AW704" s="13" t="s">
        <v>34</v>
      </c>
      <c r="AX704" s="13" t="s">
        <v>79</v>
      </c>
      <c r="AY704" s="242" t="s">
        <v>134</v>
      </c>
    </row>
    <row r="705" spans="1:51" s="13" customFormat="1" ht="12">
      <c r="A705" s="13"/>
      <c r="B705" s="232"/>
      <c r="C705" s="233"/>
      <c r="D705" s="234" t="s">
        <v>144</v>
      </c>
      <c r="E705" s="235" t="s">
        <v>1</v>
      </c>
      <c r="F705" s="236" t="s">
        <v>655</v>
      </c>
      <c r="G705" s="233"/>
      <c r="H705" s="235" t="s">
        <v>1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2" t="s">
        <v>144</v>
      </c>
      <c r="AU705" s="242" t="s">
        <v>89</v>
      </c>
      <c r="AV705" s="13" t="s">
        <v>87</v>
      </c>
      <c r="AW705" s="13" t="s">
        <v>34</v>
      </c>
      <c r="AX705" s="13" t="s">
        <v>79</v>
      </c>
      <c r="AY705" s="242" t="s">
        <v>134</v>
      </c>
    </row>
    <row r="706" spans="1:51" s="13" customFormat="1" ht="12">
      <c r="A706" s="13"/>
      <c r="B706" s="232"/>
      <c r="C706" s="233"/>
      <c r="D706" s="234" t="s">
        <v>144</v>
      </c>
      <c r="E706" s="235" t="s">
        <v>1</v>
      </c>
      <c r="F706" s="236" t="s">
        <v>656</v>
      </c>
      <c r="G706" s="233"/>
      <c r="H706" s="235" t="s">
        <v>1</v>
      </c>
      <c r="I706" s="237"/>
      <c r="J706" s="233"/>
      <c r="K706" s="233"/>
      <c r="L706" s="238"/>
      <c r="M706" s="239"/>
      <c r="N706" s="240"/>
      <c r="O706" s="240"/>
      <c r="P706" s="240"/>
      <c r="Q706" s="240"/>
      <c r="R706" s="240"/>
      <c r="S706" s="240"/>
      <c r="T706" s="24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2" t="s">
        <v>144</v>
      </c>
      <c r="AU706" s="242" t="s">
        <v>89</v>
      </c>
      <c r="AV706" s="13" t="s">
        <v>87</v>
      </c>
      <c r="AW706" s="13" t="s">
        <v>34</v>
      </c>
      <c r="AX706" s="13" t="s">
        <v>79</v>
      </c>
      <c r="AY706" s="242" t="s">
        <v>134</v>
      </c>
    </row>
    <row r="707" spans="1:51" s="13" customFormat="1" ht="12">
      <c r="A707" s="13"/>
      <c r="B707" s="232"/>
      <c r="C707" s="233"/>
      <c r="D707" s="234" t="s">
        <v>144</v>
      </c>
      <c r="E707" s="235" t="s">
        <v>1</v>
      </c>
      <c r="F707" s="236" t="s">
        <v>691</v>
      </c>
      <c r="G707" s="233"/>
      <c r="H707" s="235" t="s">
        <v>1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2" t="s">
        <v>144</v>
      </c>
      <c r="AU707" s="242" t="s">
        <v>89</v>
      </c>
      <c r="AV707" s="13" t="s">
        <v>87</v>
      </c>
      <c r="AW707" s="13" t="s">
        <v>34</v>
      </c>
      <c r="AX707" s="13" t="s">
        <v>79</v>
      </c>
      <c r="AY707" s="242" t="s">
        <v>134</v>
      </c>
    </row>
    <row r="708" spans="1:51" s="13" customFormat="1" ht="12">
      <c r="A708" s="13"/>
      <c r="B708" s="232"/>
      <c r="C708" s="233"/>
      <c r="D708" s="234" t="s">
        <v>144</v>
      </c>
      <c r="E708" s="235" t="s">
        <v>1</v>
      </c>
      <c r="F708" s="236" t="s">
        <v>692</v>
      </c>
      <c r="G708" s="233"/>
      <c r="H708" s="235" t="s">
        <v>1</v>
      </c>
      <c r="I708" s="237"/>
      <c r="J708" s="233"/>
      <c r="K708" s="233"/>
      <c r="L708" s="238"/>
      <c r="M708" s="239"/>
      <c r="N708" s="240"/>
      <c r="O708" s="240"/>
      <c r="P708" s="240"/>
      <c r="Q708" s="240"/>
      <c r="R708" s="240"/>
      <c r="S708" s="240"/>
      <c r="T708" s="24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2" t="s">
        <v>144</v>
      </c>
      <c r="AU708" s="242" t="s">
        <v>89</v>
      </c>
      <c r="AV708" s="13" t="s">
        <v>87</v>
      </c>
      <c r="AW708" s="13" t="s">
        <v>34</v>
      </c>
      <c r="AX708" s="13" t="s">
        <v>79</v>
      </c>
      <c r="AY708" s="242" t="s">
        <v>134</v>
      </c>
    </row>
    <row r="709" spans="1:51" s="13" customFormat="1" ht="12">
      <c r="A709" s="13"/>
      <c r="B709" s="232"/>
      <c r="C709" s="233"/>
      <c r="D709" s="234" t="s">
        <v>144</v>
      </c>
      <c r="E709" s="235" t="s">
        <v>1</v>
      </c>
      <c r="F709" s="236" t="s">
        <v>658</v>
      </c>
      <c r="G709" s="233"/>
      <c r="H709" s="235" t="s">
        <v>1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2" t="s">
        <v>144</v>
      </c>
      <c r="AU709" s="242" t="s">
        <v>89</v>
      </c>
      <c r="AV709" s="13" t="s">
        <v>87</v>
      </c>
      <c r="AW709" s="13" t="s">
        <v>34</v>
      </c>
      <c r="AX709" s="13" t="s">
        <v>79</v>
      </c>
      <c r="AY709" s="242" t="s">
        <v>134</v>
      </c>
    </row>
    <row r="710" spans="1:51" s="13" customFormat="1" ht="12">
      <c r="A710" s="13"/>
      <c r="B710" s="232"/>
      <c r="C710" s="233"/>
      <c r="D710" s="234" t="s">
        <v>144</v>
      </c>
      <c r="E710" s="235" t="s">
        <v>1</v>
      </c>
      <c r="F710" s="236" t="s">
        <v>659</v>
      </c>
      <c r="G710" s="233"/>
      <c r="H710" s="235" t="s">
        <v>1</v>
      </c>
      <c r="I710" s="237"/>
      <c r="J710" s="233"/>
      <c r="K710" s="233"/>
      <c r="L710" s="238"/>
      <c r="M710" s="239"/>
      <c r="N710" s="240"/>
      <c r="O710" s="240"/>
      <c r="P710" s="240"/>
      <c r="Q710" s="240"/>
      <c r="R710" s="240"/>
      <c r="S710" s="240"/>
      <c r="T710" s="24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2" t="s">
        <v>144</v>
      </c>
      <c r="AU710" s="242" t="s">
        <v>89</v>
      </c>
      <c r="AV710" s="13" t="s">
        <v>87</v>
      </c>
      <c r="AW710" s="13" t="s">
        <v>34</v>
      </c>
      <c r="AX710" s="13" t="s">
        <v>79</v>
      </c>
      <c r="AY710" s="242" t="s">
        <v>134</v>
      </c>
    </row>
    <row r="711" spans="1:51" s="14" customFormat="1" ht="12">
      <c r="A711" s="14"/>
      <c r="B711" s="243"/>
      <c r="C711" s="244"/>
      <c r="D711" s="234" t="s">
        <v>144</v>
      </c>
      <c r="E711" s="245" t="s">
        <v>1</v>
      </c>
      <c r="F711" s="246" t="s">
        <v>87</v>
      </c>
      <c r="G711" s="244"/>
      <c r="H711" s="247">
        <v>1</v>
      </c>
      <c r="I711" s="248"/>
      <c r="J711" s="244"/>
      <c r="K711" s="244"/>
      <c r="L711" s="249"/>
      <c r="M711" s="250"/>
      <c r="N711" s="251"/>
      <c r="O711" s="251"/>
      <c r="P711" s="251"/>
      <c r="Q711" s="251"/>
      <c r="R711" s="251"/>
      <c r="S711" s="251"/>
      <c r="T711" s="25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3" t="s">
        <v>144</v>
      </c>
      <c r="AU711" s="253" t="s">
        <v>89</v>
      </c>
      <c r="AV711" s="14" t="s">
        <v>89</v>
      </c>
      <c r="AW711" s="14" t="s">
        <v>34</v>
      </c>
      <c r="AX711" s="14" t="s">
        <v>79</v>
      </c>
      <c r="AY711" s="253" t="s">
        <v>134</v>
      </c>
    </row>
    <row r="712" spans="1:51" s="16" customFormat="1" ht="12">
      <c r="A712" s="16"/>
      <c r="B712" s="265"/>
      <c r="C712" s="266"/>
      <c r="D712" s="234" t="s">
        <v>144</v>
      </c>
      <c r="E712" s="267" t="s">
        <v>1</v>
      </c>
      <c r="F712" s="268" t="s">
        <v>176</v>
      </c>
      <c r="G712" s="266"/>
      <c r="H712" s="269">
        <v>1</v>
      </c>
      <c r="I712" s="270"/>
      <c r="J712" s="266"/>
      <c r="K712" s="266"/>
      <c r="L712" s="271"/>
      <c r="M712" s="272"/>
      <c r="N712" s="273"/>
      <c r="O712" s="273"/>
      <c r="P712" s="273"/>
      <c r="Q712" s="273"/>
      <c r="R712" s="273"/>
      <c r="S712" s="273"/>
      <c r="T712" s="274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T712" s="275" t="s">
        <v>144</v>
      </c>
      <c r="AU712" s="275" t="s">
        <v>89</v>
      </c>
      <c r="AV712" s="16" t="s">
        <v>142</v>
      </c>
      <c r="AW712" s="16" t="s">
        <v>34</v>
      </c>
      <c r="AX712" s="16" t="s">
        <v>87</v>
      </c>
      <c r="AY712" s="275" t="s">
        <v>134</v>
      </c>
    </row>
    <row r="713" spans="1:51" s="13" customFormat="1" ht="12">
      <c r="A713" s="13"/>
      <c r="B713" s="232"/>
      <c r="C713" s="233"/>
      <c r="D713" s="234" t="s">
        <v>144</v>
      </c>
      <c r="E713" s="235" t="s">
        <v>1</v>
      </c>
      <c r="F713" s="236" t="s">
        <v>37</v>
      </c>
      <c r="G713" s="233"/>
      <c r="H713" s="235" t="s">
        <v>1</v>
      </c>
      <c r="I713" s="237"/>
      <c r="J713" s="233"/>
      <c r="K713" s="233"/>
      <c r="L713" s="238"/>
      <c r="M713" s="239"/>
      <c r="N713" s="240"/>
      <c r="O713" s="240"/>
      <c r="P713" s="240"/>
      <c r="Q713" s="240"/>
      <c r="R713" s="240"/>
      <c r="S713" s="240"/>
      <c r="T713" s="24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2" t="s">
        <v>144</v>
      </c>
      <c r="AU713" s="242" t="s">
        <v>89</v>
      </c>
      <c r="AV713" s="13" t="s">
        <v>87</v>
      </c>
      <c r="AW713" s="13" t="s">
        <v>34</v>
      </c>
      <c r="AX713" s="13" t="s">
        <v>79</v>
      </c>
      <c r="AY713" s="242" t="s">
        <v>134</v>
      </c>
    </row>
    <row r="714" spans="1:51" s="13" customFormat="1" ht="12">
      <c r="A714" s="13"/>
      <c r="B714" s="232"/>
      <c r="C714" s="233"/>
      <c r="D714" s="234" t="s">
        <v>144</v>
      </c>
      <c r="E714" s="235" t="s">
        <v>1</v>
      </c>
      <c r="F714" s="236" t="s">
        <v>660</v>
      </c>
      <c r="G714" s="233"/>
      <c r="H714" s="235" t="s">
        <v>1</v>
      </c>
      <c r="I714" s="237"/>
      <c r="J714" s="233"/>
      <c r="K714" s="233"/>
      <c r="L714" s="238"/>
      <c r="M714" s="239"/>
      <c r="N714" s="240"/>
      <c r="O714" s="240"/>
      <c r="P714" s="240"/>
      <c r="Q714" s="240"/>
      <c r="R714" s="240"/>
      <c r="S714" s="240"/>
      <c r="T714" s="24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2" t="s">
        <v>144</v>
      </c>
      <c r="AU714" s="242" t="s">
        <v>89</v>
      </c>
      <c r="AV714" s="13" t="s">
        <v>87</v>
      </c>
      <c r="AW714" s="13" t="s">
        <v>34</v>
      </c>
      <c r="AX714" s="13" t="s">
        <v>79</v>
      </c>
      <c r="AY714" s="242" t="s">
        <v>134</v>
      </c>
    </row>
    <row r="715" spans="1:51" s="13" customFormat="1" ht="12">
      <c r="A715" s="13"/>
      <c r="B715" s="232"/>
      <c r="C715" s="233"/>
      <c r="D715" s="234" t="s">
        <v>144</v>
      </c>
      <c r="E715" s="235" t="s">
        <v>1</v>
      </c>
      <c r="F715" s="236" t="s">
        <v>661</v>
      </c>
      <c r="G715" s="233"/>
      <c r="H715" s="235" t="s">
        <v>1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2" t="s">
        <v>144</v>
      </c>
      <c r="AU715" s="242" t="s">
        <v>89</v>
      </c>
      <c r="AV715" s="13" t="s">
        <v>87</v>
      </c>
      <c r="AW715" s="13" t="s">
        <v>34</v>
      </c>
      <c r="AX715" s="13" t="s">
        <v>79</v>
      </c>
      <c r="AY715" s="242" t="s">
        <v>134</v>
      </c>
    </row>
    <row r="716" spans="1:65" s="2" customFormat="1" ht="14.4" customHeight="1">
      <c r="A716" s="39"/>
      <c r="B716" s="40"/>
      <c r="C716" s="219" t="s">
        <v>223</v>
      </c>
      <c r="D716" s="219" t="s">
        <v>137</v>
      </c>
      <c r="E716" s="220" t="s">
        <v>696</v>
      </c>
      <c r="F716" s="221" t="s">
        <v>697</v>
      </c>
      <c r="G716" s="222" t="s">
        <v>140</v>
      </c>
      <c r="H716" s="223">
        <v>115</v>
      </c>
      <c r="I716" s="224"/>
      <c r="J716" s="225">
        <f>ROUND(I716*H716,2)</f>
        <v>0</v>
      </c>
      <c r="K716" s="221" t="s">
        <v>141</v>
      </c>
      <c r="L716" s="45"/>
      <c r="M716" s="226" t="s">
        <v>1</v>
      </c>
      <c r="N716" s="227" t="s">
        <v>44</v>
      </c>
      <c r="O716" s="92"/>
      <c r="P716" s="228">
        <f>O716*H716</f>
        <v>0</v>
      </c>
      <c r="Q716" s="228">
        <v>0.00026</v>
      </c>
      <c r="R716" s="228">
        <f>Q716*H716</f>
        <v>0.029899999999999996</v>
      </c>
      <c r="S716" s="228">
        <v>0</v>
      </c>
      <c r="T716" s="229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0" t="s">
        <v>315</v>
      </c>
      <c r="AT716" s="230" t="s">
        <v>137</v>
      </c>
      <c r="AU716" s="230" t="s">
        <v>89</v>
      </c>
      <c r="AY716" s="18" t="s">
        <v>134</v>
      </c>
      <c r="BE716" s="231">
        <f>IF(N716="základní",J716,0)</f>
        <v>0</v>
      </c>
      <c r="BF716" s="231">
        <f>IF(N716="snížená",J716,0)</f>
        <v>0</v>
      </c>
      <c r="BG716" s="231">
        <f>IF(N716="zákl. přenesená",J716,0)</f>
        <v>0</v>
      </c>
      <c r="BH716" s="231">
        <f>IF(N716="sníž. přenesená",J716,0)</f>
        <v>0</v>
      </c>
      <c r="BI716" s="231">
        <f>IF(N716="nulová",J716,0)</f>
        <v>0</v>
      </c>
      <c r="BJ716" s="18" t="s">
        <v>87</v>
      </c>
      <c r="BK716" s="231">
        <f>ROUND(I716*H716,2)</f>
        <v>0</v>
      </c>
      <c r="BL716" s="18" t="s">
        <v>315</v>
      </c>
      <c r="BM716" s="230" t="s">
        <v>698</v>
      </c>
    </row>
    <row r="717" spans="1:51" s="13" customFormat="1" ht="12">
      <c r="A717" s="13"/>
      <c r="B717" s="232"/>
      <c r="C717" s="233"/>
      <c r="D717" s="234" t="s">
        <v>144</v>
      </c>
      <c r="E717" s="235" t="s">
        <v>1</v>
      </c>
      <c r="F717" s="236" t="s">
        <v>145</v>
      </c>
      <c r="G717" s="233"/>
      <c r="H717" s="235" t="s">
        <v>1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2" t="s">
        <v>144</v>
      </c>
      <c r="AU717" s="242" t="s">
        <v>89</v>
      </c>
      <c r="AV717" s="13" t="s">
        <v>87</v>
      </c>
      <c r="AW717" s="13" t="s">
        <v>34</v>
      </c>
      <c r="AX717" s="13" t="s">
        <v>79</v>
      </c>
      <c r="AY717" s="242" t="s">
        <v>134</v>
      </c>
    </row>
    <row r="718" spans="1:51" s="13" customFormat="1" ht="12">
      <c r="A718" s="13"/>
      <c r="B718" s="232"/>
      <c r="C718" s="233"/>
      <c r="D718" s="234" t="s">
        <v>144</v>
      </c>
      <c r="E718" s="235" t="s">
        <v>1</v>
      </c>
      <c r="F718" s="236" t="s">
        <v>699</v>
      </c>
      <c r="G718" s="233"/>
      <c r="H718" s="235" t="s">
        <v>1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2" t="s">
        <v>144</v>
      </c>
      <c r="AU718" s="242" t="s">
        <v>89</v>
      </c>
      <c r="AV718" s="13" t="s">
        <v>87</v>
      </c>
      <c r="AW718" s="13" t="s">
        <v>34</v>
      </c>
      <c r="AX718" s="13" t="s">
        <v>79</v>
      </c>
      <c r="AY718" s="242" t="s">
        <v>134</v>
      </c>
    </row>
    <row r="719" spans="1:51" s="14" customFormat="1" ht="12">
      <c r="A719" s="14"/>
      <c r="B719" s="243"/>
      <c r="C719" s="244"/>
      <c r="D719" s="234" t="s">
        <v>144</v>
      </c>
      <c r="E719" s="245" t="s">
        <v>1</v>
      </c>
      <c r="F719" s="246" t="s">
        <v>700</v>
      </c>
      <c r="G719" s="244"/>
      <c r="H719" s="247">
        <v>16.74</v>
      </c>
      <c r="I719" s="248"/>
      <c r="J719" s="244"/>
      <c r="K719" s="244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144</v>
      </c>
      <c r="AU719" s="253" t="s">
        <v>89</v>
      </c>
      <c r="AV719" s="14" t="s">
        <v>89</v>
      </c>
      <c r="AW719" s="14" t="s">
        <v>34</v>
      </c>
      <c r="AX719" s="14" t="s">
        <v>79</v>
      </c>
      <c r="AY719" s="253" t="s">
        <v>134</v>
      </c>
    </row>
    <row r="720" spans="1:51" s="14" customFormat="1" ht="12">
      <c r="A720" s="14"/>
      <c r="B720" s="243"/>
      <c r="C720" s="244"/>
      <c r="D720" s="234" t="s">
        <v>144</v>
      </c>
      <c r="E720" s="245" t="s">
        <v>1</v>
      </c>
      <c r="F720" s="246" t="s">
        <v>701</v>
      </c>
      <c r="G720" s="244"/>
      <c r="H720" s="247">
        <v>15.36</v>
      </c>
      <c r="I720" s="248"/>
      <c r="J720" s="244"/>
      <c r="K720" s="244"/>
      <c r="L720" s="249"/>
      <c r="M720" s="250"/>
      <c r="N720" s="251"/>
      <c r="O720" s="251"/>
      <c r="P720" s="251"/>
      <c r="Q720" s="251"/>
      <c r="R720" s="251"/>
      <c r="S720" s="251"/>
      <c r="T720" s="25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3" t="s">
        <v>144</v>
      </c>
      <c r="AU720" s="253" t="s">
        <v>89</v>
      </c>
      <c r="AV720" s="14" t="s">
        <v>89</v>
      </c>
      <c r="AW720" s="14" t="s">
        <v>34</v>
      </c>
      <c r="AX720" s="14" t="s">
        <v>79</v>
      </c>
      <c r="AY720" s="253" t="s">
        <v>134</v>
      </c>
    </row>
    <row r="721" spans="1:51" s="13" customFormat="1" ht="12">
      <c r="A721" s="13"/>
      <c r="B721" s="232"/>
      <c r="C721" s="233"/>
      <c r="D721" s="234" t="s">
        <v>144</v>
      </c>
      <c r="E721" s="235" t="s">
        <v>1</v>
      </c>
      <c r="F721" s="236" t="s">
        <v>161</v>
      </c>
      <c r="G721" s="233"/>
      <c r="H721" s="235" t="s">
        <v>1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2" t="s">
        <v>144</v>
      </c>
      <c r="AU721" s="242" t="s">
        <v>89</v>
      </c>
      <c r="AV721" s="13" t="s">
        <v>87</v>
      </c>
      <c r="AW721" s="13" t="s">
        <v>34</v>
      </c>
      <c r="AX721" s="13" t="s">
        <v>79</v>
      </c>
      <c r="AY721" s="242" t="s">
        <v>134</v>
      </c>
    </row>
    <row r="722" spans="1:51" s="13" customFormat="1" ht="12">
      <c r="A722" s="13"/>
      <c r="B722" s="232"/>
      <c r="C722" s="233"/>
      <c r="D722" s="234" t="s">
        <v>144</v>
      </c>
      <c r="E722" s="235" t="s">
        <v>1</v>
      </c>
      <c r="F722" s="236" t="s">
        <v>702</v>
      </c>
      <c r="G722" s="233"/>
      <c r="H722" s="235" t="s">
        <v>1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2" t="s">
        <v>144</v>
      </c>
      <c r="AU722" s="242" t="s">
        <v>89</v>
      </c>
      <c r="AV722" s="13" t="s">
        <v>87</v>
      </c>
      <c r="AW722" s="13" t="s">
        <v>34</v>
      </c>
      <c r="AX722" s="13" t="s">
        <v>79</v>
      </c>
      <c r="AY722" s="242" t="s">
        <v>134</v>
      </c>
    </row>
    <row r="723" spans="1:51" s="14" customFormat="1" ht="12">
      <c r="A723" s="14"/>
      <c r="B723" s="243"/>
      <c r="C723" s="244"/>
      <c r="D723" s="234" t="s">
        <v>144</v>
      </c>
      <c r="E723" s="245" t="s">
        <v>1</v>
      </c>
      <c r="F723" s="246" t="s">
        <v>626</v>
      </c>
      <c r="G723" s="244"/>
      <c r="H723" s="247">
        <v>20.925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3" t="s">
        <v>144</v>
      </c>
      <c r="AU723" s="253" t="s">
        <v>89</v>
      </c>
      <c r="AV723" s="14" t="s">
        <v>89</v>
      </c>
      <c r="AW723" s="14" t="s">
        <v>34</v>
      </c>
      <c r="AX723" s="14" t="s">
        <v>79</v>
      </c>
      <c r="AY723" s="253" t="s">
        <v>134</v>
      </c>
    </row>
    <row r="724" spans="1:51" s="14" customFormat="1" ht="12">
      <c r="A724" s="14"/>
      <c r="B724" s="243"/>
      <c r="C724" s="244"/>
      <c r="D724" s="234" t="s">
        <v>144</v>
      </c>
      <c r="E724" s="245" t="s">
        <v>1</v>
      </c>
      <c r="F724" s="246" t="s">
        <v>703</v>
      </c>
      <c r="G724" s="244"/>
      <c r="H724" s="247">
        <v>40.455</v>
      </c>
      <c r="I724" s="248"/>
      <c r="J724" s="244"/>
      <c r="K724" s="244"/>
      <c r="L724" s="249"/>
      <c r="M724" s="250"/>
      <c r="N724" s="251"/>
      <c r="O724" s="251"/>
      <c r="P724" s="251"/>
      <c r="Q724" s="251"/>
      <c r="R724" s="251"/>
      <c r="S724" s="251"/>
      <c r="T724" s="252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3" t="s">
        <v>144</v>
      </c>
      <c r="AU724" s="253" t="s">
        <v>89</v>
      </c>
      <c r="AV724" s="14" t="s">
        <v>89</v>
      </c>
      <c r="AW724" s="14" t="s">
        <v>34</v>
      </c>
      <c r="AX724" s="14" t="s">
        <v>79</v>
      </c>
      <c r="AY724" s="253" t="s">
        <v>134</v>
      </c>
    </row>
    <row r="725" spans="1:51" s="13" customFormat="1" ht="12">
      <c r="A725" s="13"/>
      <c r="B725" s="232"/>
      <c r="C725" s="233"/>
      <c r="D725" s="234" t="s">
        <v>144</v>
      </c>
      <c r="E725" s="235" t="s">
        <v>1</v>
      </c>
      <c r="F725" s="236" t="s">
        <v>170</v>
      </c>
      <c r="G725" s="233"/>
      <c r="H725" s="235" t="s">
        <v>1</v>
      </c>
      <c r="I725" s="237"/>
      <c r="J725" s="233"/>
      <c r="K725" s="233"/>
      <c r="L725" s="238"/>
      <c r="M725" s="239"/>
      <c r="N725" s="240"/>
      <c r="O725" s="240"/>
      <c r="P725" s="240"/>
      <c r="Q725" s="240"/>
      <c r="R725" s="240"/>
      <c r="S725" s="240"/>
      <c r="T725" s="24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2" t="s">
        <v>144</v>
      </c>
      <c r="AU725" s="242" t="s">
        <v>89</v>
      </c>
      <c r="AV725" s="13" t="s">
        <v>87</v>
      </c>
      <c r="AW725" s="13" t="s">
        <v>34</v>
      </c>
      <c r="AX725" s="13" t="s">
        <v>79</v>
      </c>
      <c r="AY725" s="242" t="s">
        <v>134</v>
      </c>
    </row>
    <row r="726" spans="1:51" s="13" customFormat="1" ht="12">
      <c r="A726" s="13"/>
      <c r="B726" s="232"/>
      <c r="C726" s="233"/>
      <c r="D726" s="234" t="s">
        <v>144</v>
      </c>
      <c r="E726" s="235" t="s">
        <v>1</v>
      </c>
      <c r="F726" s="236" t="s">
        <v>375</v>
      </c>
      <c r="G726" s="233"/>
      <c r="H726" s="235" t="s">
        <v>1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2" t="s">
        <v>144</v>
      </c>
      <c r="AU726" s="242" t="s">
        <v>89</v>
      </c>
      <c r="AV726" s="13" t="s">
        <v>87</v>
      </c>
      <c r="AW726" s="13" t="s">
        <v>34</v>
      </c>
      <c r="AX726" s="13" t="s">
        <v>79</v>
      </c>
      <c r="AY726" s="242" t="s">
        <v>134</v>
      </c>
    </row>
    <row r="727" spans="1:51" s="14" customFormat="1" ht="12">
      <c r="A727" s="14"/>
      <c r="B727" s="243"/>
      <c r="C727" s="244"/>
      <c r="D727" s="234" t="s">
        <v>144</v>
      </c>
      <c r="E727" s="245" t="s">
        <v>1</v>
      </c>
      <c r="F727" s="246" t="s">
        <v>376</v>
      </c>
      <c r="G727" s="244"/>
      <c r="H727" s="247">
        <v>20.925</v>
      </c>
      <c r="I727" s="248"/>
      <c r="J727" s="244"/>
      <c r="K727" s="244"/>
      <c r="L727" s="249"/>
      <c r="M727" s="250"/>
      <c r="N727" s="251"/>
      <c r="O727" s="251"/>
      <c r="P727" s="251"/>
      <c r="Q727" s="251"/>
      <c r="R727" s="251"/>
      <c r="S727" s="251"/>
      <c r="T727" s="25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3" t="s">
        <v>144</v>
      </c>
      <c r="AU727" s="253" t="s">
        <v>89</v>
      </c>
      <c r="AV727" s="14" t="s">
        <v>89</v>
      </c>
      <c r="AW727" s="14" t="s">
        <v>34</v>
      </c>
      <c r="AX727" s="14" t="s">
        <v>79</v>
      </c>
      <c r="AY727" s="253" t="s">
        <v>134</v>
      </c>
    </row>
    <row r="728" spans="1:51" s="14" customFormat="1" ht="12">
      <c r="A728" s="14"/>
      <c r="B728" s="243"/>
      <c r="C728" s="244"/>
      <c r="D728" s="234" t="s">
        <v>144</v>
      </c>
      <c r="E728" s="245" t="s">
        <v>1</v>
      </c>
      <c r="F728" s="246" t="s">
        <v>704</v>
      </c>
      <c r="G728" s="244"/>
      <c r="H728" s="247">
        <v>0.595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3" t="s">
        <v>144</v>
      </c>
      <c r="AU728" s="253" t="s">
        <v>89</v>
      </c>
      <c r="AV728" s="14" t="s">
        <v>89</v>
      </c>
      <c r="AW728" s="14" t="s">
        <v>34</v>
      </c>
      <c r="AX728" s="14" t="s">
        <v>79</v>
      </c>
      <c r="AY728" s="253" t="s">
        <v>134</v>
      </c>
    </row>
    <row r="729" spans="1:51" s="16" customFormat="1" ht="12">
      <c r="A729" s="16"/>
      <c r="B729" s="265"/>
      <c r="C729" s="266"/>
      <c r="D729" s="234" t="s">
        <v>144</v>
      </c>
      <c r="E729" s="267" t="s">
        <v>1</v>
      </c>
      <c r="F729" s="268" t="s">
        <v>176</v>
      </c>
      <c r="G729" s="266"/>
      <c r="H729" s="269">
        <v>114.99999999999999</v>
      </c>
      <c r="I729" s="270"/>
      <c r="J729" s="266"/>
      <c r="K729" s="266"/>
      <c r="L729" s="271"/>
      <c r="M729" s="272"/>
      <c r="N729" s="273"/>
      <c r="O729" s="273"/>
      <c r="P729" s="273"/>
      <c r="Q729" s="273"/>
      <c r="R729" s="273"/>
      <c r="S729" s="273"/>
      <c r="T729" s="274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T729" s="275" t="s">
        <v>144</v>
      </c>
      <c r="AU729" s="275" t="s">
        <v>89</v>
      </c>
      <c r="AV729" s="16" t="s">
        <v>142</v>
      </c>
      <c r="AW729" s="16" t="s">
        <v>34</v>
      </c>
      <c r="AX729" s="16" t="s">
        <v>87</v>
      </c>
      <c r="AY729" s="275" t="s">
        <v>134</v>
      </c>
    </row>
    <row r="730" spans="1:65" s="2" customFormat="1" ht="37.8" customHeight="1">
      <c r="A730" s="39"/>
      <c r="B730" s="40"/>
      <c r="C730" s="276" t="s">
        <v>705</v>
      </c>
      <c r="D730" s="276" t="s">
        <v>507</v>
      </c>
      <c r="E730" s="277" t="s">
        <v>706</v>
      </c>
      <c r="F730" s="278" t="s">
        <v>707</v>
      </c>
      <c r="G730" s="279" t="s">
        <v>338</v>
      </c>
      <c r="H730" s="280">
        <v>12</v>
      </c>
      <c r="I730" s="281"/>
      <c r="J730" s="282">
        <f>ROUND(I730*H730,2)</f>
        <v>0</v>
      </c>
      <c r="K730" s="278" t="s">
        <v>1</v>
      </c>
      <c r="L730" s="283"/>
      <c r="M730" s="284" t="s">
        <v>1</v>
      </c>
      <c r="N730" s="285" t="s">
        <v>44</v>
      </c>
      <c r="O730" s="92"/>
      <c r="P730" s="228">
        <f>O730*H730</f>
        <v>0</v>
      </c>
      <c r="Q730" s="228">
        <v>0.0165</v>
      </c>
      <c r="R730" s="228">
        <f>Q730*H730</f>
        <v>0.198</v>
      </c>
      <c r="S730" s="228">
        <v>0</v>
      </c>
      <c r="T730" s="229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30" t="s">
        <v>452</v>
      </c>
      <c r="AT730" s="230" t="s">
        <v>507</v>
      </c>
      <c r="AU730" s="230" t="s">
        <v>89</v>
      </c>
      <c r="AY730" s="18" t="s">
        <v>134</v>
      </c>
      <c r="BE730" s="231">
        <f>IF(N730="základní",J730,0)</f>
        <v>0</v>
      </c>
      <c r="BF730" s="231">
        <f>IF(N730="snížená",J730,0)</f>
        <v>0</v>
      </c>
      <c r="BG730" s="231">
        <f>IF(N730="zákl. přenesená",J730,0)</f>
        <v>0</v>
      </c>
      <c r="BH730" s="231">
        <f>IF(N730="sníž. přenesená",J730,0)</f>
        <v>0</v>
      </c>
      <c r="BI730" s="231">
        <f>IF(N730="nulová",J730,0)</f>
        <v>0</v>
      </c>
      <c r="BJ730" s="18" t="s">
        <v>87</v>
      </c>
      <c r="BK730" s="231">
        <f>ROUND(I730*H730,2)</f>
        <v>0</v>
      </c>
      <c r="BL730" s="18" t="s">
        <v>315</v>
      </c>
      <c r="BM730" s="230" t="s">
        <v>708</v>
      </c>
    </row>
    <row r="731" spans="1:51" s="13" customFormat="1" ht="12">
      <c r="A731" s="13"/>
      <c r="B731" s="232"/>
      <c r="C731" s="233"/>
      <c r="D731" s="234" t="s">
        <v>144</v>
      </c>
      <c r="E731" s="235" t="s">
        <v>1</v>
      </c>
      <c r="F731" s="236" t="s">
        <v>709</v>
      </c>
      <c r="G731" s="233"/>
      <c r="H731" s="235" t="s">
        <v>1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2" t="s">
        <v>144</v>
      </c>
      <c r="AU731" s="242" t="s">
        <v>89</v>
      </c>
      <c r="AV731" s="13" t="s">
        <v>87</v>
      </c>
      <c r="AW731" s="13" t="s">
        <v>34</v>
      </c>
      <c r="AX731" s="13" t="s">
        <v>79</v>
      </c>
      <c r="AY731" s="242" t="s">
        <v>134</v>
      </c>
    </row>
    <row r="732" spans="1:51" s="13" customFormat="1" ht="12">
      <c r="A732" s="13"/>
      <c r="B732" s="232"/>
      <c r="C732" s="233"/>
      <c r="D732" s="234" t="s">
        <v>144</v>
      </c>
      <c r="E732" s="235" t="s">
        <v>1</v>
      </c>
      <c r="F732" s="236" t="s">
        <v>710</v>
      </c>
      <c r="G732" s="233"/>
      <c r="H732" s="235" t="s">
        <v>1</v>
      </c>
      <c r="I732" s="237"/>
      <c r="J732" s="233"/>
      <c r="K732" s="233"/>
      <c r="L732" s="238"/>
      <c r="M732" s="239"/>
      <c r="N732" s="240"/>
      <c r="O732" s="240"/>
      <c r="P732" s="240"/>
      <c r="Q732" s="240"/>
      <c r="R732" s="240"/>
      <c r="S732" s="240"/>
      <c r="T732" s="24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2" t="s">
        <v>144</v>
      </c>
      <c r="AU732" s="242" t="s">
        <v>89</v>
      </c>
      <c r="AV732" s="13" t="s">
        <v>87</v>
      </c>
      <c r="AW732" s="13" t="s">
        <v>34</v>
      </c>
      <c r="AX732" s="13" t="s">
        <v>79</v>
      </c>
      <c r="AY732" s="242" t="s">
        <v>134</v>
      </c>
    </row>
    <row r="733" spans="1:51" s="13" customFormat="1" ht="12">
      <c r="A733" s="13"/>
      <c r="B733" s="232"/>
      <c r="C733" s="233"/>
      <c r="D733" s="234" t="s">
        <v>144</v>
      </c>
      <c r="E733" s="235" t="s">
        <v>1</v>
      </c>
      <c r="F733" s="236" t="s">
        <v>655</v>
      </c>
      <c r="G733" s="233"/>
      <c r="H733" s="235" t="s">
        <v>1</v>
      </c>
      <c r="I733" s="237"/>
      <c r="J733" s="233"/>
      <c r="K733" s="233"/>
      <c r="L733" s="238"/>
      <c r="M733" s="239"/>
      <c r="N733" s="240"/>
      <c r="O733" s="240"/>
      <c r="P733" s="240"/>
      <c r="Q733" s="240"/>
      <c r="R733" s="240"/>
      <c r="S733" s="240"/>
      <c r="T733" s="24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2" t="s">
        <v>144</v>
      </c>
      <c r="AU733" s="242" t="s">
        <v>89</v>
      </c>
      <c r="AV733" s="13" t="s">
        <v>87</v>
      </c>
      <c r="AW733" s="13" t="s">
        <v>34</v>
      </c>
      <c r="AX733" s="13" t="s">
        <v>79</v>
      </c>
      <c r="AY733" s="242" t="s">
        <v>134</v>
      </c>
    </row>
    <row r="734" spans="1:51" s="13" customFormat="1" ht="12">
      <c r="A734" s="13"/>
      <c r="B734" s="232"/>
      <c r="C734" s="233"/>
      <c r="D734" s="234" t="s">
        <v>144</v>
      </c>
      <c r="E734" s="235" t="s">
        <v>1</v>
      </c>
      <c r="F734" s="236" t="s">
        <v>656</v>
      </c>
      <c r="G734" s="233"/>
      <c r="H734" s="235" t="s">
        <v>1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2" t="s">
        <v>144</v>
      </c>
      <c r="AU734" s="242" t="s">
        <v>89</v>
      </c>
      <c r="AV734" s="13" t="s">
        <v>87</v>
      </c>
      <c r="AW734" s="13" t="s">
        <v>34</v>
      </c>
      <c r="AX734" s="13" t="s">
        <v>79</v>
      </c>
      <c r="AY734" s="242" t="s">
        <v>134</v>
      </c>
    </row>
    <row r="735" spans="1:51" s="13" customFormat="1" ht="12">
      <c r="A735" s="13"/>
      <c r="B735" s="232"/>
      <c r="C735" s="233"/>
      <c r="D735" s="234" t="s">
        <v>144</v>
      </c>
      <c r="E735" s="235" t="s">
        <v>1</v>
      </c>
      <c r="F735" s="236" t="s">
        <v>691</v>
      </c>
      <c r="G735" s="233"/>
      <c r="H735" s="235" t="s">
        <v>1</v>
      </c>
      <c r="I735" s="237"/>
      <c r="J735" s="233"/>
      <c r="K735" s="233"/>
      <c r="L735" s="238"/>
      <c r="M735" s="239"/>
      <c r="N735" s="240"/>
      <c r="O735" s="240"/>
      <c r="P735" s="240"/>
      <c r="Q735" s="240"/>
      <c r="R735" s="240"/>
      <c r="S735" s="240"/>
      <c r="T735" s="24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2" t="s">
        <v>144</v>
      </c>
      <c r="AU735" s="242" t="s">
        <v>89</v>
      </c>
      <c r="AV735" s="13" t="s">
        <v>87</v>
      </c>
      <c r="AW735" s="13" t="s">
        <v>34</v>
      </c>
      <c r="AX735" s="13" t="s">
        <v>79</v>
      </c>
      <c r="AY735" s="242" t="s">
        <v>134</v>
      </c>
    </row>
    <row r="736" spans="1:51" s="13" customFormat="1" ht="12">
      <c r="A736" s="13"/>
      <c r="B736" s="232"/>
      <c r="C736" s="233"/>
      <c r="D736" s="234" t="s">
        <v>144</v>
      </c>
      <c r="E736" s="235" t="s">
        <v>1</v>
      </c>
      <c r="F736" s="236" t="s">
        <v>692</v>
      </c>
      <c r="G736" s="233"/>
      <c r="H736" s="235" t="s">
        <v>1</v>
      </c>
      <c r="I736" s="237"/>
      <c r="J736" s="233"/>
      <c r="K736" s="233"/>
      <c r="L736" s="238"/>
      <c r="M736" s="239"/>
      <c r="N736" s="240"/>
      <c r="O736" s="240"/>
      <c r="P736" s="240"/>
      <c r="Q736" s="240"/>
      <c r="R736" s="240"/>
      <c r="S736" s="240"/>
      <c r="T736" s="24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2" t="s">
        <v>144</v>
      </c>
      <c r="AU736" s="242" t="s">
        <v>89</v>
      </c>
      <c r="AV736" s="13" t="s">
        <v>87</v>
      </c>
      <c r="AW736" s="13" t="s">
        <v>34</v>
      </c>
      <c r="AX736" s="13" t="s">
        <v>79</v>
      </c>
      <c r="AY736" s="242" t="s">
        <v>134</v>
      </c>
    </row>
    <row r="737" spans="1:51" s="13" customFormat="1" ht="12">
      <c r="A737" s="13"/>
      <c r="B737" s="232"/>
      <c r="C737" s="233"/>
      <c r="D737" s="234" t="s">
        <v>144</v>
      </c>
      <c r="E737" s="235" t="s">
        <v>1</v>
      </c>
      <c r="F737" s="236" t="s">
        <v>658</v>
      </c>
      <c r="G737" s="233"/>
      <c r="H737" s="235" t="s">
        <v>1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2" t="s">
        <v>144</v>
      </c>
      <c r="AU737" s="242" t="s">
        <v>89</v>
      </c>
      <c r="AV737" s="13" t="s">
        <v>87</v>
      </c>
      <c r="AW737" s="13" t="s">
        <v>34</v>
      </c>
      <c r="AX737" s="13" t="s">
        <v>79</v>
      </c>
      <c r="AY737" s="242" t="s">
        <v>134</v>
      </c>
    </row>
    <row r="738" spans="1:51" s="13" customFormat="1" ht="12">
      <c r="A738" s="13"/>
      <c r="B738" s="232"/>
      <c r="C738" s="233"/>
      <c r="D738" s="234" t="s">
        <v>144</v>
      </c>
      <c r="E738" s="235" t="s">
        <v>1</v>
      </c>
      <c r="F738" s="236" t="s">
        <v>659</v>
      </c>
      <c r="G738" s="233"/>
      <c r="H738" s="235" t="s">
        <v>1</v>
      </c>
      <c r="I738" s="237"/>
      <c r="J738" s="233"/>
      <c r="K738" s="233"/>
      <c r="L738" s="238"/>
      <c r="M738" s="239"/>
      <c r="N738" s="240"/>
      <c r="O738" s="240"/>
      <c r="P738" s="240"/>
      <c r="Q738" s="240"/>
      <c r="R738" s="240"/>
      <c r="S738" s="240"/>
      <c r="T738" s="24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2" t="s">
        <v>144</v>
      </c>
      <c r="AU738" s="242" t="s">
        <v>89</v>
      </c>
      <c r="AV738" s="13" t="s">
        <v>87</v>
      </c>
      <c r="AW738" s="13" t="s">
        <v>34</v>
      </c>
      <c r="AX738" s="13" t="s">
        <v>79</v>
      </c>
      <c r="AY738" s="242" t="s">
        <v>134</v>
      </c>
    </row>
    <row r="739" spans="1:51" s="13" customFormat="1" ht="12">
      <c r="A739" s="13"/>
      <c r="B739" s="232"/>
      <c r="C739" s="233"/>
      <c r="D739" s="234" t="s">
        <v>144</v>
      </c>
      <c r="E739" s="235" t="s">
        <v>1</v>
      </c>
      <c r="F739" s="236" t="s">
        <v>711</v>
      </c>
      <c r="G739" s="233"/>
      <c r="H739" s="235" t="s">
        <v>1</v>
      </c>
      <c r="I739" s="237"/>
      <c r="J739" s="233"/>
      <c r="K739" s="233"/>
      <c r="L739" s="238"/>
      <c r="M739" s="239"/>
      <c r="N739" s="240"/>
      <c r="O739" s="240"/>
      <c r="P739" s="240"/>
      <c r="Q739" s="240"/>
      <c r="R739" s="240"/>
      <c r="S739" s="240"/>
      <c r="T739" s="24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2" t="s">
        <v>144</v>
      </c>
      <c r="AU739" s="242" t="s">
        <v>89</v>
      </c>
      <c r="AV739" s="13" t="s">
        <v>87</v>
      </c>
      <c r="AW739" s="13" t="s">
        <v>34</v>
      </c>
      <c r="AX739" s="13" t="s">
        <v>79</v>
      </c>
      <c r="AY739" s="242" t="s">
        <v>134</v>
      </c>
    </row>
    <row r="740" spans="1:51" s="14" customFormat="1" ht="12">
      <c r="A740" s="14"/>
      <c r="B740" s="243"/>
      <c r="C740" s="244"/>
      <c r="D740" s="234" t="s">
        <v>144</v>
      </c>
      <c r="E740" s="245" t="s">
        <v>1</v>
      </c>
      <c r="F740" s="246" t="s">
        <v>210</v>
      </c>
      <c r="G740" s="244"/>
      <c r="H740" s="247">
        <v>5</v>
      </c>
      <c r="I740" s="248"/>
      <c r="J740" s="244"/>
      <c r="K740" s="244"/>
      <c r="L740" s="249"/>
      <c r="M740" s="250"/>
      <c r="N740" s="251"/>
      <c r="O740" s="251"/>
      <c r="P740" s="251"/>
      <c r="Q740" s="251"/>
      <c r="R740" s="251"/>
      <c r="S740" s="251"/>
      <c r="T740" s="252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3" t="s">
        <v>144</v>
      </c>
      <c r="AU740" s="253" t="s">
        <v>89</v>
      </c>
      <c r="AV740" s="14" t="s">
        <v>89</v>
      </c>
      <c r="AW740" s="14" t="s">
        <v>34</v>
      </c>
      <c r="AX740" s="14" t="s">
        <v>79</v>
      </c>
      <c r="AY740" s="253" t="s">
        <v>134</v>
      </c>
    </row>
    <row r="741" spans="1:51" s="13" customFormat="1" ht="12">
      <c r="A741" s="13"/>
      <c r="B741" s="232"/>
      <c r="C741" s="233"/>
      <c r="D741" s="234" t="s">
        <v>144</v>
      </c>
      <c r="E741" s="235" t="s">
        <v>1</v>
      </c>
      <c r="F741" s="236" t="s">
        <v>712</v>
      </c>
      <c r="G741" s="233"/>
      <c r="H741" s="235" t="s">
        <v>1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2" t="s">
        <v>144</v>
      </c>
      <c r="AU741" s="242" t="s">
        <v>89</v>
      </c>
      <c r="AV741" s="13" t="s">
        <v>87</v>
      </c>
      <c r="AW741" s="13" t="s">
        <v>34</v>
      </c>
      <c r="AX741" s="13" t="s">
        <v>79</v>
      </c>
      <c r="AY741" s="242" t="s">
        <v>134</v>
      </c>
    </row>
    <row r="742" spans="1:51" s="14" customFormat="1" ht="12">
      <c r="A742" s="14"/>
      <c r="B742" s="243"/>
      <c r="C742" s="244"/>
      <c r="D742" s="234" t="s">
        <v>144</v>
      </c>
      <c r="E742" s="245" t="s">
        <v>1</v>
      </c>
      <c r="F742" s="246" t="s">
        <v>135</v>
      </c>
      <c r="G742" s="244"/>
      <c r="H742" s="247">
        <v>3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3" t="s">
        <v>144</v>
      </c>
      <c r="AU742" s="253" t="s">
        <v>89</v>
      </c>
      <c r="AV742" s="14" t="s">
        <v>89</v>
      </c>
      <c r="AW742" s="14" t="s">
        <v>34</v>
      </c>
      <c r="AX742" s="14" t="s">
        <v>79</v>
      </c>
      <c r="AY742" s="253" t="s">
        <v>134</v>
      </c>
    </row>
    <row r="743" spans="1:51" s="13" customFormat="1" ht="12">
      <c r="A743" s="13"/>
      <c r="B743" s="232"/>
      <c r="C743" s="233"/>
      <c r="D743" s="234" t="s">
        <v>144</v>
      </c>
      <c r="E743" s="235" t="s">
        <v>1</v>
      </c>
      <c r="F743" s="236" t="s">
        <v>713</v>
      </c>
      <c r="G743" s="233"/>
      <c r="H743" s="235" t="s">
        <v>1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2" t="s">
        <v>144</v>
      </c>
      <c r="AU743" s="242" t="s">
        <v>89</v>
      </c>
      <c r="AV743" s="13" t="s">
        <v>87</v>
      </c>
      <c r="AW743" s="13" t="s">
        <v>34</v>
      </c>
      <c r="AX743" s="13" t="s">
        <v>79</v>
      </c>
      <c r="AY743" s="242" t="s">
        <v>134</v>
      </c>
    </row>
    <row r="744" spans="1:51" s="14" customFormat="1" ht="12">
      <c r="A744" s="14"/>
      <c r="B744" s="243"/>
      <c r="C744" s="244"/>
      <c r="D744" s="234" t="s">
        <v>144</v>
      </c>
      <c r="E744" s="245" t="s">
        <v>1</v>
      </c>
      <c r="F744" s="246" t="s">
        <v>135</v>
      </c>
      <c r="G744" s="244"/>
      <c r="H744" s="247">
        <v>3</v>
      </c>
      <c r="I744" s="248"/>
      <c r="J744" s="244"/>
      <c r="K744" s="244"/>
      <c r="L744" s="249"/>
      <c r="M744" s="250"/>
      <c r="N744" s="251"/>
      <c r="O744" s="251"/>
      <c r="P744" s="251"/>
      <c r="Q744" s="251"/>
      <c r="R744" s="251"/>
      <c r="S744" s="251"/>
      <c r="T744" s="25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3" t="s">
        <v>144</v>
      </c>
      <c r="AU744" s="253" t="s">
        <v>89</v>
      </c>
      <c r="AV744" s="14" t="s">
        <v>89</v>
      </c>
      <c r="AW744" s="14" t="s">
        <v>34</v>
      </c>
      <c r="AX744" s="14" t="s">
        <v>79</v>
      </c>
      <c r="AY744" s="253" t="s">
        <v>134</v>
      </c>
    </row>
    <row r="745" spans="1:51" s="13" customFormat="1" ht="12">
      <c r="A745" s="13"/>
      <c r="B745" s="232"/>
      <c r="C745" s="233"/>
      <c r="D745" s="234" t="s">
        <v>144</v>
      </c>
      <c r="E745" s="235" t="s">
        <v>1</v>
      </c>
      <c r="F745" s="236" t="s">
        <v>714</v>
      </c>
      <c r="G745" s="233"/>
      <c r="H745" s="235" t="s">
        <v>1</v>
      </c>
      <c r="I745" s="237"/>
      <c r="J745" s="233"/>
      <c r="K745" s="233"/>
      <c r="L745" s="238"/>
      <c r="M745" s="239"/>
      <c r="N745" s="240"/>
      <c r="O745" s="240"/>
      <c r="P745" s="240"/>
      <c r="Q745" s="240"/>
      <c r="R745" s="240"/>
      <c r="S745" s="240"/>
      <c r="T745" s="24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2" t="s">
        <v>144</v>
      </c>
      <c r="AU745" s="242" t="s">
        <v>89</v>
      </c>
      <c r="AV745" s="13" t="s">
        <v>87</v>
      </c>
      <c r="AW745" s="13" t="s">
        <v>34</v>
      </c>
      <c r="AX745" s="13" t="s">
        <v>79</v>
      </c>
      <c r="AY745" s="242" t="s">
        <v>134</v>
      </c>
    </row>
    <row r="746" spans="1:51" s="14" customFormat="1" ht="12">
      <c r="A746" s="14"/>
      <c r="B746" s="243"/>
      <c r="C746" s="244"/>
      <c r="D746" s="234" t="s">
        <v>144</v>
      </c>
      <c r="E746" s="245" t="s">
        <v>1</v>
      </c>
      <c r="F746" s="246" t="s">
        <v>87</v>
      </c>
      <c r="G746" s="244"/>
      <c r="H746" s="247">
        <v>1</v>
      </c>
      <c r="I746" s="248"/>
      <c r="J746" s="244"/>
      <c r="K746" s="244"/>
      <c r="L746" s="249"/>
      <c r="M746" s="250"/>
      <c r="N746" s="251"/>
      <c r="O746" s="251"/>
      <c r="P746" s="251"/>
      <c r="Q746" s="251"/>
      <c r="R746" s="251"/>
      <c r="S746" s="251"/>
      <c r="T746" s="252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3" t="s">
        <v>144</v>
      </c>
      <c r="AU746" s="253" t="s">
        <v>89</v>
      </c>
      <c r="AV746" s="14" t="s">
        <v>89</v>
      </c>
      <c r="AW746" s="14" t="s">
        <v>34</v>
      </c>
      <c r="AX746" s="14" t="s">
        <v>79</v>
      </c>
      <c r="AY746" s="253" t="s">
        <v>134</v>
      </c>
    </row>
    <row r="747" spans="1:51" s="16" customFormat="1" ht="12">
      <c r="A747" s="16"/>
      <c r="B747" s="265"/>
      <c r="C747" s="266"/>
      <c r="D747" s="234" t="s">
        <v>144</v>
      </c>
      <c r="E747" s="267" t="s">
        <v>1</v>
      </c>
      <c r="F747" s="268" t="s">
        <v>176</v>
      </c>
      <c r="G747" s="266"/>
      <c r="H747" s="269">
        <v>12</v>
      </c>
      <c r="I747" s="270"/>
      <c r="J747" s="266"/>
      <c r="K747" s="266"/>
      <c r="L747" s="271"/>
      <c r="M747" s="272"/>
      <c r="N747" s="273"/>
      <c r="O747" s="273"/>
      <c r="P747" s="273"/>
      <c r="Q747" s="273"/>
      <c r="R747" s="273"/>
      <c r="S747" s="273"/>
      <c r="T747" s="274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T747" s="275" t="s">
        <v>144</v>
      </c>
      <c r="AU747" s="275" t="s">
        <v>89</v>
      </c>
      <c r="AV747" s="16" t="s">
        <v>142</v>
      </c>
      <c r="AW747" s="16" t="s">
        <v>34</v>
      </c>
      <c r="AX747" s="16" t="s">
        <v>87</v>
      </c>
      <c r="AY747" s="275" t="s">
        <v>134</v>
      </c>
    </row>
    <row r="748" spans="1:51" s="13" customFormat="1" ht="12">
      <c r="A748" s="13"/>
      <c r="B748" s="232"/>
      <c r="C748" s="233"/>
      <c r="D748" s="234" t="s">
        <v>144</v>
      </c>
      <c r="E748" s="235" t="s">
        <v>1</v>
      </c>
      <c r="F748" s="236" t="s">
        <v>37</v>
      </c>
      <c r="G748" s="233"/>
      <c r="H748" s="235" t="s">
        <v>1</v>
      </c>
      <c r="I748" s="237"/>
      <c r="J748" s="233"/>
      <c r="K748" s="233"/>
      <c r="L748" s="238"/>
      <c r="M748" s="239"/>
      <c r="N748" s="240"/>
      <c r="O748" s="240"/>
      <c r="P748" s="240"/>
      <c r="Q748" s="240"/>
      <c r="R748" s="240"/>
      <c r="S748" s="240"/>
      <c r="T748" s="24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2" t="s">
        <v>144</v>
      </c>
      <c r="AU748" s="242" t="s">
        <v>89</v>
      </c>
      <c r="AV748" s="13" t="s">
        <v>87</v>
      </c>
      <c r="AW748" s="13" t="s">
        <v>34</v>
      </c>
      <c r="AX748" s="13" t="s">
        <v>79</v>
      </c>
      <c r="AY748" s="242" t="s">
        <v>134</v>
      </c>
    </row>
    <row r="749" spans="1:51" s="13" customFormat="1" ht="12">
      <c r="A749" s="13"/>
      <c r="B749" s="232"/>
      <c r="C749" s="233"/>
      <c r="D749" s="234" t="s">
        <v>144</v>
      </c>
      <c r="E749" s="235" t="s">
        <v>1</v>
      </c>
      <c r="F749" s="236" t="s">
        <v>660</v>
      </c>
      <c r="G749" s="233"/>
      <c r="H749" s="235" t="s">
        <v>1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2" t="s">
        <v>144</v>
      </c>
      <c r="AU749" s="242" t="s">
        <v>89</v>
      </c>
      <c r="AV749" s="13" t="s">
        <v>87</v>
      </c>
      <c r="AW749" s="13" t="s">
        <v>34</v>
      </c>
      <c r="AX749" s="13" t="s">
        <v>79</v>
      </c>
      <c r="AY749" s="242" t="s">
        <v>134</v>
      </c>
    </row>
    <row r="750" spans="1:51" s="13" customFormat="1" ht="12">
      <c r="A750" s="13"/>
      <c r="B750" s="232"/>
      <c r="C750" s="233"/>
      <c r="D750" s="234" t="s">
        <v>144</v>
      </c>
      <c r="E750" s="235" t="s">
        <v>1</v>
      </c>
      <c r="F750" s="236" t="s">
        <v>661</v>
      </c>
      <c r="G750" s="233"/>
      <c r="H750" s="235" t="s">
        <v>1</v>
      </c>
      <c r="I750" s="237"/>
      <c r="J750" s="233"/>
      <c r="K750" s="233"/>
      <c r="L750" s="238"/>
      <c r="M750" s="239"/>
      <c r="N750" s="240"/>
      <c r="O750" s="240"/>
      <c r="P750" s="240"/>
      <c r="Q750" s="240"/>
      <c r="R750" s="240"/>
      <c r="S750" s="240"/>
      <c r="T750" s="24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2" t="s">
        <v>144</v>
      </c>
      <c r="AU750" s="242" t="s">
        <v>89</v>
      </c>
      <c r="AV750" s="13" t="s">
        <v>87</v>
      </c>
      <c r="AW750" s="13" t="s">
        <v>34</v>
      </c>
      <c r="AX750" s="13" t="s">
        <v>79</v>
      </c>
      <c r="AY750" s="242" t="s">
        <v>134</v>
      </c>
    </row>
    <row r="751" spans="1:65" s="2" customFormat="1" ht="37.8" customHeight="1">
      <c r="A751" s="39"/>
      <c r="B751" s="40"/>
      <c r="C751" s="276" t="s">
        <v>715</v>
      </c>
      <c r="D751" s="276" t="s">
        <v>507</v>
      </c>
      <c r="E751" s="277" t="s">
        <v>716</v>
      </c>
      <c r="F751" s="278" t="s">
        <v>717</v>
      </c>
      <c r="G751" s="279" t="s">
        <v>338</v>
      </c>
      <c r="H751" s="280">
        <v>16</v>
      </c>
      <c r="I751" s="281"/>
      <c r="J751" s="282">
        <f>ROUND(I751*H751,2)</f>
        <v>0</v>
      </c>
      <c r="K751" s="278" t="s">
        <v>1</v>
      </c>
      <c r="L751" s="283"/>
      <c r="M751" s="284" t="s">
        <v>1</v>
      </c>
      <c r="N751" s="285" t="s">
        <v>44</v>
      </c>
      <c r="O751" s="92"/>
      <c r="P751" s="228">
        <f>O751*H751</f>
        <v>0</v>
      </c>
      <c r="Q751" s="228">
        <v>0.0165</v>
      </c>
      <c r="R751" s="228">
        <f>Q751*H751</f>
        <v>0.264</v>
      </c>
      <c r="S751" s="228">
        <v>0</v>
      </c>
      <c r="T751" s="229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30" t="s">
        <v>452</v>
      </c>
      <c r="AT751" s="230" t="s">
        <v>507</v>
      </c>
      <c r="AU751" s="230" t="s">
        <v>89</v>
      </c>
      <c r="AY751" s="18" t="s">
        <v>134</v>
      </c>
      <c r="BE751" s="231">
        <f>IF(N751="základní",J751,0)</f>
        <v>0</v>
      </c>
      <c r="BF751" s="231">
        <f>IF(N751="snížená",J751,0)</f>
        <v>0</v>
      </c>
      <c r="BG751" s="231">
        <f>IF(N751="zákl. přenesená",J751,0)</f>
        <v>0</v>
      </c>
      <c r="BH751" s="231">
        <f>IF(N751="sníž. přenesená",J751,0)</f>
        <v>0</v>
      </c>
      <c r="BI751" s="231">
        <f>IF(N751="nulová",J751,0)</f>
        <v>0</v>
      </c>
      <c r="BJ751" s="18" t="s">
        <v>87</v>
      </c>
      <c r="BK751" s="231">
        <f>ROUND(I751*H751,2)</f>
        <v>0</v>
      </c>
      <c r="BL751" s="18" t="s">
        <v>315</v>
      </c>
      <c r="BM751" s="230" t="s">
        <v>718</v>
      </c>
    </row>
    <row r="752" spans="1:51" s="13" customFormat="1" ht="12">
      <c r="A752" s="13"/>
      <c r="B752" s="232"/>
      <c r="C752" s="233"/>
      <c r="D752" s="234" t="s">
        <v>144</v>
      </c>
      <c r="E752" s="235" t="s">
        <v>1</v>
      </c>
      <c r="F752" s="236" t="s">
        <v>709</v>
      </c>
      <c r="G752" s="233"/>
      <c r="H752" s="235" t="s">
        <v>1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2" t="s">
        <v>144</v>
      </c>
      <c r="AU752" s="242" t="s">
        <v>89</v>
      </c>
      <c r="AV752" s="13" t="s">
        <v>87</v>
      </c>
      <c r="AW752" s="13" t="s">
        <v>34</v>
      </c>
      <c r="AX752" s="13" t="s">
        <v>79</v>
      </c>
      <c r="AY752" s="242" t="s">
        <v>134</v>
      </c>
    </row>
    <row r="753" spans="1:51" s="13" customFormat="1" ht="12">
      <c r="A753" s="13"/>
      <c r="B753" s="232"/>
      <c r="C753" s="233"/>
      <c r="D753" s="234" t="s">
        <v>144</v>
      </c>
      <c r="E753" s="235" t="s">
        <v>1</v>
      </c>
      <c r="F753" s="236" t="s">
        <v>710</v>
      </c>
      <c r="G753" s="233"/>
      <c r="H753" s="235" t="s">
        <v>1</v>
      </c>
      <c r="I753" s="237"/>
      <c r="J753" s="233"/>
      <c r="K753" s="233"/>
      <c r="L753" s="238"/>
      <c r="M753" s="239"/>
      <c r="N753" s="240"/>
      <c r="O753" s="240"/>
      <c r="P753" s="240"/>
      <c r="Q753" s="240"/>
      <c r="R753" s="240"/>
      <c r="S753" s="240"/>
      <c r="T753" s="241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2" t="s">
        <v>144</v>
      </c>
      <c r="AU753" s="242" t="s">
        <v>89</v>
      </c>
      <c r="AV753" s="13" t="s">
        <v>87</v>
      </c>
      <c r="AW753" s="13" t="s">
        <v>34</v>
      </c>
      <c r="AX753" s="13" t="s">
        <v>79</v>
      </c>
      <c r="AY753" s="242" t="s">
        <v>134</v>
      </c>
    </row>
    <row r="754" spans="1:51" s="13" customFormat="1" ht="12">
      <c r="A754" s="13"/>
      <c r="B754" s="232"/>
      <c r="C754" s="233"/>
      <c r="D754" s="234" t="s">
        <v>144</v>
      </c>
      <c r="E754" s="235" t="s">
        <v>1</v>
      </c>
      <c r="F754" s="236" t="s">
        <v>655</v>
      </c>
      <c r="G754" s="233"/>
      <c r="H754" s="235" t="s">
        <v>1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144</v>
      </c>
      <c r="AU754" s="242" t="s">
        <v>89</v>
      </c>
      <c r="AV754" s="13" t="s">
        <v>87</v>
      </c>
      <c r="AW754" s="13" t="s">
        <v>34</v>
      </c>
      <c r="AX754" s="13" t="s">
        <v>79</v>
      </c>
      <c r="AY754" s="242" t="s">
        <v>134</v>
      </c>
    </row>
    <row r="755" spans="1:51" s="13" customFormat="1" ht="12">
      <c r="A755" s="13"/>
      <c r="B755" s="232"/>
      <c r="C755" s="233"/>
      <c r="D755" s="234" t="s">
        <v>144</v>
      </c>
      <c r="E755" s="235" t="s">
        <v>1</v>
      </c>
      <c r="F755" s="236" t="s">
        <v>656</v>
      </c>
      <c r="G755" s="233"/>
      <c r="H755" s="235" t="s">
        <v>1</v>
      </c>
      <c r="I755" s="237"/>
      <c r="J755" s="233"/>
      <c r="K755" s="233"/>
      <c r="L755" s="238"/>
      <c r="M755" s="239"/>
      <c r="N755" s="240"/>
      <c r="O755" s="240"/>
      <c r="P755" s="240"/>
      <c r="Q755" s="240"/>
      <c r="R755" s="240"/>
      <c r="S755" s="240"/>
      <c r="T755" s="24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2" t="s">
        <v>144</v>
      </c>
      <c r="AU755" s="242" t="s">
        <v>89</v>
      </c>
      <c r="AV755" s="13" t="s">
        <v>87</v>
      </c>
      <c r="AW755" s="13" t="s">
        <v>34</v>
      </c>
      <c r="AX755" s="13" t="s">
        <v>79</v>
      </c>
      <c r="AY755" s="242" t="s">
        <v>134</v>
      </c>
    </row>
    <row r="756" spans="1:51" s="13" customFormat="1" ht="12">
      <c r="A756" s="13"/>
      <c r="B756" s="232"/>
      <c r="C756" s="233"/>
      <c r="D756" s="234" t="s">
        <v>144</v>
      </c>
      <c r="E756" s="235" t="s">
        <v>1</v>
      </c>
      <c r="F756" s="236" t="s">
        <v>691</v>
      </c>
      <c r="G756" s="233"/>
      <c r="H756" s="235" t="s">
        <v>1</v>
      </c>
      <c r="I756" s="237"/>
      <c r="J756" s="233"/>
      <c r="K756" s="233"/>
      <c r="L756" s="238"/>
      <c r="M756" s="239"/>
      <c r="N756" s="240"/>
      <c r="O756" s="240"/>
      <c r="P756" s="240"/>
      <c r="Q756" s="240"/>
      <c r="R756" s="240"/>
      <c r="S756" s="240"/>
      <c r="T756" s="24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2" t="s">
        <v>144</v>
      </c>
      <c r="AU756" s="242" t="s">
        <v>89</v>
      </c>
      <c r="AV756" s="13" t="s">
        <v>87</v>
      </c>
      <c r="AW756" s="13" t="s">
        <v>34</v>
      </c>
      <c r="AX756" s="13" t="s">
        <v>79</v>
      </c>
      <c r="AY756" s="242" t="s">
        <v>134</v>
      </c>
    </row>
    <row r="757" spans="1:51" s="13" customFormat="1" ht="12">
      <c r="A757" s="13"/>
      <c r="B757" s="232"/>
      <c r="C757" s="233"/>
      <c r="D757" s="234" t="s">
        <v>144</v>
      </c>
      <c r="E757" s="235" t="s">
        <v>1</v>
      </c>
      <c r="F757" s="236" t="s">
        <v>692</v>
      </c>
      <c r="G757" s="233"/>
      <c r="H757" s="235" t="s">
        <v>1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2" t="s">
        <v>144</v>
      </c>
      <c r="AU757" s="242" t="s">
        <v>89</v>
      </c>
      <c r="AV757" s="13" t="s">
        <v>87</v>
      </c>
      <c r="AW757" s="13" t="s">
        <v>34</v>
      </c>
      <c r="AX757" s="13" t="s">
        <v>79</v>
      </c>
      <c r="AY757" s="242" t="s">
        <v>134</v>
      </c>
    </row>
    <row r="758" spans="1:51" s="13" customFormat="1" ht="12">
      <c r="A758" s="13"/>
      <c r="B758" s="232"/>
      <c r="C758" s="233"/>
      <c r="D758" s="234" t="s">
        <v>144</v>
      </c>
      <c r="E758" s="235" t="s">
        <v>1</v>
      </c>
      <c r="F758" s="236" t="s">
        <v>658</v>
      </c>
      <c r="G758" s="233"/>
      <c r="H758" s="235" t="s">
        <v>1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2" t="s">
        <v>144</v>
      </c>
      <c r="AU758" s="242" t="s">
        <v>89</v>
      </c>
      <c r="AV758" s="13" t="s">
        <v>87</v>
      </c>
      <c r="AW758" s="13" t="s">
        <v>34</v>
      </c>
      <c r="AX758" s="13" t="s">
        <v>79</v>
      </c>
      <c r="AY758" s="242" t="s">
        <v>134</v>
      </c>
    </row>
    <row r="759" spans="1:51" s="13" customFormat="1" ht="12">
      <c r="A759" s="13"/>
      <c r="B759" s="232"/>
      <c r="C759" s="233"/>
      <c r="D759" s="234" t="s">
        <v>144</v>
      </c>
      <c r="E759" s="235" t="s">
        <v>1</v>
      </c>
      <c r="F759" s="236" t="s">
        <v>659</v>
      </c>
      <c r="G759" s="233"/>
      <c r="H759" s="235" t="s">
        <v>1</v>
      </c>
      <c r="I759" s="237"/>
      <c r="J759" s="233"/>
      <c r="K759" s="233"/>
      <c r="L759" s="238"/>
      <c r="M759" s="239"/>
      <c r="N759" s="240"/>
      <c r="O759" s="240"/>
      <c r="P759" s="240"/>
      <c r="Q759" s="240"/>
      <c r="R759" s="240"/>
      <c r="S759" s="240"/>
      <c r="T759" s="24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2" t="s">
        <v>144</v>
      </c>
      <c r="AU759" s="242" t="s">
        <v>89</v>
      </c>
      <c r="AV759" s="13" t="s">
        <v>87</v>
      </c>
      <c r="AW759" s="13" t="s">
        <v>34</v>
      </c>
      <c r="AX759" s="13" t="s">
        <v>79</v>
      </c>
      <c r="AY759" s="242" t="s">
        <v>134</v>
      </c>
    </row>
    <row r="760" spans="1:51" s="13" customFormat="1" ht="12">
      <c r="A760" s="13"/>
      <c r="B760" s="232"/>
      <c r="C760" s="233"/>
      <c r="D760" s="234" t="s">
        <v>144</v>
      </c>
      <c r="E760" s="235" t="s">
        <v>1</v>
      </c>
      <c r="F760" s="236" t="s">
        <v>719</v>
      </c>
      <c r="G760" s="233"/>
      <c r="H760" s="235" t="s">
        <v>1</v>
      </c>
      <c r="I760" s="237"/>
      <c r="J760" s="233"/>
      <c r="K760" s="233"/>
      <c r="L760" s="238"/>
      <c r="M760" s="239"/>
      <c r="N760" s="240"/>
      <c r="O760" s="240"/>
      <c r="P760" s="240"/>
      <c r="Q760" s="240"/>
      <c r="R760" s="240"/>
      <c r="S760" s="240"/>
      <c r="T760" s="24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2" t="s">
        <v>144</v>
      </c>
      <c r="AU760" s="242" t="s">
        <v>89</v>
      </c>
      <c r="AV760" s="13" t="s">
        <v>87</v>
      </c>
      <c r="AW760" s="13" t="s">
        <v>34</v>
      </c>
      <c r="AX760" s="13" t="s">
        <v>79</v>
      </c>
      <c r="AY760" s="242" t="s">
        <v>134</v>
      </c>
    </row>
    <row r="761" spans="1:51" s="14" customFormat="1" ht="12">
      <c r="A761" s="14"/>
      <c r="B761" s="243"/>
      <c r="C761" s="244"/>
      <c r="D761" s="234" t="s">
        <v>144</v>
      </c>
      <c r="E761" s="245" t="s">
        <v>1</v>
      </c>
      <c r="F761" s="246" t="s">
        <v>306</v>
      </c>
      <c r="G761" s="244"/>
      <c r="H761" s="247">
        <v>14</v>
      </c>
      <c r="I761" s="248"/>
      <c r="J761" s="244"/>
      <c r="K761" s="244"/>
      <c r="L761" s="249"/>
      <c r="M761" s="250"/>
      <c r="N761" s="251"/>
      <c r="O761" s="251"/>
      <c r="P761" s="251"/>
      <c r="Q761" s="251"/>
      <c r="R761" s="251"/>
      <c r="S761" s="251"/>
      <c r="T761" s="252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3" t="s">
        <v>144</v>
      </c>
      <c r="AU761" s="253" t="s">
        <v>89</v>
      </c>
      <c r="AV761" s="14" t="s">
        <v>89</v>
      </c>
      <c r="AW761" s="14" t="s">
        <v>34</v>
      </c>
      <c r="AX761" s="14" t="s">
        <v>79</v>
      </c>
      <c r="AY761" s="253" t="s">
        <v>134</v>
      </c>
    </row>
    <row r="762" spans="1:51" s="13" customFormat="1" ht="12">
      <c r="A762" s="13"/>
      <c r="B762" s="232"/>
      <c r="C762" s="233"/>
      <c r="D762" s="234" t="s">
        <v>144</v>
      </c>
      <c r="E762" s="235" t="s">
        <v>1</v>
      </c>
      <c r="F762" s="236" t="s">
        <v>720</v>
      </c>
      <c r="G762" s="233"/>
      <c r="H762" s="235" t="s">
        <v>1</v>
      </c>
      <c r="I762" s="237"/>
      <c r="J762" s="233"/>
      <c r="K762" s="233"/>
      <c r="L762" s="238"/>
      <c r="M762" s="239"/>
      <c r="N762" s="240"/>
      <c r="O762" s="240"/>
      <c r="P762" s="240"/>
      <c r="Q762" s="240"/>
      <c r="R762" s="240"/>
      <c r="S762" s="240"/>
      <c r="T762" s="24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2" t="s">
        <v>144</v>
      </c>
      <c r="AU762" s="242" t="s">
        <v>89</v>
      </c>
      <c r="AV762" s="13" t="s">
        <v>87</v>
      </c>
      <c r="AW762" s="13" t="s">
        <v>34</v>
      </c>
      <c r="AX762" s="13" t="s">
        <v>79</v>
      </c>
      <c r="AY762" s="242" t="s">
        <v>134</v>
      </c>
    </row>
    <row r="763" spans="1:51" s="14" customFormat="1" ht="12">
      <c r="A763" s="14"/>
      <c r="B763" s="243"/>
      <c r="C763" s="244"/>
      <c r="D763" s="234" t="s">
        <v>144</v>
      </c>
      <c r="E763" s="245" t="s">
        <v>1</v>
      </c>
      <c r="F763" s="246" t="s">
        <v>87</v>
      </c>
      <c r="G763" s="244"/>
      <c r="H763" s="247">
        <v>1</v>
      </c>
      <c r="I763" s="248"/>
      <c r="J763" s="244"/>
      <c r="K763" s="244"/>
      <c r="L763" s="249"/>
      <c r="M763" s="250"/>
      <c r="N763" s="251"/>
      <c r="O763" s="251"/>
      <c r="P763" s="251"/>
      <c r="Q763" s="251"/>
      <c r="R763" s="251"/>
      <c r="S763" s="251"/>
      <c r="T763" s="25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3" t="s">
        <v>144</v>
      </c>
      <c r="AU763" s="253" t="s">
        <v>89</v>
      </c>
      <c r="AV763" s="14" t="s">
        <v>89</v>
      </c>
      <c r="AW763" s="14" t="s">
        <v>34</v>
      </c>
      <c r="AX763" s="14" t="s">
        <v>79</v>
      </c>
      <c r="AY763" s="253" t="s">
        <v>134</v>
      </c>
    </row>
    <row r="764" spans="1:51" s="13" customFormat="1" ht="12">
      <c r="A764" s="13"/>
      <c r="B764" s="232"/>
      <c r="C764" s="233"/>
      <c r="D764" s="234" t="s">
        <v>144</v>
      </c>
      <c r="E764" s="235" t="s">
        <v>1</v>
      </c>
      <c r="F764" s="236" t="s">
        <v>382</v>
      </c>
      <c r="G764" s="233"/>
      <c r="H764" s="235" t="s">
        <v>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2" t="s">
        <v>144</v>
      </c>
      <c r="AU764" s="242" t="s">
        <v>89</v>
      </c>
      <c r="AV764" s="13" t="s">
        <v>87</v>
      </c>
      <c r="AW764" s="13" t="s">
        <v>34</v>
      </c>
      <c r="AX764" s="13" t="s">
        <v>79</v>
      </c>
      <c r="AY764" s="242" t="s">
        <v>134</v>
      </c>
    </row>
    <row r="765" spans="1:51" s="14" customFormat="1" ht="12">
      <c r="A765" s="14"/>
      <c r="B765" s="243"/>
      <c r="C765" s="244"/>
      <c r="D765" s="234" t="s">
        <v>144</v>
      </c>
      <c r="E765" s="245" t="s">
        <v>1</v>
      </c>
      <c r="F765" s="246" t="s">
        <v>87</v>
      </c>
      <c r="G765" s="244"/>
      <c r="H765" s="247">
        <v>1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3" t="s">
        <v>144</v>
      </c>
      <c r="AU765" s="253" t="s">
        <v>89</v>
      </c>
      <c r="AV765" s="14" t="s">
        <v>89</v>
      </c>
      <c r="AW765" s="14" t="s">
        <v>34</v>
      </c>
      <c r="AX765" s="14" t="s">
        <v>79</v>
      </c>
      <c r="AY765" s="253" t="s">
        <v>134</v>
      </c>
    </row>
    <row r="766" spans="1:51" s="16" customFormat="1" ht="12">
      <c r="A766" s="16"/>
      <c r="B766" s="265"/>
      <c r="C766" s="266"/>
      <c r="D766" s="234" t="s">
        <v>144</v>
      </c>
      <c r="E766" s="267" t="s">
        <v>1</v>
      </c>
      <c r="F766" s="268" t="s">
        <v>176</v>
      </c>
      <c r="G766" s="266"/>
      <c r="H766" s="269">
        <v>16</v>
      </c>
      <c r="I766" s="270"/>
      <c r="J766" s="266"/>
      <c r="K766" s="266"/>
      <c r="L766" s="271"/>
      <c r="M766" s="272"/>
      <c r="N766" s="273"/>
      <c r="O766" s="273"/>
      <c r="P766" s="273"/>
      <c r="Q766" s="273"/>
      <c r="R766" s="273"/>
      <c r="S766" s="273"/>
      <c r="T766" s="274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T766" s="275" t="s">
        <v>144</v>
      </c>
      <c r="AU766" s="275" t="s">
        <v>89</v>
      </c>
      <c r="AV766" s="16" t="s">
        <v>142</v>
      </c>
      <c r="AW766" s="16" t="s">
        <v>34</v>
      </c>
      <c r="AX766" s="16" t="s">
        <v>87</v>
      </c>
      <c r="AY766" s="275" t="s">
        <v>134</v>
      </c>
    </row>
    <row r="767" spans="1:51" s="13" customFormat="1" ht="12">
      <c r="A767" s="13"/>
      <c r="B767" s="232"/>
      <c r="C767" s="233"/>
      <c r="D767" s="234" t="s">
        <v>144</v>
      </c>
      <c r="E767" s="235" t="s">
        <v>1</v>
      </c>
      <c r="F767" s="236" t="s">
        <v>37</v>
      </c>
      <c r="G767" s="233"/>
      <c r="H767" s="235" t="s">
        <v>1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2" t="s">
        <v>144</v>
      </c>
      <c r="AU767" s="242" t="s">
        <v>89</v>
      </c>
      <c r="AV767" s="13" t="s">
        <v>87</v>
      </c>
      <c r="AW767" s="13" t="s">
        <v>34</v>
      </c>
      <c r="AX767" s="13" t="s">
        <v>79</v>
      </c>
      <c r="AY767" s="242" t="s">
        <v>134</v>
      </c>
    </row>
    <row r="768" spans="1:51" s="13" customFormat="1" ht="12">
      <c r="A768" s="13"/>
      <c r="B768" s="232"/>
      <c r="C768" s="233"/>
      <c r="D768" s="234" t="s">
        <v>144</v>
      </c>
      <c r="E768" s="235" t="s">
        <v>1</v>
      </c>
      <c r="F768" s="236" t="s">
        <v>660</v>
      </c>
      <c r="G768" s="233"/>
      <c r="H768" s="235" t="s">
        <v>1</v>
      </c>
      <c r="I768" s="237"/>
      <c r="J768" s="233"/>
      <c r="K768" s="233"/>
      <c r="L768" s="238"/>
      <c r="M768" s="239"/>
      <c r="N768" s="240"/>
      <c r="O768" s="240"/>
      <c r="P768" s="240"/>
      <c r="Q768" s="240"/>
      <c r="R768" s="240"/>
      <c r="S768" s="240"/>
      <c r="T768" s="24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2" t="s">
        <v>144</v>
      </c>
      <c r="AU768" s="242" t="s">
        <v>89</v>
      </c>
      <c r="AV768" s="13" t="s">
        <v>87</v>
      </c>
      <c r="AW768" s="13" t="s">
        <v>34</v>
      </c>
      <c r="AX768" s="13" t="s">
        <v>79</v>
      </c>
      <c r="AY768" s="242" t="s">
        <v>134</v>
      </c>
    </row>
    <row r="769" spans="1:51" s="13" customFormat="1" ht="12">
      <c r="A769" s="13"/>
      <c r="B769" s="232"/>
      <c r="C769" s="233"/>
      <c r="D769" s="234" t="s">
        <v>144</v>
      </c>
      <c r="E769" s="235" t="s">
        <v>1</v>
      </c>
      <c r="F769" s="236" t="s">
        <v>661</v>
      </c>
      <c r="G769" s="233"/>
      <c r="H769" s="235" t="s">
        <v>1</v>
      </c>
      <c r="I769" s="237"/>
      <c r="J769" s="233"/>
      <c r="K769" s="233"/>
      <c r="L769" s="238"/>
      <c r="M769" s="239"/>
      <c r="N769" s="240"/>
      <c r="O769" s="240"/>
      <c r="P769" s="240"/>
      <c r="Q769" s="240"/>
      <c r="R769" s="240"/>
      <c r="S769" s="240"/>
      <c r="T769" s="24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2" t="s">
        <v>144</v>
      </c>
      <c r="AU769" s="242" t="s">
        <v>89</v>
      </c>
      <c r="AV769" s="13" t="s">
        <v>87</v>
      </c>
      <c r="AW769" s="13" t="s">
        <v>34</v>
      </c>
      <c r="AX769" s="13" t="s">
        <v>79</v>
      </c>
      <c r="AY769" s="242" t="s">
        <v>134</v>
      </c>
    </row>
    <row r="770" spans="1:65" s="2" customFormat="1" ht="37.8" customHeight="1">
      <c r="A770" s="39"/>
      <c r="B770" s="40"/>
      <c r="C770" s="276" t="s">
        <v>721</v>
      </c>
      <c r="D770" s="276" t="s">
        <v>507</v>
      </c>
      <c r="E770" s="277" t="s">
        <v>722</v>
      </c>
      <c r="F770" s="278" t="s">
        <v>723</v>
      </c>
      <c r="G770" s="279" t="s">
        <v>338</v>
      </c>
      <c r="H770" s="280">
        <v>9</v>
      </c>
      <c r="I770" s="281"/>
      <c r="J770" s="282">
        <f>ROUND(I770*H770,2)</f>
        <v>0</v>
      </c>
      <c r="K770" s="278" t="s">
        <v>1</v>
      </c>
      <c r="L770" s="283"/>
      <c r="M770" s="284" t="s">
        <v>1</v>
      </c>
      <c r="N770" s="285" t="s">
        <v>44</v>
      </c>
      <c r="O770" s="92"/>
      <c r="P770" s="228">
        <f>O770*H770</f>
        <v>0</v>
      </c>
      <c r="Q770" s="228">
        <v>0.0165</v>
      </c>
      <c r="R770" s="228">
        <f>Q770*H770</f>
        <v>0.14850000000000002</v>
      </c>
      <c r="S770" s="228">
        <v>0</v>
      </c>
      <c r="T770" s="22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30" t="s">
        <v>452</v>
      </c>
      <c r="AT770" s="230" t="s">
        <v>507</v>
      </c>
      <c r="AU770" s="230" t="s">
        <v>89</v>
      </c>
      <c r="AY770" s="18" t="s">
        <v>134</v>
      </c>
      <c r="BE770" s="231">
        <f>IF(N770="základní",J770,0)</f>
        <v>0</v>
      </c>
      <c r="BF770" s="231">
        <f>IF(N770="snížená",J770,0)</f>
        <v>0</v>
      </c>
      <c r="BG770" s="231">
        <f>IF(N770="zákl. přenesená",J770,0)</f>
        <v>0</v>
      </c>
      <c r="BH770" s="231">
        <f>IF(N770="sníž. přenesená",J770,0)</f>
        <v>0</v>
      </c>
      <c r="BI770" s="231">
        <f>IF(N770="nulová",J770,0)</f>
        <v>0</v>
      </c>
      <c r="BJ770" s="18" t="s">
        <v>87</v>
      </c>
      <c r="BK770" s="231">
        <f>ROUND(I770*H770,2)</f>
        <v>0</v>
      </c>
      <c r="BL770" s="18" t="s">
        <v>315</v>
      </c>
      <c r="BM770" s="230" t="s">
        <v>724</v>
      </c>
    </row>
    <row r="771" spans="1:51" s="13" customFormat="1" ht="12">
      <c r="A771" s="13"/>
      <c r="B771" s="232"/>
      <c r="C771" s="233"/>
      <c r="D771" s="234" t="s">
        <v>144</v>
      </c>
      <c r="E771" s="235" t="s">
        <v>1</v>
      </c>
      <c r="F771" s="236" t="s">
        <v>709</v>
      </c>
      <c r="G771" s="233"/>
      <c r="H771" s="235" t="s">
        <v>1</v>
      </c>
      <c r="I771" s="237"/>
      <c r="J771" s="233"/>
      <c r="K771" s="233"/>
      <c r="L771" s="238"/>
      <c r="M771" s="239"/>
      <c r="N771" s="240"/>
      <c r="O771" s="240"/>
      <c r="P771" s="240"/>
      <c r="Q771" s="240"/>
      <c r="R771" s="240"/>
      <c r="S771" s="240"/>
      <c r="T771" s="24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2" t="s">
        <v>144</v>
      </c>
      <c r="AU771" s="242" t="s">
        <v>89</v>
      </c>
      <c r="AV771" s="13" t="s">
        <v>87</v>
      </c>
      <c r="AW771" s="13" t="s">
        <v>34</v>
      </c>
      <c r="AX771" s="13" t="s">
        <v>79</v>
      </c>
      <c r="AY771" s="242" t="s">
        <v>134</v>
      </c>
    </row>
    <row r="772" spans="1:51" s="13" customFormat="1" ht="12">
      <c r="A772" s="13"/>
      <c r="B772" s="232"/>
      <c r="C772" s="233"/>
      <c r="D772" s="234" t="s">
        <v>144</v>
      </c>
      <c r="E772" s="235" t="s">
        <v>1</v>
      </c>
      <c r="F772" s="236" t="s">
        <v>725</v>
      </c>
      <c r="G772" s="233"/>
      <c r="H772" s="235" t="s">
        <v>1</v>
      </c>
      <c r="I772" s="237"/>
      <c r="J772" s="233"/>
      <c r="K772" s="233"/>
      <c r="L772" s="238"/>
      <c r="M772" s="239"/>
      <c r="N772" s="240"/>
      <c r="O772" s="240"/>
      <c r="P772" s="240"/>
      <c r="Q772" s="240"/>
      <c r="R772" s="240"/>
      <c r="S772" s="240"/>
      <c r="T772" s="24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2" t="s">
        <v>144</v>
      </c>
      <c r="AU772" s="242" t="s">
        <v>89</v>
      </c>
      <c r="AV772" s="13" t="s">
        <v>87</v>
      </c>
      <c r="AW772" s="13" t="s">
        <v>34</v>
      </c>
      <c r="AX772" s="13" t="s">
        <v>79</v>
      </c>
      <c r="AY772" s="242" t="s">
        <v>134</v>
      </c>
    </row>
    <row r="773" spans="1:51" s="13" customFormat="1" ht="12">
      <c r="A773" s="13"/>
      <c r="B773" s="232"/>
      <c r="C773" s="233"/>
      <c r="D773" s="234" t="s">
        <v>144</v>
      </c>
      <c r="E773" s="235" t="s">
        <v>1</v>
      </c>
      <c r="F773" s="236" t="s">
        <v>655</v>
      </c>
      <c r="G773" s="233"/>
      <c r="H773" s="235" t="s">
        <v>1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2" t="s">
        <v>144</v>
      </c>
      <c r="AU773" s="242" t="s">
        <v>89</v>
      </c>
      <c r="AV773" s="13" t="s">
        <v>87</v>
      </c>
      <c r="AW773" s="13" t="s">
        <v>34</v>
      </c>
      <c r="AX773" s="13" t="s">
        <v>79</v>
      </c>
      <c r="AY773" s="242" t="s">
        <v>134</v>
      </c>
    </row>
    <row r="774" spans="1:51" s="13" customFormat="1" ht="12">
      <c r="A774" s="13"/>
      <c r="B774" s="232"/>
      <c r="C774" s="233"/>
      <c r="D774" s="234" t="s">
        <v>144</v>
      </c>
      <c r="E774" s="235" t="s">
        <v>1</v>
      </c>
      <c r="F774" s="236" t="s">
        <v>656</v>
      </c>
      <c r="G774" s="233"/>
      <c r="H774" s="235" t="s">
        <v>1</v>
      </c>
      <c r="I774" s="237"/>
      <c r="J774" s="233"/>
      <c r="K774" s="233"/>
      <c r="L774" s="238"/>
      <c r="M774" s="239"/>
      <c r="N774" s="240"/>
      <c r="O774" s="240"/>
      <c r="P774" s="240"/>
      <c r="Q774" s="240"/>
      <c r="R774" s="240"/>
      <c r="S774" s="240"/>
      <c r="T774" s="24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2" t="s">
        <v>144</v>
      </c>
      <c r="AU774" s="242" t="s">
        <v>89</v>
      </c>
      <c r="AV774" s="13" t="s">
        <v>87</v>
      </c>
      <c r="AW774" s="13" t="s">
        <v>34</v>
      </c>
      <c r="AX774" s="13" t="s">
        <v>79</v>
      </c>
      <c r="AY774" s="242" t="s">
        <v>134</v>
      </c>
    </row>
    <row r="775" spans="1:51" s="13" customFormat="1" ht="12">
      <c r="A775" s="13"/>
      <c r="B775" s="232"/>
      <c r="C775" s="233"/>
      <c r="D775" s="234" t="s">
        <v>144</v>
      </c>
      <c r="E775" s="235" t="s">
        <v>1</v>
      </c>
      <c r="F775" s="236" t="s">
        <v>691</v>
      </c>
      <c r="G775" s="233"/>
      <c r="H775" s="235" t="s">
        <v>1</v>
      </c>
      <c r="I775" s="237"/>
      <c r="J775" s="233"/>
      <c r="K775" s="233"/>
      <c r="L775" s="238"/>
      <c r="M775" s="239"/>
      <c r="N775" s="240"/>
      <c r="O775" s="240"/>
      <c r="P775" s="240"/>
      <c r="Q775" s="240"/>
      <c r="R775" s="240"/>
      <c r="S775" s="240"/>
      <c r="T775" s="24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2" t="s">
        <v>144</v>
      </c>
      <c r="AU775" s="242" t="s">
        <v>89</v>
      </c>
      <c r="AV775" s="13" t="s">
        <v>87</v>
      </c>
      <c r="AW775" s="13" t="s">
        <v>34</v>
      </c>
      <c r="AX775" s="13" t="s">
        <v>79</v>
      </c>
      <c r="AY775" s="242" t="s">
        <v>134</v>
      </c>
    </row>
    <row r="776" spans="1:51" s="13" customFormat="1" ht="12">
      <c r="A776" s="13"/>
      <c r="B776" s="232"/>
      <c r="C776" s="233"/>
      <c r="D776" s="234" t="s">
        <v>144</v>
      </c>
      <c r="E776" s="235" t="s">
        <v>1</v>
      </c>
      <c r="F776" s="236" t="s">
        <v>692</v>
      </c>
      <c r="G776" s="233"/>
      <c r="H776" s="235" t="s">
        <v>1</v>
      </c>
      <c r="I776" s="237"/>
      <c r="J776" s="233"/>
      <c r="K776" s="233"/>
      <c r="L776" s="238"/>
      <c r="M776" s="239"/>
      <c r="N776" s="240"/>
      <c r="O776" s="240"/>
      <c r="P776" s="240"/>
      <c r="Q776" s="240"/>
      <c r="R776" s="240"/>
      <c r="S776" s="240"/>
      <c r="T776" s="24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2" t="s">
        <v>144</v>
      </c>
      <c r="AU776" s="242" t="s">
        <v>89</v>
      </c>
      <c r="AV776" s="13" t="s">
        <v>87</v>
      </c>
      <c r="AW776" s="13" t="s">
        <v>34</v>
      </c>
      <c r="AX776" s="13" t="s">
        <v>79</v>
      </c>
      <c r="AY776" s="242" t="s">
        <v>134</v>
      </c>
    </row>
    <row r="777" spans="1:51" s="13" customFormat="1" ht="12">
      <c r="A777" s="13"/>
      <c r="B777" s="232"/>
      <c r="C777" s="233"/>
      <c r="D777" s="234" t="s">
        <v>144</v>
      </c>
      <c r="E777" s="235" t="s">
        <v>1</v>
      </c>
      <c r="F777" s="236" t="s">
        <v>658</v>
      </c>
      <c r="G777" s="233"/>
      <c r="H777" s="235" t="s">
        <v>1</v>
      </c>
      <c r="I777" s="237"/>
      <c r="J777" s="233"/>
      <c r="K777" s="233"/>
      <c r="L777" s="238"/>
      <c r="M777" s="239"/>
      <c r="N777" s="240"/>
      <c r="O777" s="240"/>
      <c r="P777" s="240"/>
      <c r="Q777" s="240"/>
      <c r="R777" s="240"/>
      <c r="S777" s="240"/>
      <c r="T777" s="24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2" t="s">
        <v>144</v>
      </c>
      <c r="AU777" s="242" t="s">
        <v>89</v>
      </c>
      <c r="AV777" s="13" t="s">
        <v>87</v>
      </c>
      <c r="AW777" s="13" t="s">
        <v>34</v>
      </c>
      <c r="AX777" s="13" t="s">
        <v>79</v>
      </c>
      <c r="AY777" s="242" t="s">
        <v>134</v>
      </c>
    </row>
    <row r="778" spans="1:51" s="13" customFormat="1" ht="12">
      <c r="A778" s="13"/>
      <c r="B778" s="232"/>
      <c r="C778" s="233"/>
      <c r="D778" s="234" t="s">
        <v>144</v>
      </c>
      <c r="E778" s="235" t="s">
        <v>1</v>
      </c>
      <c r="F778" s="236" t="s">
        <v>659</v>
      </c>
      <c r="G778" s="233"/>
      <c r="H778" s="235" t="s">
        <v>1</v>
      </c>
      <c r="I778" s="237"/>
      <c r="J778" s="233"/>
      <c r="K778" s="233"/>
      <c r="L778" s="238"/>
      <c r="M778" s="239"/>
      <c r="N778" s="240"/>
      <c r="O778" s="240"/>
      <c r="P778" s="240"/>
      <c r="Q778" s="240"/>
      <c r="R778" s="240"/>
      <c r="S778" s="240"/>
      <c r="T778" s="24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2" t="s">
        <v>144</v>
      </c>
      <c r="AU778" s="242" t="s">
        <v>89</v>
      </c>
      <c r="AV778" s="13" t="s">
        <v>87</v>
      </c>
      <c r="AW778" s="13" t="s">
        <v>34</v>
      </c>
      <c r="AX778" s="13" t="s">
        <v>79</v>
      </c>
      <c r="AY778" s="242" t="s">
        <v>134</v>
      </c>
    </row>
    <row r="779" spans="1:51" s="13" customFormat="1" ht="12">
      <c r="A779" s="13"/>
      <c r="B779" s="232"/>
      <c r="C779" s="233"/>
      <c r="D779" s="234" t="s">
        <v>144</v>
      </c>
      <c r="E779" s="235" t="s">
        <v>1</v>
      </c>
      <c r="F779" s="236" t="s">
        <v>726</v>
      </c>
      <c r="G779" s="233"/>
      <c r="H779" s="235" t="s">
        <v>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2" t="s">
        <v>144</v>
      </c>
      <c r="AU779" s="242" t="s">
        <v>89</v>
      </c>
      <c r="AV779" s="13" t="s">
        <v>87</v>
      </c>
      <c r="AW779" s="13" t="s">
        <v>34</v>
      </c>
      <c r="AX779" s="13" t="s">
        <v>79</v>
      </c>
      <c r="AY779" s="242" t="s">
        <v>134</v>
      </c>
    </row>
    <row r="780" spans="1:51" s="14" customFormat="1" ht="12">
      <c r="A780" s="14"/>
      <c r="B780" s="243"/>
      <c r="C780" s="244"/>
      <c r="D780" s="234" t="s">
        <v>144</v>
      </c>
      <c r="E780" s="245" t="s">
        <v>1</v>
      </c>
      <c r="F780" s="246" t="s">
        <v>225</v>
      </c>
      <c r="G780" s="244"/>
      <c r="H780" s="247">
        <v>7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3" t="s">
        <v>144</v>
      </c>
      <c r="AU780" s="253" t="s">
        <v>89</v>
      </c>
      <c r="AV780" s="14" t="s">
        <v>89</v>
      </c>
      <c r="AW780" s="14" t="s">
        <v>34</v>
      </c>
      <c r="AX780" s="14" t="s">
        <v>79</v>
      </c>
      <c r="AY780" s="253" t="s">
        <v>134</v>
      </c>
    </row>
    <row r="781" spans="1:51" s="13" customFormat="1" ht="12">
      <c r="A781" s="13"/>
      <c r="B781" s="232"/>
      <c r="C781" s="233"/>
      <c r="D781" s="234" t="s">
        <v>144</v>
      </c>
      <c r="E781" s="235" t="s">
        <v>1</v>
      </c>
      <c r="F781" s="236" t="s">
        <v>512</v>
      </c>
      <c r="G781" s="233"/>
      <c r="H781" s="235" t="s">
        <v>1</v>
      </c>
      <c r="I781" s="237"/>
      <c r="J781" s="233"/>
      <c r="K781" s="233"/>
      <c r="L781" s="238"/>
      <c r="M781" s="239"/>
      <c r="N781" s="240"/>
      <c r="O781" s="240"/>
      <c r="P781" s="240"/>
      <c r="Q781" s="240"/>
      <c r="R781" s="240"/>
      <c r="S781" s="240"/>
      <c r="T781" s="24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2" t="s">
        <v>144</v>
      </c>
      <c r="AU781" s="242" t="s">
        <v>89</v>
      </c>
      <c r="AV781" s="13" t="s">
        <v>87</v>
      </c>
      <c r="AW781" s="13" t="s">
        <v>34</v>
      </c>
      <c r="AX781" s="13" t="s">
        <v>79</v>
      </c>
      <c r="AY781" s="242" t="s">
        <v>134</v>
      </c>
    </row>
    <row r="782" spans="1:51" s="14" customFormat="1" ht="12">
      <c r="A782" s="14"/>
      <c r="B782" s="243"/>
      <c r="C782" s="244"/>
      <c r="D782" s="234" t="s">
        <v>144</v>
      </c>
      <c r="E782" s="245" t="s">
        <v>1</v>
      </c>
      <c r="F782" s="246" t="s">
        <v>89</v>
      </c>
      <c r="G782" s="244"/>
      <c r="H782" s="247">
        <v>2</v>
      </c>
      <c r="I782" s="248"/>
      <c r="J782" s="244"/>
      <c r="K782" s="244"/>
      <c r="L782" s="249"/>
      <c r="M782" s="250"/>
      <c r="N782" s="251"/>
      <c r="O782" s="251"/>
      <c r="P782" s="251"/>
      <c r="Q782" s="251"/>
      <c r="R782" s="251"/>
      <c r="S782" s="251"/>
      <c r="T782" s="25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3" t="s">
        <v>144</v>
      </c>
      <c r="AU782" s="253" t="s">
        <v>89</v>
      </c>
      <c r="AV782" s="14" t="s">
        <v>89</v>
      </c>
      <c r="AW782" s="14" t="s">
        <v>34</v>
      </c>
      <c r="AX782" s="14" t="s">
        <v>79</v>
      </c>
      <c r="AY782" s="253" t="s">
        <v>134</v>
      </c>
    </row>
    <row r="783" spans="1:51" s="16" customFormat="1" ht="12">
      <c r="A783" s="16"/>
      <c r="B783" s="265"/>
      <c r="C783" s="266"/>
      <c r="D783" s="234" t="s">
        <v>144</v>
      </c>
      <c r="E783" s="267" t="s">
        <v>1</v>
      </c>
      <c r="F783" s="268" t="s">
        <v>176</v>
      </c>
      <c r="G783" s="266"/>
      <c r="H783" s="269">
        <v>9</v>
      </c>
      <c r="I783" s="270"/>
      <c r="J783" s="266"/>
      <c r="K783" s="266"/>
      <c r="L783" s="271"/>
      <c r="M783" s="272"/>
      <c r="N783" s="273"/>
      <c r="O783" s="273"/>
      <c r="P783" s="273"/>
      <c r="Q783" s="273"/>
      <c r="R783" s="273"/>
      <c r="S783" s="273"/>
      <c r="T783" s="274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T783" s="275" t="s">
        <v>144</v>
      </c>
      <c r="AU783" s="275" t="s">
        <v>89</v>
      </c>
      <c r="AV783" s="16" t="s">
        <v>142</v>
      </c>
      <c r="AW783" s="16" t="s">
        <v>34</v>
      </c>
      <c r="AX783" s="16" t="s">
        <v>87</v>
      </c>
      <c r="AY783" s="275" t="s">
        <v>134</v>
      </c>
    </row>
    <row r="784" spans="1:51" s="13" customFormat="1" ht="12">
      <c r="A784" s="13"/>
      <c r="B784" s="232"/>
      <c r="C784" s="233"/>
      <c r="D784" s="234" t="s">
        <v>144</v>
      </c>
      <c r="E784" s="235" t="s">
        <v>1</v>
      </c>
      <c r="F784" s="236" t="s">
        <v>37</v>
      </c>
      <c r="G784" s="233"/>
      <c r="H784" s="235" t="s">
        <v>1</v>
      </c>
      <c r="I784" s="237"/>
      <c r="J784" s="233"/>
      <c r="K784" s="233"/>
      <c r="L784" s="238"/>
      <c r="M784" s="239"/>
      <c r="N784" s="240"/>
      <c r="O784" s="240"/>
      <c r="P784" s="240"/>
      <c r="Q784" s="240"/>
      <c r="R784" s="240"/>
      <c r="S784" s="240"/>
      <c r="T784" s="24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2" t="s">
        <v>144</v>
      </c>
      <c r="AU784" s="242" t="s">
        <v>89</v>
      </c>
      <c r="AV784" s="13" t="s">
        <v>87</v>
      </c>
      <c r="AW784" s="13" t="s">
        <v>34</v>
      </c>
      <c r="AX784" s="13" t="s">
        <v>79</v>
      </c>
      <c r="AY784" s="242" t="s">
        <v>134</v>
      </c>
    </row>
    <row r="785" spans="1:51" s="13" customFormat="1" ht="12">
      <c r="A785" s="13"/>
      <c r="B785" s="232"/>
      <c r="C785" s="233"/>
      <c r="D785" s="234" t="s">
        <v>144</v>
      </c>
      <c r="E785" s="235" t="s">
        <v>1</v>
      </c>
      <c r="F785" s="236" t="s">
        <v>660</v>
      </c>
      <c r="G785" s="233"/>
      <c r="H785" s="235" t="s">
        <v>1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2" t="s">
        <v>144</v>
      </c>
      <c r="AU785" s="242" t="s">
        <v>89</v>
      </c>
      <c r="AV785" s="13" t="s">
        <v>87</v>
      </c>
      <c r="AW785" s="13" t="s">
        <v>34</v>
      </c>
      <c r="AX785" s="13" t="s">
        <v>79</v>
      </c>
      <c r="AY785" s="242" t="s">
        <v>134</v>
      </c>
    </row>
    <row r="786" spans="1:51" s="13" customFormat="1" ht="12">
      <c r="A786" s="13"/>
      <c r="B786" s="232"/>
      <c r="C786" s="233"/>
      <c r="D786" s="234" t="s">
        <v>144</v>
      </c>
      <c r="E786" s="235" t="s">
        <v>1</v>
      </c>
      <c r="F786" s="236" t="s">
        <v>661</v>
      </c>
      <c r="G786" s="233"/>
      <c r="H786" s="235" t="s">
        <v>1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2" t="s">
        <v>144</v>
      </c>
      <c r="AU786" s="242" t="s">
        <v>89</v>
      </c>
      <c r="AV786" s="13" t="s">
        <v>87</v>
      </c>
      <c r="AW786" s="13" t="s">
        <v>34</v>
      </c>
      <c r="AX786" s="13" t="s">
        <v>79</v>
      </c>
      <c r="AY786" s="242" t="s">
        <v>134</v>
      </c>
    </row>
    <row r="787" spans="1:65" s="2" customFormat="1" ht="37.8" customHeight="1">
      <c r="A787" s="39"/>
      <c r="B787" s="40"/>
      <c r="C787" s="276" t="s">
        <v>727</v>
      </c>
      <c r="D787" s="276" t="s">
        <v>507</v>
      </c>
      <c r="E787" s="277" t="s">
        <v>728</v>
      </c>
      <c r="F787" s="278" t="s">
        <v>729</v>
      </c>
      <c r="G787" s="279" t="s">
        <v>338</v>
      </c>
      <c r="H787" s="280">
        <v>29</v>
      </c>
      <c r="I787" s="281"/>
      <c r="J787" s="282">
        <f>ROUND(I787*H787,2)</f>
        <v>0</v>
      </c>
      <c r="K787" s="278" t="s">
        <v>1</v>
      </c>
      <c r="L787" s="283"/>
      <c r="M787" s="284" t="s">
        <v>1</v>
      </c>
      <c r="N787" s="285" t="s">
        <v>44</v>
      </c>
      <c r="O787" s="92"/>
      <c r="P787" s="228">
        <f>O787*H787</f>
        <v>0</v>
      </c>
      <c r="Q787" s="228">
        <v>0.0165</v>
      </c>
      <c r="R787" s="228">
        <f>Q787*H787</f>
        <v>0.47850000000000004</v>
      </c>
      <c r="S787" s="228">
        <v>0</v>
      </c>
      <c r="T787" s="229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30" t="s">
        <v>452</v>
      </c>
      <c r="AT787" s="230" t="s">
        <v>507</v>
      </c>
      <c r="AU787" s="230" t="s">
        <v>89</v>
      </c>
      <c r="AY787" s="18" t="s">
        <v>134</v>
      </c>
      <c r="BE787" s="231">
        <f>IF(N787="základní",J787,0)</f>
        <v>0</v>
      </c>
      <c r="BF787" s="231">
        <f>IF(N787="snížená",J787,0)</f>
        <v>0</v>
      </c>
      <c r="BG787" s="231">
        <f>IF(N787="zákl. přenesená",J787,0)</f>
        <v>0</v>
      </c>
      <c r="BH787" s="231">
        <f>IF(N787="sníž. přenesená",J787,0)</f>
        <v>0</v>
      </c>
      <c r="BI787" s="231">
        <f>IF(N787="nulová",J787,0)</f>
        <v>0</v>
      </c>
      <c r="BJ787" s="18" t="s">
        <v>87</v>
      </c>
      <c r="BK787" s="231">
        <f>ROUND(I787*H787,2)</f>
        <v>0</v>
      </c>
      <c r="BL787" s="18" t="s">
        <v>315</v>
      </c>
      <c r="BM787" s="230" t="s">
        <v>730</v>
      </c>
    </row>
    <row r="788" spans="1:51" s="13" customFormat="1" ht="12">
      <c r="A788" s="13"/>
      <c r="B788" s="232"/>
      <c r="C788" s="233"/>
      <c r="D788" s="234" t="s">
        <v>144</v>
      </c>
      <c r="E788" s="235" t="s">
        <v>1</v>
      </c>
      <c r="F788" s="236" t="s">
        <v>709</v>
      </c>
      <c r="G788" s="233"/>
      <c r="H788" s="235" t="s">
        <v>1</v>
      </c>
      <c r="I788" s="237"/>
      <c r="J788" s="233"/>
      <c r="K788" s="233"/>
      <c r="L788" s="238"/>
      <c r="M788" s="239"/>
      <c r="N788" s="240"/>
      <c r="O788" s="240"/>
      <c r="P788" s="240"/>
      <c r="Q788" s="240"/>
      <c r="R788" s="240"/>
      <c r="S788" s="240"/>
      <c r="T788" s="24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2" t="s">
        <v>144</v>
      </c>
      <c r="AU788" s="242" t="s">
        <v>89</v>
      </c>
      <c r="AV788" s="13" t="s">
        <v>87</v>
      </c>
      <c r="AW788" s="13" t="s">
        <v>34</v>
      </c>
      <c r="AX788" s="13" t="s">
        <v>79</v>
      </c>
      <c r="AY788" s="242" t="s">
        <v>134</v>
      </c>
    </row>
    <row r="789" spans="1:51" s="13" customFormat="1" ht="12">
      <c r="A789" s="13"/>
      <c r="B789" s="232"/>
      <c r="C789" s="233"/>
      <c r="D789" s="234" t="s">
        <v>144</v>
      </c>
      <c r="E789" s="235" t="s">
        <v>1</v>
      </c>
      <c r="F789" s="236" t="s">
        <v>710</v>
      </c>
      <c r="G789" s="233"/>
      <c r="H789" s="235" t="s">
        <v>1</v>
      </c>
      <c r="I789" s="237"/>
      <c r="J789" s="233"/>
      <c r="K789" s="233"/>
      <c r="L789" s="238"/>
      <c r="M789" s="239"/>
      <c r="N789" s="240"/>
      <c r="O789" s="240"/>
      <c r="P789" s="240"/>
      <c r="Q789" s="240"/>
      <c r="R789" s="240"/>
      <c r="S789" s="240"/>
      <c r="T789" s="24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2" t="s">
        <v>144</v>
      </c>
      <c r="AU789" s="242" t="s">
        <v>89</v>
      </c>
      <c r="AV789" s="13" t="s">
        <v>87</v>
      </c>
      <c r="AW789" s="13" t="s">
        <v>34</v>
      </c>
      <c r="AX789" s="13" t="s">
        <v>79</v>
      </c>
      <c r="AY789" s="242" t="s">
        <v>134</v>
      </c>
    </row>
    <row r="790" spans="1:51" s="13" customFormat="1" ht="12">
      <c r="A790" s="13"/>
      <c r="B790" s="232"/>
      <c r="C790" s="233"/>
      <c r="D790" s="234" t="s">
        <v>144</v>
      </c>
      <c r="E790" s="235" t="s">
        <v>1</v>
      </c>
      <c r="F790" s="236" t="s">
        <v>655</v>
      </c>
      <c r="G790" s="233"/>
      <c r="H790" s="235" t="s">
        <v>1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2" t="s">
        <v>144</v>
      </c>
      <c r="AU790" s="242" t="s">
        <v>89</v>
      </c>
      <c r="AV790" s="13" t="s">
        <v>87</v>
      </c>
      <c r="AW790" s="13" t="s">
        <v>34</v>
      </c>
      <c r="AX790" s="13" t="s">
        <v>79</v>
      </c>
      <c r="AY790" s="242" t="s">
        <v>134</v>
      </c>
    </row>
    <row r="791" spans="1:51" s="13" customFormat="1" ht="12">
      <c r="A791" s="13"/>
      <c r="B791" s="232"/>
      <c r="C791" s="233"/>
      <c r="D791" s="234" t="s">
        <v>144</v>
      </c>
      <c r="E791" s="235" t="s">
        <v>1</v>
      </c>
      <c r="F791" s="236" t="s">
        <v>656</v>
      </c>
      <c r="G791" s="233"/>
      <c r="H791" s="235" t="s">
        <v>1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2" t="s">
        <v>144</v>
      </c>
      <c r="AU791" s="242" t="s">
        <v>89</v>
      </c>
      <c r="AV791" s="13" t="s">
        <v>87</v>
      </c>
      <c r="AW791" s="13" t="s">
        <v>34</v>
      </c>
      <c r="AX791" s="13" t="s">
        <v>79</v>
      </c>
      <c r="AY791" s="242" t="s">
        <v>134</v>
      </c>
    </row>
    <row r="792" spans="1:51" s="13" customFormat="1" ht="12">
      <c r="A792" s="13"/>
      <c r="B792" s="232"/>
      <c r="C792" s="233"/>
      <c r="D792" s="234" t="s">
        <v>144</v>
      </c>
      <c r="E792" s="235" t="s">
        <v>1</v>
      </c>
      <c r="F792" s="236" t="s">
        <v>691</v>
      </c>
      <c r="G792" s="233"/>
      <c r="H792" s="235" t="s">
        <v>1</v>
      </c>
      <c r="I792" s="237"/>
      <c r="J792" s="233"/>
      <c r="K792" s="233"/>
      <c r="L792" s="238"/>
      <c r="M792" s="239"/>
      <c r="N792" s="240"/>
      <c r="O792" s="240"/>
      <c r="P792" s="240"/>
      <c r="Q792" s="240"/>
      <c r="R792" s="240"/>
      <c r="S792" s="240"/>
      <c r="T792" s="24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2" t="s">
        <v>144</v>
      </c>
      <c r="AU792" s="242" t="s">
        <v>89</v>
      </c>
      <c r="AV792" s="13" t="s">
        <v>87</v>
      </c>
      <c r="AW792" s="13" t="s">
        <v>34</v>
      </c>
      <c r="AX792" s="13" t="s">
        <v>79</v>
      </c>
      <c r="AY792" s="242" t="s">
        <v>134</v>
      </c>
    </row>
    <row r="793" spans="1:51" s="13" customFormat="1" ht="12">
      <c r="A793" s="13"/>
      <c r="B793" s="232"/>
      <c r="C793" s="233"/>
      <c r="D793" s="234" t="s">
        <v>144</v>
      </c>
      <c r="E793" s="235" t="s">
        <v>1</v>
      </c>
      <c r="F793" s="236" t="s">
        <v>692</v>
      </c>
      <c r="G793" s="233"/>
      <c r="H793" s="235" t="s">
        <v>1</v>
      </c>
      <c r="I793" s="237"/>
      <c r="J793" s="233"/>
      <c r="K793" s="233"/>
      <c r="L793" s="238"/>
      <c r="M793" s="239"/>
      <c r="N793" s="240"/>
      <c r="O793" s="240"/>
      <c r="P793" s="240"/>
      <c r="Q793" s="240"/>
      <c r="R793" s="240"/>
      <c r="S793" s="240"/>
      <c r="T793" s="24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2" t="s">
        <v>144</v>
      </c>
      <c r="AU793" s="242" t="s">
        <v>89</v>
      </c>
      <c r="AV793" s="13" t="s">
        <v>87</v>
      </c>
      <c r="AW793" s="13" t="s">
        <v>34</v>
      </c>
      <c r="AX793" s="13" t="s">
        <v>79</v>
      </c>
      <c r="AY793" s="242" t="s">
        <v>134</v>
      </c>
    </row>
    <row r="794" spans="1:51" s="13" customFormat="1" ht="12">
      <c r="A794" s="13"/>
      <c r="B794" s="232"/>
      <c r="C794" s="233"/>
      <c r="D794" s="234" t="s">
        <v>144</v>
      </c>
      <c r="E794" s="235" t="s">
        <v>1</v>
      </c>
      <c r="F794" s="236" t="s">
        <v>658</v>
      </c>
      <c r="G794" s="233"/>
      <c r="H794" s="235" t="s">
        <v>1</v>
      </c>
      <c r="I794" s="237"/>
      <c r="J794" s="233"/>
      <c r="K794" s="233"/>
      <c r="L794" s="238"/>
      <c r="M794" s="239"/>
      <c r="N794" s="240"/>
      <c r="O794" s="240"/>
      <c r="P794" s="240"/>
      <c r="Q794" s="240"/>
      <c r="R794" s="240"/>
      <c r="S794" s="240"/>
      <c r="T794" s="24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2" t="s">
        <v>144</v>
      </c>
      <c r="AU794" s="242" t="s">
        <v>89</v>
      </c>
      <c r="AV794" s="13" t="s">
        <v>87</v>
      </c>
      <c r="AW794" s="13" t="s">
        <v>34</v>
      </c>
      <c r="AX794" s="13" t="s">
        <v>79</v>
      </c>
      <c r="AY794" s="242" t="s">
        <v>134</v>
      </c>
    </row>
    <row r="795" spans="1:51" s="13" customFormat="1" ht="12">
      <c r="A795" s="13"/>
      <c r="B795" s="232"/>
      <c r="C795" s="233"/>
      <c r="D795" s="234" t="s">
        <v>144</v>
      </c>
      <c r="E795" s="235" t="s">
        <v>1</v>
      </c>
      <c r="F795" s="236" t="s">
        <v>659</v>
      </c>
      <c r="G795" s="233"/>
      <c r="H795" s="235" t="s">
        <v>1</v>
      </c>
      <c r="I795" s="237"/>
      <c r="J795" s="233"/>
      <c r="K795" s="233"/>
      <c r="L795" s="238"/>
      <c r="M795" s="239"/>
      <c r="N795" s="240"/>
      <c r="O795" s="240"/>
      <c r="P795" s="240"/>
      <c r="Q795" s="240"/>
      <c r="R795" s="240"/>
      <c r="S795" s="240"/>
      <c r="T795" s="24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2" t="s">
        <v>144</v>
      </c>
      <c r="AU795" s="242" t="s">
        <v>89</v>
      </c>
      <c r="AV795" s="13" t="s">
        <v>87</v>
      </c>
      <c r="AW795" s="13" t="s">
        <v>34</v>
      </c>
      <c r="AX795" s="13" t="s">
        <v>79</v>
      </c>
      <c r="AY795" s="242" t="s">
        <v>134</v>
      </c>
    </row>
    <row r="796" spans="1:51" s="13" customFormat="1" ht="12">
      <c r="A796" s="13"/>
      <c r="B796" s="232"/>
      <c r="C796" s="233"/>
      <c r="D796" s="234" t="s">
        <v>144</v>
      </c>
      <c r="E796" s="235" t="s">
        <v>1</v>
      </c>
      <c r="F796" s="236" t="s">
        <v>731</v>
      </c>
      <c r="G796" s="233"/>
      <c r="H796" s="235" t="s">
        <v>1</v>
      </c>
      <c r="I796" s="237"/>
      <c r="J796" s="233"/>
      <c r="K796" s="233"/>
      <c r="L796" s="238"/>
      <c r="M796" s="239"/>
      <c r="N796" s="240"/>
      <c r="O796" s="240"/>
      <c r="P796" s="240"/>
      <c r="Q796" s="240"/>
      <c r="R796" s="240"/>
      <c r="S796" s="240"/>
      <c r="T796" s="24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2" t="s">
        <v>144</v>
      </c>
      <c r="AU796" s="242" t="s">
        <v>89</v>
      </c>
      <c r="AV796" s="13" t="s">
        <v>87</v>
      </c>
      <c r="AW796" s="13" t="s">
        <v>34</v>
      </c>
      <c r="AX796" s="13" t="s">
        <v>79</v>
      </c>
      <c r="AY796" s="242" t="s">
        <v>134</v>
      </c>
    </row>
    <row r="797" spans="1:51" s="14" customFormat="1" ht="12">
      <c r="A797" s="14"/>
      <c r="B797" s="243"/>
      <c r="C797" s="244"/>
      <c r="D797" s="234" t="s">
        <v>144</v>
      </c>
      <c r="E797" s="245" t="s">
        <v>1</v>
      </c>
      <c r="F797" s="246" t="s">
        <v>357</v>
      </c>
      <c r="G797" s="244"/>
      <c r="H797" s="247">
        <v>20</v>
      </c>
      <c r="I797" s="248"/>
      <c r="J797" s="244"/>
      <c r="K797" s="244"/>
      <c r="L797" s="249"/>
      <c r="M797" s="250"/>
      <c r="N797" s="251"/>
      <c r="O797" s="251"/>
      <c r="P797" s="251"/>
      <c r="Q797" s="251"/>
      <c r="R797" s="251"/>
      <c r="S797" s="251"/>
      <c r="T797" s="252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3" t="s">
        <v>144</v>
      </c>
      <c r="AU797" s="253" t="s">
        <v>89</v>
      </c>
      <c r="AV797" s="14" t="s">
        <v>89</v>
      </c>
      <c r="AW797" s="14" t="s">
        <v>34</v>
      </c>
      <c r="AX797" s="14" t="s">
        <v>79</v>
      </c>
      <c r="AY797" s="253" t="s">
        <v>134</v>
      </c>
    </row>
    <row r="798" spans="1:51" s="13" customFormat="1" ht="12">
      <c r="A798" s="13"/>
      <c r="B798" s="232"/>
      <c r="C798" s="233"/>
      <c r="D798" s="234" t="s">
        <v>144</v>
      </c>
      <c r="E798" s="235" t="s">
        <v>1</v>
      </c>
      <c r="F798" s="236" t="s">
        <v>732</v>
      </c>
      <c r="G798" s="233"/>
      <c r="H798" s="235" t="s">
        <v>1</v>
      </c>
      <c r="I798" s="237"/>
      <c r="J798" s="233"/>
      <c r="K798" s="233"/>
      <c r="L798" s="238"/>
      <c r="M798" s="239"/>
      <c r="N798" s="240"/>
      <c r="O798" s="240"/>
      <c r="P798" s="240"/>
      <c r="Q798" s="240"/>
      <c r="R798" s="240"/>
      <c r="S798" s="240"/>
      <c r="T798" s="24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2" t="s">
        <v>144</v>
      </c>
      <c r="AU798" s="242" t="s">
        <v>89</v>
      </c>
      <c r="AV798" s="13" t="s">
        <v>87</v>
      </c>
      <c r="AW798" s="13" t="s">
        <v>34</v>
      </c>
      <c r="AX798" s="13" t="s">
        <v>79</v>
      </c>
      <c r="AY798" s="242" t="s">
        <v>134</v>
      </c>
    </row>
    <row r="799" spans="1:51" s="14" customFormat="1" ht="12">
      <c r="A799" s="14"/>
      <c r="B799" s="243"/>
      <c r="C799" s="244"/>
      <c r="D799" s="234" t="s">
        <v>144</v>
      </c>
      <c r="E799" s="245" t="s">
        <v>1</v>
      </c>
      <c r="F799" s="246" t="s">
        <v>142</v>
      </c>
      <c r="G799" s="244"/>
      <c r="H799" s="247">
        <v>4</v>
      </c>
      <c r="I799" s="248"/>
      <c r="J799" s="244"/>
      <c r="K799" s="244"/>
      <c r="L799" s="249"/>
      <c r="M799" s="250"/>
      <c r="N799" s="251"/>
      <c r="O799" s="251"/>
      <c r="P799" s="251"/>
      <c r="Q799" s="251"/>
      <c r="R799" s="251"/>
      <c r="S799" s="251"/>
      <c r="T799" s="252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3" t="s">
        <v>144</v>
      </c>
      <c r="AU799" s="253" t="s">
        <v>89</v>
      </c>
      <c r="AV799" s="14" t="s">
        <v>89</v>
      </c>
      <c r="AW799" s="14" t="s">
        <v>34</v>
      </c>
      <c r="AX799" s="14" t="s">
        <v>79</v>
      </c>
      <c r="AY799" s="253" t="s">
        <v>134</v>
      </c>
    </row>
    <row r="800" spans="1:51" s="13" customFormat="1" ht="12">
      <c r="A800" s="13"/>
      <c r="B800" s="232"/>
      <c r="C800" s="233"/>
      <c r="D800" s="234" t="s">
        <v>144</v>
      </c>
      <c r="E800" s="235" t="s">
        <v>1</v>
      </c>
      <c r="F800" s="236" t="s">
        <v>518</v>
      </c>
      <c r="G800" s="233"/>
      <c r="H800" s="235" t="s">
        <v>1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2" t="s">
        <v>144</v>
      </c>
      <c r="AU800" s="242" t="s">
        <v>89</v>
      </c>
      <c r="AV800" s="13" t="s">
        <v>87</v>
      </c>
      <c r="AW800" s="13" t="s">
        <v>34</v>
      </c>
      <c r="AX800" s="13" t="s">
        <v>79</v>
      </c>
      <c r="AY800" s="242" t="s">
        <v>134</v>
      </c>
    </row>
    <row r="801" spans="1:51" s="14" customFormat="1" ht="12">
      <c r="A801" s="14"/>
      <c r="B801" s="243"/>
      <c r="C801" s="244"/>
      <c r="D801" s="234" t="s">
        <v>144</v>
      </c>
      <c r="E801" s="245" t="s">
        <v>1</v>
      </c>
      <c r="F801" s="246" t="s">
        <v>210</v>
      </c>
      <c r="G801" s="244"/>
      <c r="H801" s="247">
        <v>5</v>
      </c>
      <c r="I801" s="248"/>
      <c r="J801" s="244"/>
      <c r="K801" s="244"/>
      <c r="L801" s="249"/>
      <c r="M801" s="250"/>
      <c r="N801" s="251"/>
      <c r="O801" s="251"/>
      <c r="P801" s="251"/>
      <c r="Q801" s="251"/>
      <c r="R801" s="251"/>
      <c r="S801" s="251"/>
      <c r="T801" s="252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3" t="s">
        <v>144</v>
      </c>
      <c r="AU801" s="253" t="s">
        <v>89</v>
      </c>
      <c r="AV801" s="14" t="s">
        <v>89</v>
      </c>
      <c r="AW801" s="14" t="s">
        <v>34</v>
      </c>
      <c r="AX801" s="14" t="s">
        <v>79</v>
      </c>
      <c r="AY801" s="253" t="s">
        <v>134</v>
      </c>
    </row>
    <row r="802" spans="1:51" s="16" customFormat="1" ht="12">
      <c r="A802" s="16"/>
      <c r="B802" s="265"/>
      <c r="C802" s="266"/>
      <c r="D802" s="234" t="s">
        <v>144</v>
      </c>
      <c r="E802" s="267" t="s">
        <v>1</v>
      </c>
      <c r="F802" s="268" t="s">
        <v>176</v>
      </c>
      <c r="G802" s="266"/>
      <c r="H802" s="269">
        <v>29</v>
      </c>
      <c r="I802" s="270"/>
      <c r="J802" s="266"/>
      <c r="K802" s="266"/>
      <c r="L802" s="271"/>
      <c r="M802" s="272"/>
      <c r="N802" s="273"/>
      <c r="O802" s="273"/>
      <c r="P802" s="273"/>
      <c r="Q802" s="273"/>
      <c r="R802" s="273"/>
      <c r="S802" s="273"/>
      <c r="T802" s="274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T802" s="275" t="s">
        <v>144</v>
      </c>
      <c r="AU802" s="275" t="s">
        <v>89</v>
      </c>
      <c r="AV802" s="16" t="s">
        <v>142</v>
      </c>
      <c r="AW802" s="16" t="s">
        <v>34</v>
      </c>
      <c r="AX802" s="16" t="s">
        <v>87</v>
      </c>
      <c r="AY802" s="275" t="s">
        <v>134</v>
      </c>
    </row>
    <row r="803" spans="1:51" s="13" customFormat="1" ht="12">
      <c r="A803" s="13"/>
      <c r="B803" s="232"/>
      <c r="C803" s="233"/>
      <c r="D803" s="234" t="s">
        <v>144</v>
      </c>
      <c r="E803" s="235" t="s">
        <v>1</v>
      </c>
      <c r="F803" s="236" t="s">
        <v>37</v>
      </c>
      <c r="G803" s="233"/>
      <c r="H803" s="235" t="s">
        <v>1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2" t="s">
        <v>144</v>
      </c>
      <c r="AU803" s="242" t="s">
        <v>89</v>
      </c>
      <c r="AV803" s="13" t="s">
        <v>87</v>
      </c>
      <c r="AW803" s="13" t="s">
        <v>34</v>
      </c>
      <c r="AX803" s="13" t="s">
        <v>79</v>
      </c>
      <c r="AY803" s="242" t="s">
        <v>134</v>
      </c>
    </row>
    <row r="804" spans="1:51" s="13" customFormat="1" ht="12">
      <c r="A804" s="13"/>
      <c r="B804" s="232"/>
      <c r="C804" s="233"/>
      <c r="D804" s="234" t="s">
        <v>144</v>
      </c>
      <c r="E804" s="235" t="s">
        <v>1</v>
      </c>
      <c r="F804" s="236" t="s">
        <v>660</v>
      </c>
      <c r="G804" s="233"/>
      <c r="H804" s="235" t="s">
        <v>1</v>
      </c>
      <c r="I804" s="237"/>
      <c r="J804" s="233"/>
      <c r="K804" s="233"/>
      <c r="L804" s="238"/>
      <c r="M804" s="239"/>
      <c r="N804" s="240"/>
      <c r="O804" s="240"/>
      <c r="P804" s="240"/>
      <c r="Q804" s="240"/>
      <c r="R804" s="240"/>
      <c r="S804" s="240"/>
      <c r="T804" s="24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2" t="s">
        <v>144</v>
      </c>
      <c r="AU804" s="242" t="s">
        <v>89</v>
      </c>
      <c r="AV804" s="13" t="s">
        <v>87</v>
      </c>
      <c r="AW804" s="13" t="s">
        <v>34</v>
      </c>
      <c r="AX804" s="13" t="s">
        <v>79</v>
      </c>
      <c r="AY804" s="242" t="s">
        <v>134</v>
      </c>
    </row>
    <row r="805" spans="1:51" s="13" customFormat="1" ht="12">
      <c r="A805" s="13"/>
      <c r="B805" s="232"/>
      <c r="C805" s="233"/>
      <c r="D805" s="234" t="s">
        <v>144</v>
      </c>
      <c r="E805" s="235" t="s">
        <v>1</v>
      </c>
      <c r="F805" s="236" t="s">
        <v>661</v>
      </c>
      <c r="G805" s="233"/>
      <c r="H805" s="235" t="s">
        <v>1</v>
      </c>
      <c r="I805" s="237"/>
      <c r="J805" s="233"/>
      <c r="K805" s="233"/>
      <c r="L805" s="238"/>
      <c r="M805" s="239"/>
      <c r="N805" s="240"/>
      <c r="O805" s="240"/>
      <c r="P805" s="240"/>
      <c r="Q805" s="240"/>
      <c r="R805" s="240"/>
      <c r="S805" s="240"/>
      <c r="T805" s="24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2" t="s">
        <v>144</v>
      </c>
      <c r="AU805" s="242" t="s">
        <v>89</v>
      </c>
      <c r="AV805" s="13" t="s">
        <v>87</v>
      </c>
      <c r="AW805" s="13" t="s">
        <v>34</v>
      </c>
      <c r="AX805" s="13" t="s">
        <v>79</v>
      </c>
      <c r="AY805" s="242" t="s">
        <v>134</v>
      </c>
    </row>
    <row r="806" spans="1:65" s="2" customFormat="1" ht="37.8" customHeight="1">
      <c r="A806" s="39"/>
      <c r="B806" s="40"/>
      <c r="C806" s="276" t="s">
        <v>733</v>
      </c>
      <c r="D806" s="276" t="s">
        <v>507</v>
      </c>
      <c r="E806" s="277" t="s">
        <v>734</v>
      </c>
      <c r="F806" s="278" t="s">
        <v>735</v>
      </c>
      <c r="G806" s="279" t="s">
        <v>338</v>
      </c>
      <c r="H806" s="280">
        <v>9</v>
      </c>
      <c r="I806" s="281"/>
      <c r="J806" s="282">
        <f>ROUND(I806*H806,2)</f>
        <v>0</v>
      </c>
      <c r="K806" s="278" t="s">
        <v>1</v>
      </c>
      <c r="L806" s="283"/>
      <c r="M806" s="284" t="s">
        <v>1</v>
      </c>
      <c r="N806" s="285" t="s">
        <v>44</v>
      </c>
      <c r="O806" s="92"/>
      <c r="P806" s="228">
        <f>O806*H806</f>
        <v>0</v>
      </c>
      <c r="Q806" s="228">
        <v>0.0165</v>
      </c>
      <c r="R806" s="228">
        <f>Q806*H806</f>
        <v>0.14850000000000002</v>
      </c>
      <c r="S806" s="228">
        <v>0</v>
      </c>
      <c r="T806" s="229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0" t="s">
        <v>452</v>
      </c>
      <c r="AT806" s="230" t="s">
        <v>507</v>
      </c>
      <c r="AU806" s="230" t="s">
        <v>89</v>
      </c>
      <c r="AY806" s="18" t="s">
        <v>134</v>
      </c>
      <c r="BE806" s="231">
        <f>IF(N806="základní",J806,0)</f>
        <v>0</v>
      </c>
      <c r="BF806" s="231">
        <f>IF(N806="snížená",J806,0)</f>
        <v>0</v>
      </c>
      <c r="BG806" s="231">
        <f>IF(N806="zákl. přenesená",J806,0)</f>
        <v>0</v>
      </c>
      <c r="BH806" s="231">
        <f>IF(N806="sníž. přenesená",J806,0)</f>
        <v>0</v>
      </c>
      <c r="BI806" s="231">
        <f>IF(N806="nulová",J806,0)</f>
        <v>0</v>
      </c>
      <c r="BJ806" s="18" t="s">
        <v>87</v>
      </c>
      <c r="BK806" s="231">
        <f>ROUND(I806*H806,2)</f>
        <v>0</v>
      </c>
      <c r="BL806" s="18" t="s">
        <v>315</v>
      </c>
      <c r="BM806" s="230" t="s">
        <v>736</v>
      </c>
    </row>
    <row r="807" spans="1:51" s="13" customFormat="1" ht="12">
      <c r="A807" s="13"/>
      <c r="B807" s="232"/>
      <c r="C807" s="233"/>
      <c r="D807" s="234" t="s">
        <v>144</v>
      </c>
      <c r="E807" s="235" t="s">
        <v>1</v>
      </c>
      <c r="F807" s="236" t="s">
        <v>709</v>
      </c>
      <c r="G807" s="233"/>
      <c r="H807" s="235" t="s">
        <v>1</v>
      </c>
      <c r="I807" s="237"/>
      <c r="J807" s="233"/>
      <c r="K807" s="233"/>
      <c r="L807" s="238"/>
      <c r="M807" s="239"/>
      <c r="N807" s="240"/>
      <c r="O807" s="240"/>
      <c r="P807" s="240"/>
      <c r="Q807" s="240"/>
      <c r="R807" s="240"/>
      <c r="S807" s="240"/>
      <c r="T807" s="241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2" t="s">
        <v>144</v>
      </c>
      <c r="AU807" s="242" t="s">
        <v>89</v>
      </c>
      <c r="AV807" s="13" t="s">
        <v>87</v>
      </c>
      <c r="AW807" s="13" t="s">
        <v>34</v>
      </c>
      <c r="AX807" s="13" t="s">
        <v>79</v>
      </c>
      <c r="AY807" s="242" t="s">
        <v>134</v>
      </c>
    </row>
    <row r="808" spans="1:51" s="13" customFormat="1" ht="12">
      <c r="A808" s="13"/>
      <c r="B808" s="232"/>
      <c r="C808" s="233"/>
      <c r="D808" s="234" t="s">
        <v>144</v>
      </c>
      <c r="E808" s="235" t="s">
        <v>1</v>
      </c>
      <c r="F808" s="236" t="s">
        <v>725</v>
      </c>
      <c r="G808" s="233"/>
      <c r="H808" s="235" t="s">
        <v>1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2" t="s">
        <v>144</v>
      </c>
      <c r="AU808" s="242" t="s">
        <v>89</v>
      </c>
      <c r="AV808" s="13" t="s">
        <v>87</v>
      </c>
      <c r="AW808" s="13" t="s">
        <v>34</v>
      </c>
      <c r="AX808" s="13" t="s">
        <v>79</v>
      </c>
      <c r="AY808" s="242" t="s">
        <v>134</v>
      </c>
    </row>
    <row r="809" spans="1:51" s="13" customFormat="1" ht="12">
      <c r="A809" s="13"/>
      <c r="B809" s="232"/>
      <c r="C809" s="233"/>
      <c r="D809" s="234" t="s">
        <v>144</v>
      </c>
      <c r="E809" s="235" t="s">
        <v>1</v>
      </c>
      <c r="F809" s="236" t="s">
        <v>655</v>
      </c>
      <c r="G809" s="233"/>
      <c r="H809" s="235" t="s">
        <v>1</v>
      </c>
      <c r="I809" s="237"/>
      <c r="J809" s="233"/>
      <c r="K809" s="233"/>
      <c r="L809" s="238"/>
      <c r="M809" s="239"/>
      <c r="N809" s="240"/>
      <c r="O809" s="240"/>
      <c r="P809" s="240"/>
      <c r="Q809" s="240"/>
      <c r="R809" s="240"/>
      <c r="S809" s="240"/>
      <c r="T809" s="24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2" t="s">
        <v>144</v>
      </c>
      <c r="AU809" s="242" t="s">
        <v>89</v>
      </c>
      <c r="AV809" s="13" t="s">
        <v>87</v>
      </c>
      <c r="AW809" s="13" t="s">
        <v>34</v>
      </c>
      <c r="AX809" s="13" t="s">
        <v>79</v>
      </c>
      <c r="AY809" s="242" t="s">
        <v>134</v>
      </c>
    </row>
    <row r="810" spans="1:51" s="13" customFormat="1" ht="12">
      <c r="A810" s="13"/>
      <c r="B810" s="232"/>
      <c r="C810" s="233"/>
      <c r="D810" s="234" t="s">
        <v>144</v>
      </c>
      <c r="E810" s="235" t="s">
        <v>1</v>
      </c>
      <c r="F810" s="236" t="s">
        <v>656</v>
      </c>
      <c r="G810" s="233"/>
      <c r="H810" s="235" t="s">
        <v>1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2" t="s">
        <v>144</v>
      </c>
      <c r="AU810" s="242" t="s">
        <v>89</v>
      </c>
      <c r="AV810" s="13" t="s">
        <v>87</v>
      </c>
      <c r="AW810" s="13" t="s">
        <v>34</v>
      </c>
      <c r="AX810" s="13" t="s">
        <v>79</v>
      </c>
      <c r="AY810" s="242" t="s">
        <v>134</v>
      </c>
    </row>
    <row r="811" spans="1:51" s="13" customFormat="1" ht="12">
      <c r="A811" s="13"/>
      <c r="B811" s="232"/>
      <c r="C811" s="233"/>
      <c r="D811" s="234" t="s">
        <v>144</v>
      </c>
      <c r="E811" s="235" t="s">
        <v>1</v>
      </c>
      <c r="F811" s="236" t="s">
        <v>691</v>
      </c>
      <c r="G811" s="233"/>
      <c r="H811" s="235" t="s">
        <v>1</v>
      </c>
      <c r="I811" s="237"/>
      <c r="J811" s="233"/>
      <c r="K811" s="233"/>
      <c r="L811" s="238"/>
      <c r="M811" s="239"/>
      <c r="N811" s="240"/>
      <c r="O811" s="240"/>
      <c r="P811" s="240"/>
      <c r="Q811" s="240"/>
      <c r="R811" s="240"/>
      <c r="S811" s="240"/>
      <c r="T811" s="24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2" t="s">
        <v>144</v>
      </c>
      <c r="AU811" s="242" t="s">
        <v>89</v>
      </c>
      <c r="AV811" s="13" t="s">
        <v>87</v>
      </c>
      <c r="AW811" s="13" t="s">
        <v>34</v>
      </c>
      <c r="AX811" s="13" t="s">
        <v>79</v>
      </c>
      <c r="AY811" s="242" t="s">
        <v>134</v>
      </c>
    </row>
    <row r="812" spans="1:51" s="13" customFormat="1" ht="12">
      <c r="A812" s="13"/>
      <c r="B812" s="232"/>
      <c r="C812" s="233"/>
      <c r="D812" s="234" t="s">
        <v>144</v>
      </c>
      <c r="E812" s="235" t="s">
        <v>1</v>
      </c>
      <c r="F812" s="236" t="s">
        <v>692</v>
      </c>
      <c r="G812" s="233"/>
      <c r="H812" s="235" t="s">
        <v>1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2" t="s">
        <v>144</v>
      </c>
      <c r="AU812" s="242" t="s">
        <v>89</v>
      </c>
      <c r="AV812" s="13" t="s">
        <v>87</v>
      </c>
      <c r="AW812" s="13" t="s">
        <v>34</v>
      </c>
      <c r="AX812" s="13" t="s">
        <v>79</v>
      </c>
      <c r="AY812" s="242" t="s">
        <v>134</v>
      </c>
    </row>
    <row r="813" spans="1:51" s="13" customFormat="1" ht="12">
      <c r="A813" s="13"/>
      <c r="B813" s="232"/>
      <c r="C813" s="233"/>
      <c r="D813" s="234" t="s">
        <v>144</v>
      </c>
      <c r="E813" s="235" t="s">
        <v>1</v>
      </c>
      <c r="F813" s="236" t="s">
        <v>658</v>
      </c>
      <c r="G813" s="233"/>
      <c r="H813" s="235" t="s">
        <v>1</v>
      </c>
      <c r="I813" s="237"/>
      <c r="J813" s="233"/>
      <c r="K813" s="233"/>
      <c r="L813" s="238"/>
      <c r="M813" s="239"/>
      <c r="N813" s="240"/>
      <c r="O813" s="240"/>
      <c r="P813" s="240"/>
      <c r="Q813" s="240"/>
      <c r="R813" s="240"/>
      <c r="S813" s="240"/>
      <c r="T813" s="24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2" t="s">
        <v>144</v>
      </c>
      <c r="AU813" s="242" t="s">
        <v>89</v>
      </c>
      <c r="AV813" s="13" t="s">
        <v>87</v>
      </c>
      <c r="AW813" s="13" t="s">
        <v>34</v>
      </c>
      <c r="AX813" s="13" t="s">
        <v>79</v>
      </c>
      <c r="AY813" s="242" t="s">
        <v>134</v>
      </c>
    </row>
    <row r="814" spans="1:51" s="13" customFormat="1" ht="12">
      <c r="A814" s="13"/>
      <c r="B814" s="232"/>
      <c r="C814" s="233"/>
      <c r="D814" s="234" t="s">
        <v>144</v>
      </c>
      <c r="E814" s="235" t="s">
        <v>1</v>
      </c>
      <c r="F814" s="236" t="s">
        <v>659</v>
      </c>
      <c r="G814" s="233"/>
      <c r="H814" s="235" t="s">
        <v>1</v>
      </c>
      <c r="I814" s="237"/>
      <c r="J814" s="233"/>
      <c r="K814" s="233"/>
      <c r="L814" s="238"/>
      <c r="M814" s="239"/>
      <c r="N814" s="240"/>
      <c r="O814" s="240"/>
      <c r="P814" s="240"/>
      <c r="Q814" s="240"/>
      <c r="R814" s="240"/>
      <c r="S814" s="240"/>
      <c r="T814" s="241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2" t="s">
        <v>144</v>
      </c>
      <c r="AU814" s="242" t="s">
        <v>89</v>
      </c>
      <c r="AV814" s="13" t="s">
        <v>87</v>
      </c>
      <c r="AW814" s="13" t="s">
        <v>34</v>
      </c>
      <c r="AX814" s="13" t="s">
        <v>79</v>
      </c>
      <c r="AY814" s="242" t="s">
        <v>134</v>
      </c>
    </row>
    <row r="815" spans="1:51" s="13" customFormat="1" ht="12">
      <c r="A815" s="13"/>
      <c r="B815" s="232"/>
      <c r="C815" s="233"/>
      <c r="D815" s="234" t="s">
        <v>144</v>
      </c>
      <c r="E815" s="235" t="s">
        <v>1</v>
      </c>
      <c r="F815" s="236" t="s">
        <v>737</v>
      </c>
      <c r="G815" s="233"/>
      <c r="H815" s="235" t="s">
        <v>1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2" t="s">
        <v>144</v>
      </c>
      <c r="AU815" s="242" t="s">
        <v>89</v>
      </c>
      <c r="AV815" s="13" t="s">
        <v>87</v>
      </c>
      <c r="AW815" s="13" t="s">
        <v>34</v>
      </c>
      <c r="AX815" s="13" t="s">
        <v>79</v>
      </c>
      <c r="AY815" s="242" t="s">
        <v>134</v>
      </c>
    </row>
    <row r="816" spans="1:51" s="14" customFormat="1" ht="12">
      <c r="A816" s="14"/>
      <c r="B816" s="243"/>
      <c r="C816" s="244"/>
      <c r="D816" s="234" t="s">
        <v>144</v>
      </c>
      <c r="E816" s="245" t="s">
        <v>1</v>
      </c>
      <c r="F816" s="246" t="s">
        <v>217</v>
      </c>
      <c r="G816" s="244"/>
      <c r="H816" s="247">
        <v>6</v>
      </c>
      <c r="I816" s="248"/>
      <c r="J816" s="244"/>
      <c r="K816" s="244"/>
      <c r="L816" s="249"/>
      <c r="M816" s="250"/>
      <c r="N816" s="251"/>
      <c r="O816" s="251"/>
      <c r="P816" s="251"/>
      <c r="Q816" s="251"/>
      <c r="R816" s="251"/>
      <c r="S816" s="251"/>
      <c r="T816" s="252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3" t="s">
        <v>144</v>
      </c>
      <c r="AU816" s="253" t="s">
        <v>89</v>
      </c>
      <c r="AV816" s="14" t="s">
        <v>89</v>
      </c>
      <c r="AW816" s="14" t="s">
        <v>34</v>
      </c>
      <c r="AX816" s="14" t="s">
        <v>79</v>
      </c>
      <c r="AY816" s="253" t="s">
        <v>134</v>
      </c>
    </row>
    <row r="817" spans="1:51" s="13" customFormat="1" ht="12">
      <c r="A817" s="13"/>
      <c r="B817" s="232"/>
      <c r="C817" s="233"/>
      <c r="D817" s="234" t="s">
        <v>144</v>
      </c>
      <c r="E817" s="235" t="s">
        <v>1</v>
      </c>
      <c r="F817" s="236" t="s">
        <v>513</v>
      </c>
      <c r="G817" s="233"/>
      <c r="H817" s="235" t="s">
        <v>1</v>
      </c>
      <c r="I817" s="237"/>
      <c r="J817" s="233"/>
      <c r="K817" s="233"/>
      <c r="L817" s="238"/>
      <c r="M817" s="239"/>
      <c r="N817" s="240"/>
      <c r="O817" s="240"/>
      <c r="P817" s="240"/>
      <c r="Q817" s="240"/>
      <c r="R817" s="240"/>
      <c r="S817" s="240"/>
      <c r="T817" s="241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2" t="s">
        <v>144</v>
      </c>
      <c r="AU817" s="242" t="s">
        <v>89</v>
      </c>
      <c r="AV817" s="13" t="s">
        <v>87</v>
      </c>
      <c r="AW817" s="13" t="s">
        <v>34</v>
      </c>
      <c r="AX817" s="13" t="s">
        <v>79</v>
      </c>
      <c r="AY817" s="242" t="s">
        <v>134</v>
      </c>
    </row>
    <row r="818" spans="1:51" s="14" customFormat="1" ht="12">
      <c r="A818" s="14"/>
      <c r="B818" s="243"/>
      <c r="C818" s="244"/>
      <c r="D818" s="234" t="s">
        <v>144</v>
      </c>
      <c r="E818" s="245" t="s">
        <v>1</v>
      </c>
      <c r="F818" s="246" t="s">
        <v>135</v>
      </c>
      <c r="G818" s="244"/>
      <c r="H818" s="247">
        <v>3</v>
      </c>
      <c r="I818" s="248"/>
      <c r="J818" s="244"/>
      <c r="K818" s="244"/>
      <c r="L818" s="249"/>
      <c r="M818" s="250"/>
      <c r="N818" s="251"/>
      <c r="O818" s="251"/>
      <c r="P818" s="251"/>
      <c r="Q818" s="251"/>
      <c r="R818" s="251"/>
      <c r="S818" s="251"/>
      <c r="T818" s="252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3" t="s">
        <v>144</v>
      </c>
      <c r="AU818" s="253" t="s">
        <v>89</v>
      </c>
      <c r="AV818" s="14" t="s">
        <v>89</v>
      </c>
      <c r="AW818" s="14" t="s">
        <v>34</v>
      </c>
      <c r="AX818" s="14" t="s">
        <v>79</v>
      </c>
      <c r="AY818" s="253" t="s">
        <v>134</v>
      </c>
    </row>
    <row r="819" spans="1:51" s="16" customFormat="1" ht="12">
      <c r="A819" s="16"/>
      <c r="B819" s="265"/>
      <c r="C819" s="266"/>
      <c r="D819" s="234" t="s">
        <v>144</v>
      </c>
      <c r="E819" s="267" t="s">
        <v>1</v>
      </c>
      <c r="F819" s="268" t="s">
        <v>176</v>
      </c>
      <c r="G819" s="266"/>
      <c r="H819" s="269">
        <v>9</v>
      </c>
      <c r="I819" s="270"/>
      <c r="J819" s="266"/>
      <c r="K819" s="266"/>
      <c r="L819" s="271"/>
      <c r="M819" s="272"/>
      <c r="N819" s="273"/>
      <c r="O819" s="273"/>
      <c r="P819" s="273"/>
      <c r="Q819" s="273"/>
      <c r="R819" s="273"/>
      <c r="S819" s="273"/>
      <c r="T819" s="274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T819" s="275" t="s">
        <v>144</v>
      </c>
      <c r="AU819" s="275" t="s">
        <v>89</v>
      </c>
      <c r="AV819" s="16" t="s">
        <v>142</v>
      </c>
      <c r="AW819" s="16" t="s">
        <v>34</v>
      </c>
      <c r="AX819" s="16" t="s">
        <v>87</v>
      </c>
      <c r="AY819" s="275" t="s">
        <v>134</v>
      </c>
    </row>
    <row r="820" spans="1:51" s="13" customFormat="1" ht="12">
      <c r="A820" s="13"/>
      <c r="B820" s="232"/>
      <c r="C820" s="233"/>
      <c r="D820" s="234" t="s">
        <v>144</v>
      </c>
      <c r="E820" s="235" t="s">
        <v>1</v>
      </c>
      <c r="F820" s="236" t="s">
        <v>37</v>
      </c>
      <c r="G820" s="233"/>
      <c r="H820" s="235" t="s">
        <v>1</v>
      </c>
      <c r="I820" s="237"/>
      <c r="J820" s="233"/>
      <c r="K820" s="233"/>
      <c r="L820" s="238"/>
      <c r="M820" s="239"/>
      <c r="N820" s="240"/>
      <c r="O820" s="240"/>
      <c r="P820" s="240"/>
      <c r="Q820" s="240"/>
      <c r="R820" s="240"/>
      <c r="S820" s="240"/>
      <c r="T820" s="24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2" t="s">
        <v>144</v>
      </c>
      <c r="AU820" s="242" t="s">
        <v>89</v>
      </c>
      <c r="AV820" s="13" t="s">
        <v>87</v>
      </c>
      <c r="AW820" s="13" t="s">
        <v>34</v>
      </c>
      <c r="AX820" s="13" t="s">
        <v>79</v>
      </c>
      <c r="AY820" s="242" t="s">
        <v>134</v>
      </c>
    </row>
    <row r="821" spans="1:51" s="13" customFormat="1" ht="12">
      <c r="A821" s="13"/>
      <c r="B821" s="232"/>
      <c r="C821" s="233"/>
      <c r="D821" s="234" t="s">
        <v>144</v>
      </c>
      <c r="E821" s="235" t="s">
        <v>1</v>
      </c>
      <c r="F821" s="236" t="s">
        <v>660</v>
      </c>
      <c r="G821" s="233"/>
      <c r="H821" s="235" t="s">
        <v>1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2" t="s">
        <v>144</v>
      </c>
      <c r="AU821" s="242" t="s">
        <v>89</v>
      </c>
      <c r="AV821" s="13" t="s">
        <v>87</v>
      </c>
      <c r="AW821" s="13" t="s">
        <v>34</v>
      </c>
      <c r="AX821" s="13" t="s">
        <v>79</v>
      </c>
      <c r="AY821" s="242" t="s">
        <v>134</v>
      </c>
    </row>
    <row r="822" spans="1:51" s="13" customFormat="1" ht="12">
      <c r="A822" s="13"/>
      <c r="B822" s="232"/>
      <c r="C822" s="233"/>
      <c r="D822" s="234" t="s">
        <v>144</v>
      </c>
      <c r="E822" s="235" t="s">
        <v>1</v>
      </c>
      <c r="F822" s="236" t="s">
        <v>661</v>
      </c>
      <c r="G822" s="233"/>
      <c r="H822" s="235" t="s">
        <v>1</v>
      </c>
      <c r="I822" s="237"/>
      <c r="J822" s="233"/>
      <c r="K822" s="233"/>
      <c r="L822" s="238"/>
      <c r="M822" s="239"/>
      <c r="N822" s="240"/>
      <c r="O822" s="240"/>
      <c r="P822" s="240"/>
      <c r="Q822" s="240"/>
      <c r="R822" s="240"/>
      <c r="S822" s="240"/>
      <c r="T822" s="24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2" t="s">
        <v>144</v>
      </c>
      <c r="AU822" s="242" t="s">
        <v>89</v>
      </c>
      <c r="AV822" s="13" t="s">
        <v>87</v>
      </c>
      <c r="AW822" s="13" t="s">
        <v>34</v>
      </c>
      <c r="AX822" s="13" t="s">
        <v>79</v>
      </c>
      <c r="AY822" s="242" t="s">
        <v>134</v>
      </c>
    </row>
    <row r="823" spans="1:65" s="2" customFormat="1" ht="14.4" customHeight="1">
      <c r="A823" s="39"/>
      <c r="B823" s="40"/>
      <c r="C823" s="219" t="s">
        <v>738</v>
      </c>
      <c r="D823" s="219" t="s">
        <v>137</v>
      </c>
      <c r="E823" s="220" t="s">
        <v>739</v>
      </c>
      <c r="F823" s="221" t="s">
        <v>740</v>
      </c>
      <c r="G823" s="222" t="s">
        <v>426</v>
      </c>
      <c r="H823" s="223">
        <v>1.485</v>
      </c>
      <c r="I823" s="224"/>
      <c r="J823" s="225">
        <f>ROUND(I823*H823,2)</f>
        <v>0</v>
      </c>
      <c r="K823" s="221" t="s">
        <v>1</v>
      </c>
      <c r="L823" s="45"/>
      <c r="M823" s="286" t="s">
        <v>1</v>
      </c>
      <c r="N823" s="287" t="s">
        <v>44</v>
      </c>
      <c r="O823" s="288"/>
      <c r="P823" s="289">
        <f>O823*H823</f>
        <v>0</v>
      </c>
      <c r="Q823" s="289">
        <v>0</v>
      </c>
      <c r="R823" s="289">
        <f>Q823*H823</f>
        <v>0</v>
      </c>
      <c r="S823" s="289">
        <v>0</v>
      </c>
      <c r="T823" s="290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0" t="s">
        <v>315</v>
      </c>
      <c r="AT823" s="230" t="s">
        <v>137</v>
      </c>
      <c r="AU823" s="230" t="s">
        <v>89</v>
      </c>
      <c r="AY823" s="18" t="s">
        <v>134</v>
      </c>
      <c r="BE823" s="231">
        <f>IF(N823="základní",J823,0)</f>
        <v>0</v>
      </c>
      <c r="BF823" s="231">
        <f>IF(N823="snížená",J823,0)</f>
        <v>0</v>
      </c>
      <c r="BG823" s="231">
        <f>IF(N823="zákl. přenesená",J823,0)</f>
        <v>0</v>
      </c>
      <c r="BH823" s="231">
        <f>IF(N823="sníž. přenesená",J823,0)</f>
        <v>0</v>
      </c>
      <c r="BI823" s="231">
        <f>IF(N823="nulová",J823,0)</f>
        <v>0</v>
      </c>
      <c r="BJ823" s="18" t="s">
        <v>87</v>
      </c>
      <c r="BK823" s="231">
        <f>ROUND(I823*H823,2)</f>
        <v>0</v>
      </c>
      <c r="BL823" s="18" t="s">
        <v>315</v>
      </c>
      <c r="BM823" s="230" t="s">
        <v>741</v>
      </c>
    </row>
    <row r="824" spans="1:31" s="2" customFormat="1" ht="6.95" customHeight="1">
      <c r="A824" s="39"/>
      <c r="B824" s="67"/>
      <c r="C824" s="68"/>
      <c r="D824" s="68"/>
      <c r="E824" s="68"/>
      <c r="F824" s="68"/>
      <c r="G824" s="68"/>
      <c r="H824" s="68"/>
      <c r="I824" s="68"/>
      <c r="J824" s="68"/>
      <c r="K824" s="68"/>
      <c r="L824" s="45"/>
      <c r="M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</row>
  </sheetData>
  <sheetProtection password="CC35" sheet="1" objects="1" scenarios="1" formatColumns="0" formatRows="0" autoFilter="0"/>
  <autoFilter ref="C133:K823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89</v>
      </c>
    </row>
    <row r="4" spans="2:46" s="1" customFormat="1" ht="24.95" customHeight="1" hidden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Výměna výplní otvorů ve fasádě budovy Závodu míru 339/144, KV- Stará role - I.ETAPA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742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8. 12. 2020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28</v>
      </c>
      <c r="F15" s="39"/>
      <c r="G15" s="39"/>
      <c r="H15" s="39"/>
      <c r="I15" s="141" t="s">
        <v>29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27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29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27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29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43</v>
      </c>
      <c r="E33" s="141" t="s">
        <v>44</v>
      </c>
      <c r="F33" s="155">
        <f>ROUND((SUM(BE123:BE167)),2)</f>
        <v>0</v>
      </c>
      <c r="G33" s="39"/>
      <c r="H33" s="39"/>
      <c r="I33" s="156">
        <v>0.21</v>
      </c>
      <c r="J33" s="155">
        <f>ROUND(((SUM(BE123:BE167))*I33),2)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45</v>
      </c>
      <c r="F34" s="155">
        <f>ROUND((SUM(BF123:BF167)),2)</f>
        <v>0</v>
      </c>
      <c r="G34" s="39"/>
      <c r="H34" s="39"/>
      <c r="I34" s="156">
        <v>0.15</v>
      </c>
      <c r="J34" s="155">
        <f>ROUND(((SUM(BF123:BF167))*I34),2)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ROUND((SUM(BG123:BG167)),2)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ROUND((SUM(BH123:BH167)),2)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ROUND((SUM(BI123:BI167)),2)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Výměna výplní otvorů ve fasádě budovy Závodu míru 339/144, KV- Stará role - I.ETAPA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B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Karlovy Vary</v>
      </c>
      <c r="G89" s="41"/>
      <c r="H89" s="41"/>
      <c r="I89" s="33" t="s">
        <v>24</v>
      </c>
      <c r="J89" s="80" t="str">
        <f>IF(J12="","",J12)</f>
        <v>8. 12. 2020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4.45" customHeight="1">
      <c r="A91" s="39"/>
      <c r="B91" s="40"/>
      <c r="C91" s="33" t="s">
        <v>26</v>
      </c>
      <c r="D91" s="41"/>
      <c r="E91" s="41"/>
      <c r="F91" s="28" t="str">
        <f>E15</f>
        <v>ZŠ a SŠ Karlovy Vary, příspěvková organizace</v>
      </c>
      <c r="G91" s="41"/>
      <c r="H91" s="41"/>
      <c r="I91" s="33" t="s">
        <v>32</v>
      </c>
      <c r="J91" s="37" t="str">
        <f>E21</f>
        <v>BPO spol. s r.o.,Lidická 1239,36317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743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744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745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746</v>
      </c>
      <c r="E100" s="189"/>
      <c r="F100" s="189"/>
      <c r="G100" s="189"/>
      <c r="H100" s="189"/>
      <c r="I100" s="189"/>
      <c r="J100" s="190">
        <f>J148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747</v>
      </c>
      <c r="E101" s="189"/>
      <c r="F101" s="189"/>
      <c r="G101" s="189"/>
      <c r="H101" s="189"/>
      <c r="I101" s="189"/>
      <c r="J101" s="190">
        <f>J154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748</v>
      </c>
      <c r="E102" s="189"/>
      <c r="F102" s="189"/>
      <c r="G102" s="189"/>
      <c r="H102" s="189"/>
      <c r="I102" s="189"/>
      <c r="J102" s="190">
        <f>J158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749</v>
      </c>
      <c r="E103" s="189"/>
      <c r="F103" s="189"/>
      <c r="G103" s="189"/>
      <c r="H103" s="189"/>
      <c r="I103" s="189"/>
      <c r="J103" s="190">
        <f>J160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119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Výměna výplní otvorů ve fasádě budovy Závodu míru 339/144, KV- Stará role - I.ETAPA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94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B - VRN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</v>
      </c>
      <c r="D117" s="41"/>
      <c r="E117" s="41"/>
      <c r="F117" s="28" t="str">
        <f>F12</f>
        <v>Karlovy Vary</v>
      </c>
      <c r="G117" s="41"/>
      <c r="H117" s="41"/>
      <c r="I117" s="33" t="s">
        <v>24</v>
      </c>
      <c r="J117" s="80" t="str">
        <f>IF(J12="","",J12)</f>
        <v>8. 12. 2020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54.45" customHeight="1">
      <c r="A119" s="39"/>
      <c r="B119" s="40"/>
      <c r="C119" s="33" t="s">
        <v>26</v>
      </c>
      <c r="D119" s="41"/>
      <c r="E119" s="41"/>
      <c r="F119" s="28" t="str">
        <f>E15</f>
        <v>ZŠ a SŠ Karlovy Vary, příspěvková organizace</v>
      </c>
      <c r="G119" s="41"/>
      <c r="H119" s="41"/>
      <c r="I119" s="33" t="s">
        <v>32</v>
      </c>
      <c r="J119" s="37" t="str">
        <f>E21</f>
        <v>BPO spol. s r.o.,Lidická 1239,36317 OSTROV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30</v>
      </c>
      <c r="D120" s="41"/>
      <c r="E120" s="41"/>
      <c r="F120" s="28" t="str">
        <f>IF(E18="","",E18)</f>
        <v>Vyplň údaj</v>
      </c>
      <c r="G120" s="41"/>
      <c r="H120" s="41"/>
      <c r="I120" s="33" t="s">
        <v>35</v>
      </c>
      <c r="J120" s="37" t="str">
        <f>E24</f>
        <v>Tomanová Ing.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120</v>
      </c>
      <c r="D122" s="195" t="s">
        <v>64</v>
      </c>
      <c r="E122" s="195" t="s">
        <v>60</v>
      </c>
      <c r="F122" s="195" t="s">
        <v>61</v>
      </c>
      <c r="G122" s="195" t="s">
        <v>121</v>
      </c>
      <c r="H122" s="195" t="s">
        <v>122</v>
      </c>
      <c r="I122" s="195" t="s">
        <v>123</v>
      </c>
      <c r="J122" s="195" t="s">
        <v>98</v>
      </c>
      <c r="K122" s="196" t="s">
        <v>124</v>
      </c>
      <c r="L122" s="197"/>
      <c r="M122" s="101" t="s">
        <v>1</v>
      </c>
      <c r="N122" s="102" t="s">
        <v>43</v>
      </c>
      <c r="O122" s="102" t="s">
        <v>125</v>
      </c>
      <c r="P122" s="102" t="s">
        <v>126</v>
      </c>
      <c r="Q122" s="102" t="s">
        <v>127</v>
      </c>
      <c r="R122" s="102" t="s">
        <v>128</v>
      </c>
      <c r="S122" s="102" t="s">
        <v>129</v>
      </c>
      <c r="T122" s="103" t="s">
        <v>130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131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</f>
        <v>0</v>
      </c>
      <c r="Q123" s="105"/>
      <c r="R123" s="200">
        <f>R124</f>
        <v>0</v>
      </c>
      <c r="S123" s="105"/>
      <c r="T123" s="201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78</v>
      </c>
      <c r="AU123" s="18" t="s">
        <v>100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78</v>
      </c>
      <c r="E124" s="206" t="s">
        <v>91</v>
      </c>
      <c r="F124" s="206" t="s">
        <v>750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P125+P133+P148+P154+P158+P160</f>
        <v>0</v>
      </c>
      <c r="Q124" s="211"/>
      <c r="R124" s="212">
        <f>R125+R133+R148+R154+R158+R160</f>
        <v>0</v>
      </c>
      <c r="S124" s="211"/>
      <c r="T124" s="213">
        <f>T125+T133+T148+T154+T158+T160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210</v>
      </c>
      <c r="AT124" s="215" t="s">
        <v>78</v>
      </c>
      <c r="AU124" s="215" t="s">
        <v>79</v>
      </c>
      <c r="AY124" s="214" t="s">
        <v>134</v>
      </c>
      <c r="BK124" s="216">
        <f>BK125+BK133+BK148+BK154+BK158+BK160</f>
        <v>0</v>
      </c>
    </row>
    <row r="125" spans="1:63" s="12" customFormat="1" ht="22.8" customHeight="1">
      <c r="A125" s="12"/>
      <c r="B125" s="203"/>
      <c r="C125" s="204"/>
      <c r="D125" s="205" t="s">
        <v>78</v>
      </c>
      <c r="E125" s="217" t="s">
        <v>751</v>
      </c>
      <c r="F125" s="217" t="s">
        <v>752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SUM(P126:P132)</f>
        <v>0</v>
      </c>
      <c r="Q125" s="211"/>
      <c r="R125" s="212">
        <f>SUM(R126:R132)</f>
        <v>0</v>
      </c>
      <c r="S125" s="211"/>
      <c r="T125" s="213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210</v>
      </c>
      <c r="AT125" s="215" t="s">
        <v>78</v>
      </c>
      <c r="AU125" s="215" t="s">
        <v>87</v>
      </c>
      <c r="AY125" s="214" t="s">
        <v>134</v>
      </c>
      <c r="BK125" s="216">
        <f>SUM(BK126:BK132)</f>
        <v>0</v>
      </c>
    </row>
    <row r="126" spans="1:65" s="2" customFormat="1" ht="14.4" customHeight="1">
      <c r="A126" s="39"/>
      <c r="B126" s="40"/>
      <c r="C126" s="219" t="s">
        <v>87</v>
      </c>
      <c r="D126" s="219" t="s">
        <v>137</v>
      </c>
      <c r="E126" s="220" t="s">
        <v>753</v>
      </c>
      <c r="F126" s="221" t="s">
        <v>754</v>
      </c>
      <c r="G126" s="222" t="s">
        <v>755</v>
      </c>
      <c r="H126" s="223">
        <v>1</v>
      </c>
      <c r="I126" s="224"/>
      <c r="J126" s="225">
        <f>ROUND(I126*H126,2)</f>
        <v>0</v>
      </c>
      <c r="K126" s="221" t="s">
        <v>141</v>
      </c>
      <c r="L126" s="45"/>
      <c r="M126" s="226" t="s">
        <v>1</v>
      </c>
      <c r="N126" s="227" t="s">
        <v>44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756</v>
      </c>
      <c r="AT126" s="230" t="s">
        <v>137</v>
      </c>
      <c r="AU126" s="230" t="s">
        <v>89</v>
      </c>
      <c r="AY126" s="18" t="s">
        <v>134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87</v>
      </c>
      <c r="BK126" s="231">
        <f>ROUND(I126*H126,2)</f>
        <v>0</v>
      </c>
      <c r="BL126" s="18" t="s">
        <v>756</v>
      </c>
      <c r="BM126" s="230" t="s">
        <v>757</v>
      </c>
    </row>
    <row r="127" spans="1:65" s="2" customFormat="1" ht="14.4" customHeight="1">
      <c r="A127" s="39"/>
      <c r="B127" s="40"/>
      <c r="C127" s="219" t="s">
        <v>89</v>
      </c>
      <c r="D127" s="219" t="s">
        <v>137</v>
      </c>
      <c r="E127" s="220" t="s">
        <v>758</v>
      </c>
      <c r="F127" s="221" t="s">
        <v>759</v>
      </c>
      <c r="G127" s="222" t="s">
        <v>755</v>
      </c>
      <c r="H127" s="223">
        <v>1</v>
      </c>
      <c r="I127" s="224"/>
      <c r="J127" s="225">
        <f>ROUND(I127*H127,2)</f>
        <v>0</v>
      </c>
      <c r="K127" s="221" t="s">
        <v>141</v>
      </c>
      <c r="L127" s="45"/>
      <c r="M127" s="226" t="s">
        <v>1</v>
      </c>
      <c r="N127" s="227" t="s">
        <v>44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756</v>
      </c>
      <c r="AT127" s="230" t="s">
        <v>137</v>
      </c>
      <c r="AU127" s="230" t="s">
        <v>89</v>
      </c>
      <c r="AY127" s="18" t="s">
        <v>134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87</v>
      </c>
      <c r="BK127" s="231">
        <f>ROUND(I127*H127,2)</f>
        <v>0</v>
      </c>
      <c r="BL127" s="18" t="s">
        <v>756</v>
      </c>
      <c r="BM127" s="230" t="s">
        <v>760</v>
      </c>
    </row>
    <row r="128" spans="1:51" s="13" customFormat="1" ht="12">
      <c r="A128" s="13"/>
      <c r="B128" s="232"/>
      <c r="C128" s="233"/>
      <c r="D128" s="234" t="s">
        <v>144</v>
      </c>
      <c r="E128" s="235" t="s">
        <v>1</v>
      </c>
      <c r="F128" s="236" t="s">
        <v>761</v>
      </c>
      <c r="G128" s="233"/>
      <c r="H128" s="235" t="s">
        <v>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144</v>
      </c>
      <c r="AU128" s="242" t="s">
        <v>89</v>
      </c>
      <c r="AV128" s="13" t="s">
        <v>87</v>
      </c>
      <c r="AW128" s="13" t="s">
        <v>34</v>
      </c>
      <c r="AX128" s="13" t="s">
        <v>79</v>
      </c>
      <c r="AY128" s="242" t="s">
        <v>134</v>
      </c>
    </row>
    <row r="129" spans="1:51" s="13" customFormat="1" ht="12">
      <c r="A129" s="13"/>
      <c r="B129" s="232"/>
      <c r="C129" s="233"/>
      <c r="D129" s="234" t="s">
        <v>144</v>
      </c>
      <c r="E129" s="235" t="s">
        <v>1</v>
      </c>
      <c r="F129" s="236" t="s">
        <v>762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144</v>
      </c>
      <c r="AU129" s="242" t="s">
        <v>89</v>
      </c>
      <c r="AV129" s="13" t="s">
        <v>87</v>
      </c>
      <c r="AW129" s="13" t="s">
        <v>34</v>
      </c>
      <c r="AX129" s="13" t="s">
        <v>79</v>
      </c>
      <c r="AY129" s="242" t="s">
        <v>134</v>
      </c>
    </row>
    <row r="130" spans="1:51" s="13" customFormat="1" ht="12">
      <c r="A130" s="13"/>
      <c r="B130" s="232"/>
      <c r="C130" s="233"/>
      <c r="D130" s="234" t="s">
        <v>144</v>
      </c>
      <c r="E130" s="235" t="s">
        <v>1</v>
      </c>
      <c r="F130" s="236" t="s">
        <v>763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144</v>
      </c>
      <c r="AU130" s="242" t="s">
        <v>89</v>
      </c>
      <c r="AV130" s="13" t="s">
        <v>87</v>
      </c>
      <c r="AW130" s="13" t="s">
        <v>34</v>
      </c>
      <c r="AX130" s="13" t="s">
        <v>79</v>
      </c>
      <c r="AY130" s="242" t="s">
        <v>134</v>
      </c>
    </row>
    <row r="131" spans="1:51" s="13" customFormat="1" ht="12">
      <c r="A131" s="13"/>
      <c r="B131" s="232"/>
      <c r="C131" s="233"/>
      <c r="D131" s="234" t="s">
        <v>144</v>
      </c>
      <c r="E131" s="235" t="s">
        <v>1</v>
      </c>
      <c r="F131" s="236" t="s">
        <v>764</v>
      </c>
      <c r="G131" s="233"/>
      <c r="H131" s="235" t="s">
        <v>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144</v>
      </c>
      <c r="AU131" s="242" t="s">
        <v>89</v>
      </c>
      <c r="AV131" s="13" t="s">
        <v>87</v>
      </c>
      <c r="AW131" s="13" t="s">
        <v>34</v>
      </c>
      <c r="AX131" s="13" t="s">
        <v>79</v>
      </c>
      <c r="AY131" s="242" t="s">
        <v>134</v>
      </c>
    </row>
    <row r="132" spans="1:51" s="14" customFormat="1" ht="12">
      <c r="A132" s="14"/>
      <c r="B132" s="243"/>
      <c r="C132" s="244"/>
      <c r="D132" s="234" t="s">
        <v>144</v>
      </c>
      <c r="E132" s="245" t="s">
        <v>1</v>
      </c>
      <c r="F132" s="246" t="s">
        <v>87</v>
      </c>
      <c r="G132" s="244"/>
      <c r="H132" s="247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144</v>
      </c>
      <c r="AU132" s="253" t="s">
        <v>89</v>
      </c>
      <c r="AV132" s="14" t="s">
        <v>89</v>
      </c>
      <c r="AW132" s="14" t="s">
        <v>34</v>
      </c>
      <c r="AX132" s="14" t="s">
        <v>87</v>
      </c>
      <c r="AY132" s="253" t="s">
        <v>134</v>
      </c>
    </row>
    <row r="133" spans="1:63" s="12" customFormat="1" ht="22.8" customHeight="1">
      <c r="A133" s="12"/>
      <c r="B133" s="203"/>
      <c r="C133" s="204"/>
      <c r="D133" s="205" t="s">
        <v>78</v>
      </c>
      <c r="E133" s="217" t="s">
        <v>765</v>
      </c>
      <c r="F133" s="217" t="s">
        <v>766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SUM(P134:P147)</f>
        <v>0</v>
      </c>
      <c r="Q133" s="211"/>
      <c r="R133" s="212">
        <f>SUM(R134:R147)</f>
        <v>0</v>
      </c>
      <c r="S133" s="211"/>
      <c r="T133" s="213">
        <f>SUM(T134:T147)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210</v>
      </c>
      <c r="AT133" s="215" t="s">
        <v>78</v>
      </c>
      <c r="AU133" s="215" t="s">
        <v>87</v>
      </c>
      <c r="AY133" s="214" t="s">
        <v>134</v>
      </c>
      <c r="BK133" s="216">
        <f>SUM(BK134:BK147)</f>
        <v>0</v>
      </c>
    </row>
    <row r="134" spans="1:65" s="2" customFormat="1" ht="14.4" customHeight="1">
      <c r="A134" s="39"/>
      <c r="B134" s="40"/>
      <c r="C134" s="219" t="s">
        <v>135</v>
      </c>
      <c r="D134" s="219" t="s">
        <v>137</v>
      </c>
      <c r="E134" s="220" t="s">
        <v>767</v>
      </c>
      <c r="F134" s="221" t="s">
        <v>768</v>
      </c>
      <c r="G134" s="222" t="s">
        <v>755</v>
      </c>
      <c r="H134" s="223">
        <v>1</v>
      </c>
      <c r="I134" s="224"/>
      <c r="J134" s="225">
        <f>ROUND(I134*H134,2)</f>
        <v>0</v>
      </c>
      <c r="K134" s="221" t="s">
        <v>141</v>
      </c>
      <c r="L134" s="45"/>
      <c r="M134" s="226" t="s">
        <v>1</v>
      </c>
      <c r="N134" s="227" t="s">
        <v>44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756</v>
      </c>
      <c r="AT134" s="230" t="s">
        <v>137</v>
      </c>
      <c r="AU134" s="230" t="s">
        <v>89</v>
      </c>
      <c r="AY134" s="18" t="s">
        <v>134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87</v>
      </c>
      <c r="BK134" s="231">
        <f>ROUND(I134*H134,2)</f>
        <v>0</v>
      </c>
      <c r="BL134" s="18" t="s">
        <v>756</v>
      </c>
      <c r="BM134" s="230" t="s">
        <v>769</v>
      </c>
    </row>
    <row r="135" spans="1:65" s="2" customFormat="1" ht="14.4" customHeight="1">
      <c r="A135" s="39"/>
      <c r="B135" s="40"/>
      <c r="C135" s="219" t="s">
        <v>142</v>
      </c>
      <c r="D135" s="219" t="s">
        <v>137</v>
      </c>
      <c r="E135" s="220" t="s">
        <v>770</v>
      </c>
      <c r="F135" s="221" t="s">
        <v>771</v>
      </c>
      <c r="G135" s="222" t="s">
        <v>755</v>
      </c>
      <c r="H135" s="223">
        <v>1</v>
      </c>
      <c r="I135" s="224"/>
      <c r="J135" s="225">
        <f>ROUND(I135*H135,2)</f>
        <v>0</v>
      </c>
      <c r="K135" s="221" t="s">
        <v>141</v>
      </c>
      <c r="L135" s="45"/>
      <c r="M135" s="226" t="s">
        <v>1</v>
      </c>
      <c r="N135" s="227" t="s">
        <v>44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756</v>
      </c>
      <c r="AT135" s="230" t="s">
        <v>137</v>
      </c>
      <c r="AU135" s="230" t="s">
        <v>89</v>
      </c>
      <c r="AY135" s="18" t="s">
        <v>134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87</v>
      </c>
      <c r="BK135" s="231">
        <f>ROUND(I135*H135,2)</f>
        <v>0</v>
      </c>
      <c r="BL135" s="18" t="s">
        <v>756</v>
      </c>
      <c r="BM135" s="230" t="s">
        <v>772</v>
      </c>
    </row>
    <row r="136" spans="1:51" s="13" customFormat="1" ht="12">
      <c r="A136" s="13"/>
      <c r="B136" s="232"/>
      <c r="C136" s="233"/>
      <c r="D136" s="234" t="s">
        <v>144</v>
      </c>
      <c r="E136" s="235" t="s">
        <v>1</v>
      </c>
      <c r="F136" s="236" t="s">
        <v>773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144</v>
      </c>
      <c r="AU136" s="242" t="s">
        <v>89</v>
      </c>
      <c r="AV136" s="13" t="s">
        <v>87</v>
      </c>
      <c r="AW136" s="13" t="s">
        <v>34</v>
      </c>
      <c r="AX136" s="13" t="s">
        <v>79</v>
      </c>
      <c r="AY136" s="242" t="s">
        <v>134</v>
      </c>
    </row>
    <row r="137" spans="1:51" s="13" customFormat="1" ht="12">
      <c r="A137" s="13"/>
      <c r="B137" s="232"/>
      <c r="C137" s="233"/>
      <c r="D137" s="234" t="s">
        <v>144</v>
      </c>
      <c r="E137" s="235" t="s">
        <v>1</v>
      </c>
      <c r="F137" s="236" t="s">
        <v>774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144</v>
      </c>
      <c r="AU137" s="242" t="s">
        <v>89</v>
      </c>
      <c r="AV137" s="13" t="s">
        <v>87</v>
      </c>
      <c r="AW137" s="13" t="s">
        <v>34</v>
      </c>
      <c r="AX137" s="13" t="s">
        <v>79</v>
      </c>
      <c r="AY137" s="242" t="s">
        <v>134</v>
      </c>
    </row>
    <row r="138" spans="1:51" s="14" customFormat="1" ht="12">
      <c r="A138" s="14"/>
      <c r="B138" s="243"/>
      <c r="C138" s="244"/>
      <c r="D138" s="234" t="s">
        <v>144</v>
      </c>
      <c r="E138" s="245" t="s">
        <v>1</v>
      </c>
      <c r="F138" s="246" t="s">
        <v>87</v>
      </c>
      <c r="G138" s="244"/>
      <c r="H138" s="247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144</v>
      </c>
      <c r="AU138" s="253" t="s">
        <v>89</v>
      </c>
      <c r="AV138" s="14" t="s">
        <v>89</v>
      </c>
      <c r="AW138" s="14" t="s">
        <v>34</v>
      </c>
      <c r="AX138" s="14" t="s">
        <v>87</v>
      </c>
      <c r="AY138" s="253" t="s">
        <v>134</v>
      </c>
    </row>
    <row r="139" spans="1:65" s="2" customFormat="1" ht="14.4" customHeight="1">
      <c r="A139" s="39"/>
      <c r="B139" s="40"/>
      <c r="C139" s="219" t="s">
        <v>210</v>
      </c>
      <c r="D139" s="219" t="s">
        <v>137</v>
      </c>
      <c r="E139" s="220" t="s">
        <v>775</v>
      </c>
      <c r="F139" s="221" t="s">
        <v>776</v>
      </c>
      <c r="G139" s="222" t="s">
        <v>755</v>
      </c>
      <c r="H139" s="223">
        <v>1</v>
      </c>
      <c r="I139" s="224"/>
      <c r="J139" s="225">
        <f>ROUND(I139*H139,2)</f>
        <v>0</v>
      </c>
      <c r="K139" s="221" t="s">
        <v>141</v>
      </c>
      <c r="L139" s="45"/>
      <c r="M139" s="226" t="s">
        <v>1</v>
      </c>
      <c r="N139" s="227" t="s">
        <v>44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756</v>
      </c>
      <c r="AT139" s="230" t="s">
        <v>137</v>
      </c>
      <c r="AU139" s="230" t="s">
        <v>89</v>
      </c>
      <c r="AY139" s="18" t="s">
        <v>134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87</v>
      </c>
      <c r="BK139" s="231">
        <f>ROUND(I139*H139,2)</f>
        <v>0</v>
      </c>
      <c r="BL139" s="18" t="s">
        <v>756</v>
      </c>
      <c r="BM139" s="230" t="s">
        <v>777</v>
      </c>
    </row>
    <row r="140" spans="1:51" s="13" customFormat="1" ht="12">
      <c r="A140" s="13"/>
      <c r="B140" s="232"/>
      <c r="C140" s="233"/>
      <c r="D140" s="234" t="s">
        <v>144</v>
      </c>
      <c r="E140" s="235" t="s">
        <v>1</v>
      </c>
      <c r="F140" s="236" t="s">
        <v>778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144</v>
      </c>
      <c r="AU140" s="242" t="s">
        <v>89</v>
      </c>
      <c r="AV140" s="13" t="s">
        <v>87</v>
      </c>
      <c r="AW140" s="13" t="s">
        <v>34</v>
      </c>
      <c r="AX140" s="13" t="s">
        <v>79</v>
      </c>
      <c r="AY140" s="242" t="s">
        <v>134</v>
      </c>
    </row>
    <row r="141" spans="1:51" s="13" customFormat="1" ht="12">
      <c r="A141" s="13"/>
      <c r="B141" s="232"/>
      <c r="C141" s="233"/>
      <c r="D141" s="234" t="s">
        <v>144</v>
      </c>
      <c r="E141" s="235" t="s">
        <v>1</v>
      </c>
      <c r="F141" s="236" t="s">
        <v>779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144</v>
      </c>
      <c r="AU141" s="242" t="s">
        <v>89</v>
      </c>
      <c r="AV141" s="13" t="s">
        <v>87</v>
      </c>
      <c r="AW141" s="13" t="s">
        <v>34</v>
      </c>
      <c r="AX141" s="13" t="s">
        <v>79</v>
      </c>
      <c r="AY141" s="242" t="s">
        <v>134</v>
      </c>
    </row>
    <row r="142" spans="1:51" s="13" customFormat="1" ht="12">
      <c r="A142" s="13"/>
      <c r="B142" s="232"/>
      <c r="C142" s="233"/>
      <c r="D142" s="234" t="s">
        <v>144</v>
      </c>
      <c r="E142" s="235" t="s">
        <v>1</v>
      </c>
      <c r="F142" s="236" t="s">
        <v>780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144</v>
      </c>
      <c r="AU142" s="242" t="s">
        <v>89</v>
      </c>
      <c r="AV142" s="13" t="s">
        <v>87</v>
      </c>
      <c r="AW142" s="13" t="s">
        <v>34</v>
      </c>
      <c r="AX142" s="13" t="s">
        <v>79</v>
      </c>
      <c r="AY142" s="242" t="s">
        <v>134</v>
      </c>
    </row>
    <row r="143" spans="1:51" s="13" customFormat="1" ht="12">
      <c r="A143" s="13"/>
      <c r="B143" s="232"/>
      <c r="C143" s="233"/>
      <c r="D143" s="234" t="s">
        <v>144</v>
      </c>
      <c r="E143" s="235" t="s">
        <v>1</v>
      </c>
      <c r="F143" s="236" t="s">
        <v>764</v>
      </c>
      <c r="G143" s="233"/>
      <c r="H143" s="235" t="s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144</v>
      </c>
      <c r="AU143" s="242" t="s">
        <v>89</v>
      </c>
      <c r="AV143" s="13" t="s">
        <v>87</v>
      </c>
      <c r="AW143" s="13" t="s">
        <v>34</v>
      </c>
      <c r="AX143" s="13" t="s">
        <v>79</v>
      </c>
      <c r="AY143" s="242" t="s">
        <v>134</v>
      </c>
    </row>
    <row r="144" spans="1:51" s="14" customFormat="1" ht="12">
      <c r="A144" s="14"/>
      <c r="B144" s="243"/>
      <c r="C144" s="244"/>
      <c r="D144" s="234" t="s">
        <v>144</v>
      </c>
      <c r="E144" s="245" t="s">
        <v>1</v>
      </c>
      <c r="F144" s="246" t="s">
        <v>87</v>
      </c>
      <c r="G144" s="244"/>
      <c r="H144" s="247">
        <v>1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144</v>
      </c>
      <c r="AU144" s="253" t="s">
        <v>89</v>
      </c>
      <c r="AV144" s="14" t="s">
        <v>89</v>
      </c>
      <c r="AW144" s="14" t="s">
        <v>34</v>
      </c>
      <c r="AX144" s="14" t="s">
        <v>87</v>
      </c>
      <c r="AY144" s="253" t="s">
        <v>134</v>
      </c>
    </row>
    <row r="145" spans="1:65" s="2" customFormat="1" ht="14.4" customHeight="1">
      <c r="A145" s="39"/>
      <c r="B145" s="40"/>
      <c r="C145" s="219" t="s">
        <v>217</v>
      </c>
      <c r="D145" s="219" t="s">
        <v>137</v>
      </c>
      <c r="E145" s="220" t="s">
        <v>781</v>
      </c>
      <c r="F145" s="221" t="s">
        <v>782</v>
      </c>
      <c r="G145" s="222" t="s">
        <v>755</v>
      </c>
      <c r="H145" s="223">
        <v>1</v>
      </c>
      <c r="I145" s="224"/>
      <c r="J145" s="225">
        <f>ROUND(I145*H145,2)</f>
        <v>0</v>
      </c>
      <c r="K145" s="221" t="s">
        <v>141</v>
      </c>
      <c r="L145" s="45"/>
      <c r="M145" s="226" t="s">
        <v>1</v>
      </c>
      <c r="N145" s="227" t="s">
        <v>44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756</v>
      </c>
      <c r="AT145" s="230" t="s">
        <v>137</v>
      </c>
      <c r="AU145" s="230" t="s">
        <v>89</v>
      </c>
      <c r="AY145" s="18" t="s">
        <v>134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87</v>
      </c>
      <c r="BK145" s="231">
        <f>ROUND(I145*H145,2)</f>
        <v>0</v>
      </c>
      <c r="BL145" s="18" t="s">
        <v>756</v>
      </c>
      <c r="BM145" s="230" t="s">
        <v>783</v>
      </c>
    </row>
    <row r="146" spans="1:51" s="13" customFormat="1" ht="12">
      <c r="A146" s="13"/>
      <c r="B146" s="232"/>
      <c r="C146" s="233"/>
      <c r="D146" s="234" t="s">
        <v>144</v>
      </c>
      <c r="E146" s="235" t="s">
        <v>1</v>
      </c>
      <c r="F146" s="236" t="s">
        <v>784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144</v>
      </c>
      <c r="AU146" s="242" t="s">
        <v>89</v>
      </c>
      <c r="AV146" s="13" t="s">
        <v>87</v>
      </c>
      <c r="AW146" s="13" t="s">
        <v>34</v>
      </c>
      <c r="AX146" s="13" t="s">
        <v>79</v>
      </c>
      <c r="AY146" s="242" t="s">
        <v>134</v>
      </c>
    </row>
    <row r="147" spans="1:51" s="14" customFormat="1" ht="12">
      <c r="A147" s="14"/>
      <c r="B147" s="243"/>
      <c r="C147" s="244"/>
      <c r="D147" s="234" t="s">
        <v>144</v>
      </c>
      <c r="E147" s="245" t="s">
        <v>1</v>
      </c>
      <c r="F147" s="246" t="s">
        <v>87</v>
      </c>
      <c r="G147" s="244"/>
      <c r="H147" s="247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144</v>
      </c>
      <c r="AU147" s="253" t="s">
        <v>89</v>
      </c>
      <c r="AV147" s="14" t="s">
        <v>89</v>
      </c>
      <c r="AW147" s="14" t="s">
        <v>34</v>
      </c>
      <c r="AX147" s="14" t="s">
        <v>87</v>
      </c>
      <c r="AY147" s="253" t="s">
        <v>134</v>
      </c>
    </row>
    <row r="148" spans="1:63" s="12" customFormat="1" ht="22.8" customHeight="1">
      <c r="A148" s="12"/>
      <c r="B148" s="203"/>
      <c r="C148" s="204"/>
      <c r="D148" s="205" t="s">
        <v>78</v>
      </c>
      <c r="E148" s="217" t="s">
        <v>785</v>
      </c>
      <c r="F148" s="217" t="s">
        <v>786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SUM(P149:P153)</f>
        <v>0</v>
      </c>
      <c r="Q148" s="211"/>
      <c r="R148" s="212">
        <f>SUM(R149:R153)</f>
        <v>0</v>
      </c>
      <c r="S148" s="211"/>
      <c r="T148" s="213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210</v>
      </c>
      <c r="AT148" s="215" t="s">
        <v>78</v>
      </c>
      <c r="AU148" s="215" t="s">
        <v>87</v>
      </c>
      <c r="AY148" s="214" t="s">
        <v>134</v>
      </c>
      <c r="BK148" s="216">
        <f>SUM(BK149:BK153)</f>
        <v>0</v>
      </c>
    </row>
    <row r="149" spans="1:65" s="2" customFormat="1" ht="14.4" customHeight="1">
      <c r="A149" s="39"/>
      <c r="B149" s="40"/>
      <c r="C149" s="219" t="s">
        <v>225</v>
      </c>
      <c r="D149" s="219" t="s">
        <v>137</v>
      </c>
      <c r="E149" s="220" t="s">
        <v>787</v>
      </c>
      <c r="F149" s="221" t="s">
        <v>788</v>
      </c>
      <c r="G149" s="222" t="s">
        <v>755</v>
      </c>
      <c r="H149" s="223">
        <v>1</v>
      </c>
      <c r="I149" s="224"/>
      <c r="J149" s="225">
        <f>ROUND(I149*H149,2)</f>
        <v>0</v>
      </c>
      <c r="K149" s="221" t="s">
        <v>141</v>
      </c>
      <c r="L149" s="45"/>
      <c r="M149" s="226" t="s">
        <v>1</v>
      </c>
      <c r="N149" s="227" t="s">
        <v>44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756</v>
      </c>
      <c r="AT149" s="230" t="s">
        <v>137</v>
      </c>
      <c r="AU149" s="230" t="s">
        <v>89</v>
      </c>
      <c r="AY149" s="18" t="s">
        <v>134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87</v>
      </c>
      <c r="BK149" s="231">
        <f>ROUND(I149*H149,2)</f>
        <v>0</v>
      </c>
      <c r="BL149" s="18" t="s">
        <v>756</v>
      </c>
      <c r="BM149" s="230" t="s">
        <v>789</v>
      </c>
    </row>
    <row r="150" spans="1:51" s="13" customFormat="1" ht="12">
      <c r="A150" s="13"/>
      <c r="B150" s="232"/>
      <c r="C150" s="233"/>
      <c r="D150" s="234" t="s">
        <v>144</v>
      </c>
      <c r="E150" s="235" t="s">
        <v>1</v>
      </c>
      <c r="F150" s="236" t="s">
        <v>790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144</v>
      </c>
      <c r="AU150" s="242" t="s">
        <v>89</v>
      </c>
      <c r="AV150" s="13" t="s">
        <v>87</v>
      </c>
      <c r="AW150" s="13" t="s">
        <v>34</v>
      </c>
      <c r="AX150" s="13" t="s">
        <v>79</v>
      </c>
      <c r="AY150" s="242" t="s">
        <v>134</v>
      </c>
    </row>
    <row r="151" spans="1:51" s="14" customFormat="1" ht="12">
      <c r="A151" s="14"/>
      <c r="B151" s="243"/>
      <c r="C151" s="244"/>
      <c r="D151" s="234" t="s">
        <v>144</v>
      </c>
      <c r="E151" s="245" t="s">
        <v>1</v>
      </c>
      <c r="F151" s="246" t="s">
        <v>87</v>
      </c>
      <c r="G151" s="244"/>
      <c r="H151" s="247">
        <v>1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144</v>
      </c>
      <c r="AU151" s="253" t="s">
        <v>89</v>
      </c>
      <c r="AV151" s="14" t="s">
        <v>89</v>
      </c>
      <c r="AW151" s="14" t="s">
        <v>34</v>
      </c>
      <c r="AX151" s="14" t="s">
        <v>87</v>
      </c>
      <c r="AY151" s="253" t="s">
        <v>134</v>
      </c>
    </row>
    <row r="152" spans="1:65" s="2" customFormat="1" ht="14.4" customHeight="1">
      <c r="A152" s="39"/>
      <c r="B152" s="40"/>
      <c r="C152" s="219" t="s">
        <v>247</v>
      </c>
      <c r="D152" s="219" t="s">
        <v>137</v>
      </c>
      <c r="E152" s="220" t="s">
        <v>791</v>
      </c>
      <c r="F152" s="221" t="s">
        <v>792</v>
      </c>
      <c r="G152" s="222" t="s">
        <v>755</v>
      </c>
      <c r="H152" s="223">
        <v>1</v>
      </c>
      <c r="I152" s="224"/>
      <c r="J152" s="225">
        <f>ROUND(I152*H152,2)</f>
        <v>0</v>
      </c>
      <c r="K152" s="221" t="s">
        <v>141</v>
      </c>
      <c r="L152" s="45"/>
      <c r="M152" s="226" t="s">
        <v>1</v>
      </c>
      <c r="N152" s="227" t="s">
        <v>44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756</v>
      </c>
      <c r="AT152" s="230" t="s">
        <v>137</v>
      </c>
      <c r="AU152" s="230" t="s">
        <v>89</v>
      </c>
      <c r="AY152" s="18" t="s">
        <v>134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87</v>
      </c>
      <c r="BK152" s="231">
        <f>ROUND(I152*H152,2)</f>
        <v>0</v>
      </c>
      <c r="BL152" s="18" t="s">
        <v>756</v>
      </c>
      <c r="BM152" s="230" t="s">
        <v>793</v>
      </c>
    </row>
    <row r="153" spans="1:65" s="2" customFormat="1" ht="14.4" customHeight="1">
      <c r="A153" s="39"/>
      <c r="B153" s="40"/>
      <c r="C153" s="219" t="s">
        <v>258</v>
      </c>
      <c r="D153" s="219" t="s">
        <v>137</v>
      </c>
      <c r="E153" s="220" t="s">
        <v>794</v>
      </c>
      <c r="F153" s="221" t="s">
        <v>795</v>
      </c>
      <c r="G153" s="222" t="s">
        <v>755</v>
      </c>
      <c r="H153" s="223">
        <v>1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44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756</v>
      </c>
      <c r="AT153" s="230" t="s">
        <v>137</v>
      </c>
      <c r="AU153" s="230" t="s">
        <v>89</v>
      </c>
      <c r="AY153" s="18" t="s">
        <v>134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87</v>
      </c>
      <c r="BK153" s="231">
        <f>ROUND(I153*H153,2)</f>
        <v>0</v>
      </c>
      <c r="BL153" s="18" t="s">
        <v>756</v>
      </c>
      <c r="BM153" s="230" t="s">
        <v>796</v>
      </c>
    </row>
    <row r="154" spans="1:63" s="12" customFormat="1" ht="22.8" customHeight="1">
      <c r="A154" s="12"/>
      <c r="B154" s="203"/>
      <c r="C154" s="204"/>
      <c r="D154" s="205" t="s">
        <v>78</v>
      </c>
      <c r="E154" s="217" t="s">
        <v>797</v>
      </c>
      <c r="F154" s="217" t="s">
        <v>798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SUM(P155:P157)</f>
        <v>0</v>
      </c>
      <c r="Q154" s="211"/>
      <c r="R154" s="212">
        <f>SUM(R155:R157)</f>
        <v>0</v>
      </c>
      <c r="S154" s="211"/>
      <c r="T154" s="213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210</v>
      </c>
      <c r="AT154" s="215" t="s">
        <v>78</v>
      </c>
      <c r="AU154" s="215" t="s">
        <v>87</v>
      </c>
      <c r="AY154" s="214" t="s">
        <v>134</v>
      </c>
      <c r="BK154" s="216">
        <f>SUM(BK155:BK157)</f>
        <v>0</v>
      </c>
    </row>
    <row r="155" spans="1:65" s="2" customFormat="1" ht="14.4" customHeight="1">
      <c r="A155" s="39"/>
      <c r="B155" s="40"/>
      <c r="C155" s="219" t="s">
        <v>270</v>
      </c>
      <c r="D155" s="219" t="s">
        <v>137</v>
      </c>
      <c r="E155" s="220" t="s">
        <v>799</v>
      </c>
      <c r="F155" s="221" t="s">
        <v>800</v>
      </c>
      <c r="G155" s="222" t="s">
        <v>755</v>
      </c>
      <c r="H155" s="223">
        <v>1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44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756</v>
      </c>
      <c r="AT155" s="230" t="s">
        <v>137</v>
      </c>
      <c r="AU155" s="230" t="s">
        <v>89</v>
      </c>
      <c r="AY155" s="18" t="s">
        <v>134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87</v>
      </c>
      <c r="BK155" s="231">
        <f>ROUND(I155*H155,2)</f>
        <v>0</v>
      </c>
      <c r="BL155" s="18" t="s">
        <v>756</v>
      </c>
      <c r="BM155" s="230" t="s">
        <v>801</v>
      </c>
    </row>
    <row r="156" spans="1:65" s="2" customFormat="1" ht="14.4" customHeight="1">
      <c r="A156" s="39"/>
      <c r="B156" s="40"/>
      <c r="C156" s="219" t="s">
        <v>287</v>
      </c>
      <c r="D156" s="219" t="s">
        <v>137</v>
      </c>
      <c r="E156" s="220" t="s">
        <v>802</v>
      </c>
      <c r="F156" s="221" t="s">
        <v>803</v>
      </c>
      <c r="G156" s="222" t="s">
        <v>755</v>
      </c>
      <c r="H156" s="223">
        <v>1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44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804</v>
      </c>
      <c r="AT156" s="230" t="s">
        <v>137</v>
      </c>
      <c r="AU156" s="230" t="s">
        <v>89</v>
      </c>
      <c r="AY156" s="18" t="s">
        <v>134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87</v>
      </c>
      <c r="BK156" s="231">
        <f>ROUND(I156*H156,2)</f>
        <v>0</v>
      </c>
      <c r="BL156" s="18" t="s">
        <v>804</v>
      </c>
      <c r="BM156" s="230" t="s">
        <v>805</v>
      </c>
    </row>
    <row r="157" spans="1:65" s="2" customFormat="1" ht="14.4" customHeight="1">
      <c r="A157" s="39"/>
      <c r="B157" s="40"/>
      <c r="C157" s="219" t="s">
        <v>295</v>
      </c>
      <c r="D157" s="219" t="s">
        <v>137</v>
      </c>
      <c r="E157" s="220" t="s">
        <v>806</v>
      </c>
      <c r="F157" s="221" t="s">
        <v>807</v>
      </c>
      <c r="G157" s="222" t="s">
        <v>808</v>
      </c>
      <c r="H157" s="223">
        <v>1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44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804</v>
      </c>
      <c r="AT157" s="230" t="s">
        <v>137</v>
      </c>
      <c r="AU157" s="230" t="s">
        <v>89</v>
      </c>
      <c r="AY157" s="18" t="s">
        <v>134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87</v>
      </c>
      <c r="BK157" s="231">
        <f>ROUND(I157*H157,2)</f>
        <v>0</v>
      </c>
      <c r="BL157" s="18" t="s">
        <v>804</v>
      </c>
      <c r="BM157" s="230" t="s">
        <v>809</v>
      </c>
    </row>
    <row r="158" spans="1:63" s="12" customFormat="1" ht="22.8" customHeight="1">
      <c r="A158" s="12"/>
      <c r="B158" s="203"/>
      <c r="C158" s="204"/>
      <c r="D158" s="205" t="s">
        <v>78</v>
      </c>
      <c r="E158" s="217" t="s">
        <v>810</v>
      </c>
      <c r="F158" s="217" t="s">
        <v>811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P159</f>
        <v>0</v>
      </c>
      <c r="Q158" s="211"/>
      <c r="R158" s="212">
        <f>R159</f>
        <v>0</v>
      </c>
      <c r="S158" s="211"/>
      <c r="T158" s="213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210</v>
      </c>
      <c r="AT158" s="215" t="s">
        <v>78</v>
      </c>
      <c r="AU158" s="215" t="s">
        <v>87</v>
      </c>
      <c r="AY158" s="214" t="s">
        <v>134</v>
      </c>
      <c r="BK158" s="216">
        <f>BK159</f>
        <v>0</v>
      </c>
    </row>
    <row r="159" spans="1:65" s="2" customFormat="1" ht="14.4" customHeight="1">
      <c r="A159" s="39"/>
      <c r="B159" s="40"/>
      <c r="C159" s="219" t="s">
        <v>299</v>
      </c>
      <c r="D159" s="219" t="s">
        <v>137</v>
      </c>
      <c r="E159" s="220" t="s">
        <v>812</v>
      </c>
      <c r="F159" s="221" t="s">
        <v>813</v>
      </c>
      <c r="G159" s="222" t="s">
        <v>755</v>
      </c>
      <c r="H159" s="223">
        <v>1</v>
      </c>
      <c r="I159" s="224"/>
      <c r="J159" s="225">
        <f>ROUND(I159*H159,2)</f>
        <v>0</v>
      </c>
      <c r="K159" s="221" t="s">
        <v>141</v>
      </c>
      <c r="L159" s="45"/>
      <c r="M159" s="226" t="s">
        <v>1</v>
      </c>
      <c r="N159" s="227" t="s">
        <v>44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756</v>
      </c>
      <c r="AT159" s="230" t="s">
        <v>137</v>
      </c>
      <c r="AU159" s="230" t="s">
        <v>89</v>
      </c>
      <c r="AY159" s="18" t="s">
        <v>134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87</v>
      </c>
      <c r="BK159" s="231">
        <f>ROUND(I159*H159,2)</f>
        <v>0</v>
      </c>
      <c r="BL159" s="18" t="s">
        <v>756</v>
      </c>
      <c r="BM159" s="230" t="s">
        <v>814</v>
      </c>
    </row>
    <row r="160" spans="1:63" s="12" customFormat="1" ht="22.8" customHeight="1">
      <c r="A160" s="12"/>
      <c r="B160" s="203"/>
      <c r="C160" s="204"/>
      <c r="D160" s="205" t="s">
        <v>78</v>
      </c>
      <c r="E160" s="217" t="s">
        <v>815</v>
      </c>
      <c r="F160" s="217" t="s">
        <v>816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SUM(P161:P167)</f>
        <v>0</v>
      </c>
      <c r="Q160" s="211"/>
      <c r="R160" s="212">
        <f>SUM(R161:R167)</f>
        <v>0</v>
      </c>
      <c r="S160" s="211"/>
      <c r="T160" s="213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210</v>
      </c>
      <c r="AT160" s="215" t="s">
        <v>78</v>
      </c>
      <c r="AU160" s="215" t="s">
        <v>87</v>
      </c>
      <c r="AY160" s="214" t="s">
        <v>134</v>
      </c>
      <c r="BK160" s="216">
        <f>SUM(BK161:BK167)</f>
        <v>0</v>
      </c>
    </row>
    <row r="161" spans="1:65" s="2" customFormat="1" ht="14.4" customHeight="1">
      <c r="A161" s="39"/>
      <c r="B161" s="40"/>
      <c r="C161" s="219" t="s">
        <v>306</v>
      </c>
      <c r="D161" s="219" t="s">
        <v>137</v>
      </c>
      <c r="E161" s="220" t="s">
        <v>817</v>
      </c>
      <c r="F161" s="221" t="s">
        <v>818</v>
      </c>
      <c r="G161" s="222" t="s">
        <v>755</v>
      </c>
      <c r="H161" s="223">
        <v>1</v>
      </c>
      <c r="I161" s="224"/>
      <c r="J161" s="225">
        <f>ROUND(I161*H161,2)</f>
        <v>0</v>
      </c>
      <c r="K161" s="221" t="s">
        <v>141</v>
      </c>
      <c r="L161" s="45"/>
      <c r="M161" s="226" t="s">
        <v>1</v>
      </c>
      <c r="N161" s="227" t="s">
        <v>44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756</v>
      </c>
      <c r="AT161" s="230" t="s">
        <v>137</v>
      </c>
      <c r="AU161" s="230" t="s">
        <v>89</v>
      </c>
      <c r="AY161" s="18" t="s">
        <v>134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87</v>
      </c>
      <c r="BK161" s="231">
        <f>ROUND(I161*H161,2)</f>
        <v>0</v>
      </c>
      <c r="BL161" s="18" t="s">
        <v>756</v>
      </c>
      <c r="BM161" s="230" t="s">
        <v>819</v>
      </c>
    </row>
    <row r="162" spans="1:51" s="13" customFormat="1" ht="12">
      <c r="A162" s="13"/>
      <c r="B162" s="232"/>
      <c r="C162" s="233"/>
      <c r="D162" s="234" t="s">
        <v>144</v>
      </c>
      <c r="E162" s="235" t="s">
        <v>1</v>
      </c>
      <c r="F162" s="236" t="s">
        <v>820</v>
      </c>
      <c r="G162" s="233"/>
      <c r="H162" s="235" t="s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144</v>
      </c>
      <c r="AU162" s="242" t="s">
        <v>89</v>
      </c>
      <c r="AV162" s="13" t="s">
        <v>87</v>
      </c>
      <c r="AW162" s="13" t="s">
        <v>34</v>
      </c>
      <c r="AX162" s="13" t="s">
        <v>79</v>
      </c>
      <c r="AY162" s="242" t="s">
        <v>134</v>
      </c>
    </row>
    <row r="163" spans="1:51" s="14" customFormat="1" ht="12">
      <c r="A163" s="14"/>
      <c r="B163" s="243"/>
      <c r="C163" s="244"/>
      <c r="D163" s="234" t="s">
        <v>144</v>
      </c>
      <c r="E163" s="245" t="s">
        <v>1</v>
      </c>
      <c r="F163" s="246" t="s">
        <v>87</v>
      </c>
      <c r="G163" s="244"/>
      <c r="H163" s="247">
        <v>1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144</v>
      </c>
      <c r="AU163" s="253" t="s">
        <v>89</v>
      </c>
      <c r="AV163" s="14" t="s">
        <v>89</v>
      </c>
      <c r="AW163" s="14" t="s">
        <v>34</v>
      </c>
      <c r="AX163" s="14" t="s">
        <v>87</v>
      </c>
      <c r="AY163" s="253" t="s">
        <v>134</v>
      </c>
    </row>
    <row r="164" spans="1:65" s="2" customFormat="1" ht="14.4" customHeight="1">
      <c r="A164" s="39"/>
      <c r="B164" s="40"/>
      <c r="C164" s="219" t="s">
        <v>8</v>
      </c>
      <c r="D164" s="219" t="s">
        <v>137</v>
      </c>
      <c r="E164" s="220" t="s">
        <v>821</v>
      </c>
      <c r="F164" s="221" t="s">
        <v>822</v>
      </c>
      <c r="G164" s="222" t="s">
        <v>755</v>
      </c>
      <c r="H164" s="223">
        <v>1</v>
      </c>
      <c r="I164" s="224"/>
      <c r="J164" s="225">
        <f>ROUND(I164*H164,2)</f>
        <v>0</v>
      </c>
      <c r="K164" s="221" t="s">
        <v>141</v>
      </c>
      <c r="L164" s="45"/>
      <c r="M164" s="226" t="s">
        <v>1</v>
      </c>
      <c r="N164" s="227" t="s">
        <v>44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756</v>
      </c>
      <c r="AT164" s="230" t="s">
        <v>137</v>
      </c>
      <c r="AU164" s="230" t="s">
        <v>89</v>
      </c>
      <c r="AY164" s="18" t="s">
        <v>134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87</v>
      </c>
      <c r="BK164" s="231">
        <f>ROUND(I164*H164,2)</f>
        <v>0</v>
      </c>
      <c r="BL164" s="18" t="s">
        <v>756</v>
      </c>
      <c r="BM164" s="230" t="s">
        <v>823</v>
      </c>
    </row>
    <row r="165" spans="1:51" s="13" customFormat="1" ht="12">
      <c r="A165" s="13"/>
      <c r="B165" s="232"/>
      <c r="C165" s="233"/>
      <c r="D165" s="234" t="s">
        <v>144</v>
      </c>
      <c r="E165" s="235" t="s">
        <v>1</v>
      </c>
      <c r="F165" s="236" t="s">
        <v>824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144</v>
      </c>
      <c r="AU165" s="242" t="s">
        <v>89</v>
      </c>
      <c r="AV165" s="13" t="s">
        <v>87</v>
      </c>
      <c r="AW165" s="13" t="s">
        <v>34</v>
      </c>
      <c r="AX165" s="13" t="s">
        <v>79</v>
      </c>
      <c r="AY165" s="242" t="s">
        <v>134</v>
      </c>
    </row>
    <row r="166" spans="1:51" s="13" customFormat="1" ht="12">
      <c r="A166" s="13"/>
      <c r="B166" s="232"/>
      <c r="C166" s="233"/>
      <c r="D166" s="234" t="s">
        <v>144</v>
      </c>
      <c r="E166" s="235" t="s">
        <v>1</v>
      </c>
      <c r="F166" s="236" t="s">
        <v>825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144</v>
      </c>
      <c r="AU166" s="242" t="s">
        <v>89</v>
      </c>
      <c r="AV166" s="13" t="s">
        <v>87</v>
      </c>
      <c r="AW166" s="13" t="s">
        <v>34</v>
      </c>
      <c r="AX166" s="13" t="s">
        <v>79</v>
      </c>
      <c r="AY166" s="242" t="s">
        <v>134</v>
      </c>
    </row>
    <row r="167" spans="1:51" s="14" customFormat="1" ht="12">
      <c r="A167" s="14"/>
      <c r="B167" s="243"/>
      <c r="C167" s="244"/>
      <c r="D167" s="234" t="s">
        <v>144</v>
      </c>
      <c r="E167" s="245" t="s">
        <v>1</v>
      </c>
      <c r="F167" s="246" t="s">
        <v>87</v>
      </c>
      <c r="G167" s="244"/>
      <c r="H167" s="247">
        <v>1</v>
      </c>
      <c r="I167" s="248"/>
      <c r="J167" s="244"/>
      <c r="K167" s="244"/>
      <c r="L167" s="249"/>
      <c r="M167" s="291"/>
      <c r="N167" s="292"/>
      <c r="O167" s="292"/>
      <c r="P167" s="292"/>
      <c r="Q167" s="292"/>
      <c r="R167" s="292"/>
      <c r="S167" s="292"/>
      <c r="T167" s="29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144</v>
      </c>
      <c r="AU167" s="253" t="s">
        <v>89</v>
      </c>
      <c r="AV167" s="14" t="s">
        <v>89</v>
      </c>
      <c r="AW167" s="14" t="s">
        <v>34</v>
      </c>
      <c r="AX167" s="14" t="s">
        <v>87</v>
      </c>
      <c r="AY167" s="253" t="s">
        <v>134</v>
      </c>
    </row>
    <row r="168" spans="1:31" s="2" customFormat="1" ht="6.95" customHeight="1">
      <c r="A168" s="39"/>
      <c r="B168" s="67"/>
      <c r="C168" s="68"/>
      <c r="D168" s="68"/>
      <c r="E168" s="68"/>
      <c r="F168" s="68"/>
      <c r="G168" s="68"/>
      <c r="H168" s="68"/>
      <c r="I168" s="68"/>
      <c r="J168" s="68"/>
      <c r="K168" s="68"/>
      <c r="L168" s="45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password="CC35" sheet="1" objects="1" scenarios="1" formatColumns="0" formatRows="0" autoFilter="0"/>
  <autoFilter ref="C122:K16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2020-12-09T09:42:35Z</dcterms:created>
  <dcterms:modified xsi:type="dcterms:W3CDTF">2020-12-09T09:42:41Z</dcterms:modified>
  <cp:category/>
  <cp:version/>
  <cp:contentType/>
  <cp:contentStatus/>
</cp:coreProperties>
</file>