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/>
  <bookViews>
    <workbookView xWindow="65428" yWindow="65428" windowWidth="23256" windowHeight="12576" activeTab="1"/>
  </bookViews>
  <sheets>
    <sheet name="Rekapitulace stavby" sheetId="1" r:id="rId1"/>
    <sheet name="SO 01.01b - Stavební část..." sheetId="2" r:id="rId2"/>
    <sheet name="SO 01.1b - Zdravotně tech..." sheetId="3" r:id="rId3"/>
    <sheet name="SO 01.2b - Silnoproud - h..." sheetId="4" r:id="rId4"/>
    <sheet name="VONb - Vedlejší a ostatní..." sheetId="5" r:id="rId5"/>
  </sheets>
  <definedNames>
    <definedName name="_xlnm._FilterDatabase" localSheetId="1" hidden="1">'SO 01.01b - Stavební část...'!$C$132:$K$549</definedName>
    <definedName name="_xlnm._FilterDatabase" localSheetId="2" hidden="1">'SO 01.1b - Zdravotně tech...'!$C$128:$K$444</definedName>
    <definedName name="_xlnm._FilterDatabase" localSheetId="3" hidden="1">'SO 01.2b - Silnoproud - h...'!$C$128:$K$212</definedName>
    <definedName name="_xlnm._FilterDatabase" localSheetId="4" hidden="1">'VONb - Vedlejší a ostatní...'!$C$119:$K$132</definedName>
    <definedName name="_xlnm.Print_Area" localSheetId="0">'Rekapitulace stavby'!$D$4:$AO$76,'Rekapitulace stavby'!$C$82:$AQ$99</definedName>
    <definedName name="_xlnm.Print_Area" localSheetId="1">'SO 01.01b - Stavební část...'!$C$4:$J$76,'SO 01.01b - Stavební část...'!$C$82:$J$114,'SO 01.01b - Stavební část...'!$C$120:$K$549</definedName>
    <definedName name="_xlnm.Print_Area" localSheetId="2">'SO 01.1b - Zdravotně tech...'!$C$4:$J$76,'SO 01.1b - Zdravotně tech...'!$C$82:$J$110,'SO 01.1b - Zdravotně tech...'!$C$116:$K$444</definedName>
    <definedName name="_xlnm.Print_Area" localSheetId="3">'SO 01.2b - Silnoproud - h...'!$C$4:$J$76,'SO 01.2b - Silnoproud - h...'!$C$82:$J$110,'SO 01.2b - Silnoproud - h...'!$C$116:$K$212</definedName>
    <definedName name="_xlnm.Print_Area" localSheetId="4">'VONb - Vedlejší a ostatní...'!$C$4:$J$76,'VONb - Vedlejší a ostatní...'!$C$82:$J$101,'VONb - Vedlejší a ostatní...'!$C$107:$K$132</definedName>
    <definedName name="_xlnm.Print_Titles" localSheetId="0">'Rekapitulace stavby'!$92:$92</definedName>
    <definedName name="_xlnm.Print_Titles" localSheetId="1">'SO 01.01b - Stavební část...'!$132:$132</definedName>
    <definedName name="_xlnm.Print_Titles" localSheetId="2">'SO 01.1b - Zdravotně tech...'!$128:$128</definedName>
    <definedName name="_xlnm.Print_Titles" localSheetId="3">'SO 01.2b - Silnoproud - h...'!$128:$128</definedName>
    <definedName name="_xlnm.Print_Titles" localSheetId="4">'VONb - Vedlejší a ostatní...'!$119:$119</definedName>
  </definedNames>
  <calcPr calcId="191029"/>
  <extLst/>
</workbook>
</file>

<file path=xl/sharedStrings.xml><?xml version="1.0" encoding="utf-8"?>
<sst xmlns="http://schemas.openxmlformats.org/spreadsheetml/2006/main" count="8138" uniqueCount="1324">
  <si>
    <t>Export Komplet</t>
  </si>
  <si>
    <t/>
  </si>
  <si>
    <t>2.0</t>
  </si>
  <si>
    <t>False</t>
  </si>
  <si>
    <t>{322c0f06-6530-418d-80a8-c7a87d7f8701}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</si>
  <si>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</si>
  <si>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</si>
  <si>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</si>
  <si>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</si>
  <si>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</si>
  <si>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</si>
  <si>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</si>
  <si>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</si>
  <si>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</si>
  <si>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2019J-034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</si>
  <si>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</si>
  <si>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</si>
  <si>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</si>
  <si>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</si>
  <si>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</si>
  <si>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Karlovy Vary</t>
  </si>
  <si>
    <t>Datum:</t>
  </si>
  <si>
    <t>30. 5. 2019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</si>
  <si>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</si>
  <si>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</si>
  <si>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</si>
  <si>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</si>
  <si>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</si>
  <si>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</si>
  <si>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</si>
  <si>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</si>
  <si>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</si>
  <si>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</si>
  <si>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</si>
  <si>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</si>
  <si>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</si>
  <si>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</si>
  <si>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</si>
  <si>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</si>
  <si>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</si>
  <si>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</si>
  <si>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</si>
  <si>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</si>
  <si>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</si>
  <si>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</si>
  <si>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</si>
  <si>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</si>
  <si>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</si>
  <si>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</si>
  <si>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</si>
  <si>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</si>
  <si>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</si>
  <si>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</si>
  <si>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</si>
  <si>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</si>
  <si>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</si>
  <si>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</si>
  <si>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</si>
  <si>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</si>
  <si>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</si>
  <si>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</si>
  <si>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</si>
  <si>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</si>
  <si>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</si>
  <si>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</si>
  <si>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</si>
  <si>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</si>
  <si>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</si>
  <si>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</si>
  <si>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</si>
  <si>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</si>
  <si>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</si>
  <si>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</si>
  <si>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</si>
  <si>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</si>
  <si>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</si>
  <si>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</si>
  <si>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</si>
  <si>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</si>
  <si>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01.01b</t>
  </si>
  <si>
    <t>Stavební část - hoši,první pomoc a imobilní</t>
  </si>
  <si>
    <t>STA</t>
  </si>
  <si>
    <t>1</t>
  </si>
  <si>
    <t>{81cdb979-8ef9-4c0d-88ef-d05aa35574c0}</t>
  </si>
  <si>
    <t>2</t>
  </si>
  <si>
    <t>SO 01.1b</t>
  </si>
  <si>
    <t>Zdravotně technické instalace - část hoši</t>
  </si>
  <si>
    <t>{d91b02b4-a404-4285-8752-4acdb67b0950}</t>
  </si>
  <si>
    <t>SO 01.2b</t>
  </si>
  <si>
    <t>Silnoproud - hoši, první pomoc a invalidní</t>
  </si>
  <si>
    <t>{1bc65532-449c-431d-863b-2f2adb383a79}</t>
  </si>
  <si>
    <t>VONb</t>
  </si>
  <si>
    <t>Vedlejší a ostatní náklady - rekonstrukce část hoši,první pomoc a imobilní</t>
  </si>
  <si>
    <t>{87ffd6a6-ab4c-43e7-bacd-bfed6d6e5ed6}</t>
  </si>
  <si>
    <t>KRYCÍ LIST SOUPISU PRACÍ</t>
  </si>
  <si>
    <t>Objekt:</t>
  </si>
  <si>
    <t>SO 01.01b - Stavební část - hoši,první pomoc a imobilní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</si>
  <si>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</si>
  <si>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</si>
  <si>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</si>
  <si>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</si>
  <si>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</si>
  <si>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</si>
  <si>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</si>
  <si>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</si>
  <si>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</si>
  <si>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</si>
  <si>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</si>
  <si>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</si>
  <si>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</si>
  <si>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</si>
  <si>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</si>
  <si>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</si>
  <si>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</si>
  <si>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</si>
  <si>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</si>
  <si>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</si>
  <si>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</si>
  <si>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</si>
  <si>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</si>
  <si>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</si>
  <si>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</si>
  <si>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</si>
  <si>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</si>
  <si>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</si>
  <si>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</si>
  <si>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</si>
  <si>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</si>
  <si>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</si>
  <si>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</si>
  <si>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</si>
  <si>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</si>
  <si>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</si>
  <si>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</si>
  <si>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</si>
  <si>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</si>
  <si>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</si>
  <si>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</si>
  <si>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</si>
  <si>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</si>
  <si>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</si>
  <si>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2019 01</t>
  </si>
  <si>
    <t>4</t>
  </si>
  <si>
    <t>930855942</t>
  </si>
  <si>
    <t>PP</t>
  </si>
  <si>
    <t>Vyrovnání nerovného povrchu vnitřního i vnějšího zdiva  bez odsekání vadných cihel, maltou (s dodáním hmot) tl. do 30 mm</t>
  </si>
  <si>
    <t>VV</t>
  </si>
  <si>
    <t xml:space="preserve">" úprava zdiva po otlučení obkladů" </t>
  </si>
  <si>
    <t>" sprchy hoši v.2,2 m" (0,9*3+1,05*4+1,73+1,0+0,125*2+4,15+1,0+0,15+0,375)*2,2</t>
  </si>
  <si>
    <t>" sprchy hoši - nad umyvadly v.1,5m " (3,15+0,15+0,375)*1,5</t>
  </si>
  <si>
    <t>" WC hoši v.1,5m " ((0,9+1,05+1,4*2)*2+(1,4+1,9)*2)*1,5</t>
  </si>
  <si>
    <t>" odpočet dveří " -0,6*1,5*6</t>
  </si>
  <si>
    <t>" umývárna 2,2 m a první pomoc v.1,5 m " (1,3+1,0*2)*2,2+(2,0+1,0)*1,5-0,6*1,5-0,8*2,0</t>
  </si>
  <si>
    <t>340239212</t>
  </si>
  <si>
    <t>Zazdívka otvorů v příčkách nebo stěnách plochy do 4 m2 cihlami plnými tl přes 100 mm</t>
  </si>
  <si>
    <t>-1563963690</t>
  </si>
  <si>
    <t>Zazdívka otvorů v příčkách nebo stěnách cihlami plnými pálenými plochy přes 1 m2 do 4 m2, tloušťky přes 100 mm</t>
  </si>
  <si>
    <t xml:space="preserve">" zazdívka dveří v části vozíčkáři " 0,6*2,0*2 </t>
  </si>
  <si>
    <t>342272225.XLA</t>
  </si>
  <si>
    <t>Příčka z tvárnic Ytong Klasik 100 na tenkovrstvou maltu tl 100 mm</t>
  </si>
  <si>
    <t>323039968</t>
  </si>
  <si>
    <t>" nová dělící příčka mezi sprchou a chobičkou " 1,0*2,4</t>
  </si>
  <si>
    <t>346272256</t>
  </si>
  <si>
    <t>Přizdívka z pórobetonových tvárnic tl 150 mm</t>
  </si>
  <si>
    <t>-427941353</t>
  </si>
  <si>
    <t>Přizdívky z pórobetonových tvárnic objemová hmotnost do 500 kg/m3, na tenké maltové lože, tloušťka přizdívky 150 mm</t>
  </si>
  <si>
    <t>" stěna instalační - vozíčkáři " 3,07*1,2</t>
  </si>
  <si>
    <t>6</t>
  </si>
  <si>
    <t>Úpravy povrchů, podlahy a osazování výplní</t>
  </si>
  <si>
    <t>5</t>
  </si>
  <si>
    <t>612135101</t>
  </si>
  <si>
    <t>Hrubá výplň rýh ve stěnách maltou jakékoli šířky rýhy</t>
  </si>
  <si>
    <t>-977786908</t>
  </si>
  <si>
    <t>Hrubá výplň rýh maltou  jakékoli šířky rýhy ve stěnách</t>
  </si>
  <si>
    <t>" rýhy po elektroinstalaci " 189,0*0,1/2</t>
  </si>
  <si>
    <t>" rýhy pro nové rozvody vody " 342,6/2*0,15/2</t>
  </si>
  <si>
    <t>612315121</t>
  </si>
  <si>
    <t>Vápenná štuková omítka rýh ve stěnách šířky do 150 mm</t>
  </si>
  <si>
    <t>-1082308767</t>
  </si>
  <si>
    <t>Vápenná omítka rýh štuková ve stěnách, šířky rýhy do 150 mm</t>
  </si>
  <si>
    <t>7</t>
  </si>
  <si>
    <t>612142001</t>
  </si>
  <si>
    <t>Potažení vnitřních stěn sklovláknitým pletivem vtlačeným do tenkovrstvé hmoty</t>
  </si>
  <si>
    <t>-1601979361</t>
  </si>
  <si>
    <t>Potažení vnitřních ploch pletivem  v ploše nebo pruzích, na plném podkladu sklovláknitým vtlačením do tmelu stěn</t>
  </si>
  <si>
    <t>" nová dělící příčka mezi sprchou a chobičkou " 1,0*2,4*2+0,1*2,4</t>
  </si>
  <si>
    <t>8</t>
  </si>
  <si>
    <t>612325225</t>
  </si>
  <si>
    <t>Vápenocementová štuková omítka malých ploch do 4,0 m2 na stěnách</t>
  </si>
  <si>
    <t>kus</t>
  </si>
  <si>
    <t>1026300680</t>
  </si>
  <si>
    <t>Vápenocementová omítka jednotlivých malých ploch štuková na stěnách, plochy jednotlivě přes 1,0 do 4 m2</t>
  </si>
  <si>
    <t>"na zazdívkách dveří v části vozíčkáři " 4</t>
  </si>
  <si>
    <t>" nová dělící příčka mezi sprchou a chobičkou ze strany chodbičky " 1</t>
  </si>
  <si>
    <t>9</t>
  </si>
  <si>
    <t>631312141</t>
  </si>
  <si>
    <t>Doplnění rýh v dosavadních mazaninách betonem prostým</t>
  </si>
  <si>
    <t>m3</t>
  </si>
  <si>
    <t>232308753</t>
  </si>
  <si>
    <t>Doplnění dosavadních mazanin prostým betonem  s dodáním hmot, bez potěru, plochy jednotlivě rýh v dosavadních mazaninách</t>
  </si>
  <si>
    <t>" vozíčkáři - pro potrubí kanalizace " 5,0*0,15*0,2</t>
  </si>
  <si>
    <t>" sprchy - pro žlábky odpadů " (0,8+1,8*3)*0,15*0,2</t>
  </si>
  <si>
    <t>Ostatní konstrukce a práce, bourání</t>
  </si>
  <si>
    <t>94</t>
  </si>
  <si>
    <t>Lešení a stavební výtahy</t>
  </si>
  <si>
    <t>10</t>
  </si>
  <si>
    <t>949101111</t>
  </si>
  <si>
    <t>Lešení pomocné pro objekty pozemních staveb s lešeňovou podlahou v do 1,9 m zatížení do 150 kg/m2</t>
  </si>
  <si>
    <t>1949544082</t>
  </si>
  <si>
    <t>Lešení pomocné pracovní pro objekty pozemních staveb  pro zatížení do 150 kg/m2, o výšce lešeňové podlahy do 1,9 m</t>
  </si>
  <si>
    <t>" sprchy hoši " 18,1</t>
  </si>
  <si>
    <t>" WC hoši " 5,9</t>
  </si>
  <si>
    <t>" první pomoc " 6,25</t>
  </si>
  <si>
    <t>" umývárna " 4,1</t>
  </si>
  <si>
    <t>" šatna hoši " 29,6+25,3</t>
  </si>
  <si>
    <t>95</t>
  </si>
  <si>
    <t>Různé dokončovací konstrukce a práce pozemních staveb</t>
  </si>
  <si>
    <t>11</t>
  </si>
  <si>
    <t>953941210</t>
  </si>
  <si>
    <t>Osazování kovových poklopů s rámy pl do 1 m2</t>
  </si>
  <si>
    <t>-1394412189</t>
  </si>
  <si>
    <t>Osazení drobných kovových výrobků bez jejich dodání  s vysekáním kapes pro upevňovací prvky se zazděním, zabetonováním nebo zalitím kovových poklopů s rámy, plochy do 1 m2</t>
  </si>
  <si>
    <t>" nové poklopy na RŠ " 1</t>
  </si>
  <si>
    <t>12</t>
  </si>
  <si>
    <t>M</t>
  </si>
  <si>
    <t>553960001</t>
  </si>
  <si>
    <t>Poklop zadlážditelný hliníkové konstrukce vodo a plynotěsný vnitřní na RŠ  600/600mm</t>
  </si>
  <si>
    <t>ks</t>
  </si>
  <si>
    <t>361956398</t>
  </si>
  <si>
    <t>Poklop zadlážditelný hliníkové konstrukce vodo a plynotěsný vnitřní na RŠ  600/600 mm</t>
  </si>
  <si>
    <t>13</t>
  </si>
  <si>
    <t>953943111</t>
  </si>
  <si>
    <t>Osazování výrobků do 1 kg/kus do vysekaných kapes zdiva bez jejich dodání</t>
  </si>
  <si>
    <t>-898885474</t>
  </si>
  <si>
    <t>Osazování drobných kovových předmětů  výrobků ostatních jinde neuvedených do vynechaných či vysekaných kapes zdiva, se zajištěním polohy se zalitím maltou cementovou, hmotnosti do 1 kg/kus</t>
  </si>
  <si>
    <t>" piktogramů soc.zařízení chlapci " 3</t>
  </si>
  <si>
    <t>" první pomoc a vozíčkáři " 2</t>
  </si>
  <si>
    <t>14</t>
  </si>
  <si>
    <t>592960001</t>
  </si>
  <si>
    <t xml:space="preserve">Tabulky piktogramů s označením WC a pod. </t>
  </si>
  <si>
    <t>1246100951</t>
  </si>
  <si>
    <t>P</t>
  </si>
  <si>
    <t>Poznámka k položce:
dle výběru investora</t>
  </si>
  <si>
    <t>9543960001</t>
  </si>
  <si>
    <t xml:space="preserve">Dodání a osazení zakrytí žlabů s instalacemi </t>
  </si>
  <si>
    <t>m</t>
  </si>
  <si>
    <t>-131518687</t>
  </si>
  <si>
    <t>" instalač. žlabu na WC " (2,8+3,3)</t>
  </si>
  <si>
    <t>16</t>
  </si>
  <si>
    <t>952901111</t>
  </si>
  <si>
    <t>Vyčištění budov bytové a občanské výstavby při výšce podlaží do 4 m</t>
  </si>
  <si>
    <t>25217078</t>
  </si>
  <si>
    <t>Vyčištění budov nebo objektů před předáním do užívání  budov bytové nebo občanské výstavby, světlé výšky podlaží do 4 m</t>
  </si>
  <si>
    <t>" sprchy  hoši " 18,1</t>
  </si>
  <si>
    <t>" chodby " 49,3+3,0*25,0</t>
  </si>
  <si>
    <t>96</t>
  </si>
  <si>
    <t>Bourání konstrukcí</t>
  </si>
  <si>
    <t>17</t>
  </si>
  <si>
    <t>961044111</t>
  </si>
  <si>
    <t>Bourání základů z betonu prostého</t>
  </si>
  <si>
    <t>-293200318</t>
  </si>
  <si>
    <t>Bourání základů z betonu  prostého</t>
  </si>
  <si>
    <t>" vybourání dělícího soklíku u zadních sprch " 2,88*0,1*0,1</t>
  </si>
  <si>
    <t>" vybourání dělícího soklíku mezi sprchami a chodbičkou " 2,4*0,1*0,1</t>
  </si>
  <si>
    <t>18</t>
  </si>
  <si>
    <t>962031132</t>
  </si>
  <si>
    <t>Bourání příček z cihel pálených na MVC tl do 100 mm</t>
  </si>
  <si>
    <t>1804577367</t>
  </si>
  <si>
    <t>Bourání příček z cihel, tvárnic nebo příčkovek  z cihel pálených, plných nebo dutých na maltu vápennou nebo vápenocementovou, tl. do 100 mm</t>
  </si>
  <si>
    <t>" příčka sprcha  - vozíčkáři " (1,3+2,0)*3,70-0,6*2,0</t>
  </si>
  <si>
    <t>19</t>
  </si>
  <si>
    <t>965046111</t>
  </si>
  <si>
    <t>Broušení stávajících betonových podlah úběr do 3 mm</t>
  </si>
  <si>
    <t>-754119964</t>
  </si>
  <si>
    <t xml:space="preserve">" po vybourání dlažeb " </t>
  </si>
  <si>
    <t xml:space="preserve">" po stržení lina " </t>
  </si>
  <si>
    <t>20</t>
  </si>
  <si>
    <t>965081213</t>
  </si>
  <si>
    <t>Bourání podlah z dlaždic keramických nebo xylolitových tl do 10 mm plochy přes 1 m2</t>
  </si>
  <si>
    <t>526480814</t>
  </si>
  <si>
    <t>Bourání podlah z dlaždic bez podkladního lože nebo mazaniny, s jakoukoliv výplní spár keramických nebo xylolitových tl. do 10 mm, plochy přes 1 m2</t>
  </si>
  <si>
    <t>968072455</t>
  </si>
  <si>
    <t>Vybourání kovových dveřních zárubní pl do 2 m2</t>
  </si>
  <si>
    <t>705829218</t>
  </si>
  <si>
    <t>Vybourání kovových rámů oken s křídly, dveřních zárubní, vrat, stěn, ostění nebo obkladů  dveřních zárubní, plochy do 2 m2</t>
  </si>
  <si>
    <t>" 60/197 " 2</t>
  </si>
  <si>
    <t>22</t>
  </si>
  <si>
    <t>976085311</t>
  </si>
  <si>
    <t>Vybourání kanalizačních rámů včetně poklopů nebo mříží pl do 0,6 m2</t>
  </si>
  <si>
    <t>120714551</t>
  </si>
  <si>
    <t>Vybourání drobných zámečnických a jiných konstrukcí  kanalizačních rámů litinových, z rýhovaného plechu nebo betonových včetně poklopů nebo mříží, plochy do 0,60 m2</t>
  </si>
  <si>
    <t>" stávajících poklopů na RŠ 600/600 mm " 1</t>
  </si>
  <si>
    <t>23</t>
  </si>
  <si>
    <t>971033231</t>
  </si>
  <si>
    <t>Vybourání otvorů ve zdivu cihelném pl do 0,0225 m2 na MVC nebo MV tl do 150 mm</t>
  </si>
  <si>
    <t>1949825324</t>
  </si>
  <si>
    <t>Vybourání otvorů ve zdivu základovém nebo nadzákladovém z cihel, tvárnic, příčkovek  z cihel pálených na maltu vápennou nebo vápenocementovou plochy do 0,0225 m2, tl. do 150 mm</t>
  </si>
  <si>
    <t>" pro elektro " 38/2</t>
  </si>
  <si>
    <t>24</t>
  </si>
  <si>
    <t>974031154</t>
  </si>
  <si>
    <t>Vysekání rýh ve zdivu cihelném hl do 100 mm š do 150 mm</t>
  </si>
  <si>
    <t>1381934403</t>
  </si>
  <si>
    <t>Vysekání rýh ve zdivu cihelném na maltu vápennou nebo vápenocementovou  do hl. 100 mm a šířky do 150 mm</t>
  </si>
  <si>
    <t>" pro nové rozvody vody " 342,6*0,5/2</t>
  </si>
  <si>
    <t>25</t>
  </si>
  <si>
    <t>974082113</t>
  </si>
  <si>
    <t>Vysekání rýh pro vodiče v omítce MV nebo MVC stěn š do 50 mm</t>
  </si>
  <si>
    <t>1997447088</t>
  </si>
  <si>
    <t>Vysekání rýh pro vodiče  v omítce vápenné nebo vápenocementové stěn, šířky do 50 mm</t>
  </si>
  <si>
    <t>141,0/2</t>
  </si>
  <si>
    <t>26</t>
  </si>
  <si>
    <t>974082172</t>
  </si>
  <si>
    <t>Vysekání rýh pro vodiče v omítce MV nebo MVC stropů š do 30 mm</t>
  </si>
  <si>
    <t>1452067516</t>
  </si>
  <si>
    <t>Vysekání rýh pro vodiče  v omítce vápenné nebo vápenocementové stropů nebo kleneb, šířky do 30 mm</t>
  </si>
  <si>
    <t>27</t>
  </si>
  <si>
    <t>974042565</t>
  </si>
  <si>
    <t>Vysekání rýh v dlažbě betonové nebo jiné monolitické hl do 150 mm š do 200 mm</t>
  </si>
  <si>
    <t>1556203229</t>
  </si>
  <si>
    <t>Vysekání rýh v betonové nebo jiné monolitické dlažbě s betonovým podkladem  do hl. 150 mm a šířky do 200 mm</t>
  </si>
  <si>
    <t>" vozíčkáři - pro potrubí kanalizace " 5,0</t>
  </si>
  <si>
    <t>" sprchy - pro žlábky odpadů " (0,8+1,8*3)</t>
  </si>
  <si>
    <t>28</t>
  </si>
  <si>
    <t>978059541</t>
  </si>
  <si>
    <t>Odsekání a odebrání obkladů stěn z vnitřních obkládaček plochy přes 1 m2</t>
  </si>
  <si>
    <t>1609882044</t>
  </si>
  <si>
    <t>Odsekání obkladů  stěn včetně otlučení podkladní omítky až na zdivo z obkládaček vnitřních, z jakýchkoliv materiálů, plochy přes 1 m2</t>
  </si>
  <si>
    <t>" sprchy  hoši v.2,2m" (0,9*3+1,05*4+1,73+1,0+0,125*2+4,15+1,0+0,15+0,375)*2,2</t>
  </si>
  <si>
    <t>" sprchy hoši - umyvadla v.1,5m " (3,15+0,15+0,375)*1,5</t>
  </si>
  <si>
    <t>997</t>
  </si>
  <si>
    <t>Přesun sutě</t>
  </si>
  <si>
    <t>29</t>
  </si>
  <si>
    <t>997013211</t>
  </si>
  <si>
    <t>Vnitrostaveništní doprava suti a vybouraných hmot pro budovy v do 6 m ručně</t>
  </si>
  <si>
    <t>t</t>
  </si>
  <si>
    <t>-2113314363</t>
  </si>
  <si>
    <t>Vnitrostaveništní doprava suti a vybouraných hmot  vodorovně do 50 m svisle ručně (nošením po schodech) pro budovy a haly výšky do 6 m</t>
  </si>
  <si>
    <t>30</t>
  </si>
  <si>
    <t>997013219</t>
  </si>
  <si>
    <t>Příplatek k vnitrostaveništní dopravě suti a vybouraných hmot za zvětšenou dopravu suti ZKD 10 m</t>
  </si>
  <si>
    <t>2005669555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</si>
  <si>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</si>
  <si>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10,726*10 'Přepočtené koeficientem množství</t>
  </si>
  <si>
    <t>31</t>
  </si>
  <si>
    <t>997013501</t>
  </si>
  <si>
    <t>Odvoz suti a vybouraných hmot na skládku nebo meziskládku do 1 km se složením</t>
  </si>
  <si>
    <t>-1814922269</t>
  </si>
  <si>
    <t>Odvoz suti a vybouraných hmot na skládku nebo meziskládku  se složením, na vzdálenost do 1 km</t>
  </si>
  <si>
    <t>32</t>
  </si>
  <si>
    <t>997013509</t>
  </si>
  <si>
    <t>Příplatek k odvozu suti a vybouraných hmot na skládku ZKD 1 km přes 1 km</t>
  </si>
  <si>
    <t>-1248241672</t>
  </si>
  <si>
    <t>Odvoz suti a vybouraných hmot na skládku nebo meziskládku  se složením, na vzdálenost Příplatek k ceně za každý další i započatý 1 km přes 1 km</t>
  </si>
  <si>
    <t>10,726*18 'Přepočtené koeficientem množství</t>
  </si>
  <si>
    <t>33</t>
  </si>
  <si>
    <t>997013831</t>
  </si>
  <si>
    <t>Poplatek za uložení na skládce (skládkovné) stavebního odpadu směsného kód odpadu 170 904</t>
  </si>
  <si>
    <t>1685854421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</si>
  <si>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</si>
  <si>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</si>
  <si>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</si>
  <si>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34</t>
  </si>
  <si>
    <t>998018001</t>
  </si>
  <si>
    <t>Přesun hmot ruční pro budovy v do 6 m</t>
  </si>
  <si>
    <t>1093805030</t>
  </si>
  <si>
    <t>Přesun hmot pro budovy občanské výstavby, bydlení, výrobu a služby  ruční - bez užití mechanizace vodorovná dopravní vzdálenost do 100 m pro budovy s jakoukoliv nosnou konstrukcí výšky do 6 m</t>
  </si>
  <si>
    <t>35</t>
  </si>
  <si>
    <t>998018011</t>
  </si>
  <si>
    <t>Příplatek k ručnímu přesunu hmot pro budovy zděné za zvětšený přesun ZKD 100 m</t>
  </si>
  <si>
    <t>-667823653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</si>
  <si>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</si>
  <si>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PSV</t>
  </si>
  <si>
    <t>Práce a dodávky PSV</t>
  </si>
  <si>
    <t>763</t>
  </si>
  <si>
    <t>Konstrukce suché výstavby</t>
  </si>
  <si>
    <t>36</t>
  </si>
  <si>
    <t>763111417</t>
  </si>
  <si>
    <t>SDK příčka tl 150 mm profil CW+UW 100 desky 2xA 12,5 TI 100 mm EI 60 Rw 55 DB</t>
  </si>
  <si>
    <t>459828715</t>
  </si>
  <si>
    <t>Příčka ze sádrokartonových desek  s nosnou konstrukcí z jednoduchých ocelových profilů UW, CW dvojitě opláštěná deskami standardními A tl. 2 x 12,5 mm, EI 60, příčka tl. 150 mm, profil 100 TI tl. 100 mm, Rw 55 dB</t>
  </si>
  <si>
    <t>" dělící příčka šatny č.6 " 2,88*2,4</t>
  </si>
  <si>
    <t>37</t>
  </si>
  <si>
    <t>763111713</t>
  </si>
  <si>
    <t>SDK příčka ukončení ve volném prostoru</t>
  </si>
  <si>
    <t>-368451407</t>
  </si>
  <si>
    <t>Příčka ze sádrokartonových desek  ostatní konstrukce a práce na příčkách ze sádrokartonových desek ukončení příčky ve volném prostoru</t>
  </si>
  <si>
    <t>" dělící příčka šatny č.6 " 2,88</t>
  </si>
  <si>
    <t>38</t>
  </si>
  <si>
    <t>763111717</t>
  </si>
  <si>
    <t>SDK příčka základní penetrační nátěr</t>
  </si>
  <si>
    <t>-494169008</t>
  </si>
  <si>
    <t>Příčka ze sádrokartonových desek  ostatní konstrukce a práce na příčkách ze sádrokartonových desek základní penetrační nátěr</t>
  </si>
  <si>
    <t>39</t>
  </si>
  <si>
    <t>763111772</t>
  </si>
  <si>
    <t>Příplatek k SDK příčce za rovinnost kvality Q4</t>
  </si>
  <si>
    <t>1089191070</t>
  </si>
  <si>
    <t>Příčka ze sádrokartonových desek  Příplatek k cenám za rovinnost kvality celoplošné tmelení kvality Q4</t>
  </si>
  <si>
    <t>40</t>
  </si>
  <si>
    <t>998763301</t>
  </si>
  <si>
    <t>Přesun hmot tonážní pro sádrokartonové konstrukce v objektech v do 6 m</t>
  </si>
  <si>
    <t>1483434356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</si>
  <si>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</si>
  <si>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41</t>
  </si>
  <si>
    <t>998763381</t>
  </si>
  <si>
    <t>Příplatek k přesunu hmot tonážní 763 SDK prováděný bez použití mechanizace</t>
  </si>
  <si>
    <t>-1971261970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</si>
  <si>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</si>
  <si>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42</t>
  </si>
  <si>
    <t>998763391</t>
  </si>
  <si>
    <t>Příplatek k přesunu hmot tonážní 763 SDK za zvětšený přesun do 100 m</t>
  </si>
  <si>
    <t>-998188612</t>
  </si>
  <si>
    <t>Přesun hmot pro konstrukce montované z desek  sádrokartonových, sádrovláknitých, cementovláknitých nebo cementových Příplatek k cenám za zvětšený přesun přes vymezenou dopravní vzdálenost do 100 m</t>
  </si>
  <si>
    <t>766</t>
  </si>
  <si>
    <t>Konstrukce truhlářské</t>
  </si>
  <si>
    <t>43</t>
  </si>
  <si>
    <t>766660001</t>
  </si>
  <si>
    <t>Montáž dveřních křídel otvíravých jednokřídlových š do 0,8 m do ocelové zárubně</t>
  </si>
  <si>
    <t>140903022</t>
  </si>
  <si>
    <t>Montáž dveřních křídel dřevěných nebo plastových otevíravých do ocelové zárubně povrchově upravených jednokřídlových, šířky do 800 mm</t>
  </si>
  <si>
    <t>" 60/197" 6</t>
  </si>
  <si>
    <t>" 80/197" 3</t>
  </si>
  <si>
    <t>44</t>
  </si>
  <si>
    <t>61160128</t>
  </si>
  <si>
    <t>dveře dřevěné vnitřní hladké plné 1křídlé standardní provedení 600x1970mm</t>
  </si>
  <si>
    <t>-1216082366</t>
  </si>
  <si>
    <t>45</t>
  </si>
  <si>
    <t>61160188</t>
  </si>
  <si>
    <t>dveře dřevěné vnitřní hladké plné 1křídlé standardní provedení 800x1970mm</t>
  </si>
  <si>
    <t>1443199086</t>
  </si>
  <si>
    <t>46</t>
  </si>
  <si>
    <t>766660717</t>
  </si>
  <si>
    <t>Montáž dveřních křídel samozavírače na ocelovou zárubeň</t>
  </si>
  <si>
    <t>1788600555</t>
  </si>
  <si>
    <t>Montáž dveřních doplňků samozavírače na zárubeň ocelovou</t>
  </si>
  <si>
    <t>47</t>
  </si>
  <si>
    <t>54917265</t>
  </si>
  <si>
    <t>samozavírač dveří hydraulický K214 č.14 zlatá bronz</t>
  </si>
  <si>
    <t>-1836000268</t>
  </si>
  <si>
    <t>48</t>
  </si>
  <si>
    <t>766660729</t>
  </si>
  <si>
    <t>Montáž dveřního interiérového kování - štítku s klikou</t>
  </si>
  <si>
    <t>395960261</t>
  </si>
  <si>
    <t>Montáž dveřních doplňků dveřního kování interiérového štítku s klikou</t>
  </si>
  <si>
    <t>49</t>
  </si>
  <si>
    <t>54914620</t>
  </si>
  <si>
    <t>kování dveřní vrchní klika včetně rozet a montážního materiálu R PZ nerez PK</t>
  </si>
  <si>
    <t>218404713</t>
  </si>
  <si>
    <t>50</t>
  </si>
  <si>
    <t>998766101</t>
  </si>
  <si>
    <t>Přesun hmot tonážní pro konstrukce truhlářské v objektech v do 6 m</t>
  </si>
  <si>
    <t>-454914475</t>
  </si>
  <si>
    <t>Přesun hmot pro konstrukce truhlářské stanovený z hmotnosti přesunovaného materiálu vodorovná dopravní vzdálenost do 50 m v objektech výšky do 6 m</t>
  </si>
  <si>
    <t>51</t>
  </si>
  <si>
    <t>998766181</t>
  </si>
  <si>
    <t>Příplatek k přesunu hmot tonážní 766 prováděný bez použití mechanizace</t>
  </si>
  <si>
    <t>-1145134306</t>
  </si>
  <si>
    <t>Přesun hmot pro konstrukce truhlářské stanovený z hmotnosti přesunovaného materiálu Příplatek k ceně za přesun prováděný bez použití mechanizace pro jakoukoliv výšku objektu</t>
  </si>
  <si>
    <t>52</t>
  </si>
  <si>
    <t>998766192</t>
  </si>
  <si>
    <t>Příplatek k přesunu hmot tonážní 766 za zvětšený přesun do 100 m</t>
  </si>
  <si>
    <t>520882780</t>
  </si>
  <si>
    <t>Přesun hmot pro konstrukce truhlářské stanovený z hmotnosti přesunovaného materiálu Příplatek k ceně za zvětšený přesun přes vymezenou největší dopravní vzdálenost do 100 m</t>
  </si>
  <si>
    <t>771</t>
  </si>
  <si>
    <t>Podlahy z dlaždic</t>
  </si>
  <si>
    <t>53</t>
  </si>
  <si>
    <t>771121011</t>
  </si>
  <si>
    <t>Nátěr penetrační na podlahu</t>
  </si>
  <si>
    <t>-147800527</t>
  </si>
  <si>
    <t>Příprava podkladu před provedením dlažby nátěr penetrační na podlahu</t>
  </si>
  <si>
    <t xml:space="preserve">" podlahy z dlažeb " </t>
  </si>
  <si>
    <t>" umývárna vozíčkáři " 4,1</t>
  </si>
  <si>
    <t>54</t>
  </si>
  <si>
    <t>771151022</t>
  </si>
  <si>
    <t>Samonivelační stěrka podlah pevnosti 30 MPa tl 5 mm</t>
  </si>
  <si>
    <t>2136236802</t>
  </si>
  <si>
    <t>Příprava podkladu před provedením dlažby samonivelační stěrka min.pevnosti 30 MPa, tloušťky přes 3 do 5 mm</t>
  </si>
  <si>
    <t>55</t>
  </si>
  <si>
    <t>771161021</t>
  </si>
  <si>
    <t>Montáž profilu ukončujícího pro plynulý přechod (dlažby s kobercem apod.)</t>
  </si>
  <si>
    <t>1617671207</t>
  </si>
  <si>
    <t>Příprava podkladu před provedením dlažby montáž profilu ukončujícího profilu pro plynulý přechod (dlažba-koberec apod.)</t>
  </si>
  <si>
    <t>" mezi dveřmi " 0,6*6+0,8*3</t>
  </si>
  <si>
    <t>"mezi umývárna vozíčkáři a první pomoc " 2,0</t>
  </si>
  <si>
    <t>56</t>
  </si>
  <si>
    <t>55343125</t>
  </si>
  <si>
    <t>profil přechodový Al vrtaný 30mm leštěná mosaz</t>
  </si>
  <si>
    <t>394577090</t>
  </si>
  <si>
    <t>8*1,1 'Přepočtené koeficientem množství</t>
  </si>
  <si>
    <t>57</t>
  </si>
  <si>
    <t>771474113</t>
  </si>
  <si>
    <t>Montáž soklů z dlaždic keramických rovných flexibilní lepidlo v do 120 mm</t>
  </si>
  <si>
    <t>1846746651</t>
  </si>
  <si>
    <t>Montáž soklů z dlaždic keramických lepených flexibilním lepidlem rovných, výšky přes 90 do 120 mm</t>
  </si>
  <si>
    <t>" vozíčkáři a první pomoc - bez obkladů "</t>
  </si>
  <si>
    <t>(2,0*2+3,07+1,3)</t>
  </si>
  <si>
    <t>58</t>
  </si>
  <si>
    <t>771574114</t>
  </si>
  <si>
    <t>Montáž podlah keramických hladkých lepených flexibilním lepidlem do 22 ks/m2</t>
  </si>
  <si>
    <t>-268789871</t>
  </si>
  <si>
    <t>Montáž podlah z dlaždic keramických lepených flexibilním lepidlem maloformátových hladkých přes 19 do 22 ks/m2</t>
  </si>
  <si>
    <t>" řada dlažby k odddělení sprch od chodbičky " 1,65*0,15</t>
  </si>
  <si>
    <t>" WC  hoši " 5,9</t>
  </si>
  <si>
    <t>59</t>
  </si>
  <si>
    <t>59761406</t>
  </si>
  <si>
    <t>dlažba keramická protiskluzná do interiéru i exteriéru pro vysoké mechanické namáhání přes 22 do 25ks/m2</t>
  </si>
  <si>
    <t>1717110474</t>
  </si>
  <si>
    <t>Poznámka k položce:
skluznost dlažby R10 , dle výběru investora</t>
  </si>
  <si>
    <t>"sokl - vozíčkáři a první pomoc - bez obkladů "</t>
  </si>
  <si>
    <t>(2,0*2+3,07+1,3*0,8)*0,1</t>
  </si>
  <si>
    <t>35,409*1,1 'Přepočtené koeficientem množství</t>
  </si>
  <si>
    <t>60</t>
  </si>
  <si>
    <t>771591112</t>
  </si>
  <si>
    <t>Izolace pod dlažbu nátěrem nebo stěrkou ve dvou vrstvách</t>
  </si>
  <si>
    <t>-1251118024</t>
  </si>
  <si>
    <t>Izolace podlahy pod dlažbu nátěrem nebo stěrkou ve dvou vrstvách</t>
  </si>
  <si>
    <t>" umývárna vozíčkáři " 4,1+6,25</t>
  </si>
  <si>
    <t>61</t>
  </si>
  <si>
    <t>771591241</t>
  </si>
  <si>
    <t>Izolace těsnícími pásy vnitřní kout</t>
  </si>
  <si>
    <t>-1810771180</t>
  </si>
  <si>
    <t>Izolace podlahy pod dlažbu těsnícími izolačními pásy vnitřní kout</t>
  </si>
  <si>
    <t>" sprchy " 10</t>
  </si>
  <si>
    <t>" WC " 12</t>
  </si>
  <si>
    <t>" vozíčkáři " 4+1</t>
  </si>
  <si>
    <t>62</t>
  </si>
  <si>
    <t>771591264</t>
  </si>
  <si>
    <t>Izolace těsnícími pásy mezi podlahou a stěnou</t>
  </si>
  <si>
    <t>-132613014</t>
  </si>
  <si>
    <t>Izolace podlahy pod dlažbu těsnícími izolačními pásy mezi podlahou a stěnu</t>
  </si>
  <si>
    <t>" sprchy hoši v.2,2 m" (0,9*3+1,05*4+1,73+1,0+0,125*2+4,15+1,0+0,15+0,375)</t>
  </si>
  <si>
    <t>" sprchy  hoši - pod umyvadly v.1,5m " (3,15+0,15+0,375)</t>
  </si>
  <si>
    <t>" WC  hoši v.1,5m " ((0,9+1,05+1,4*2)*2+(1,4+1,9)*2)</t>
  </si>
  <si>
    <t>" první pomoc - vozíčkáři  " (1,3+1,0*3)+2,0*3+3,07</t>
  </si>
  <si>
    <t>63</t>
  </si>
  <si>
    <t>998771101</t>
  </si>
  <si>
    <t>Přesun hmot tonážní pro podlahy z dlaždic v objektech v do 6 m</t>
  </si>
  <si>
    <t>583793489</t>
  </si>
  <si>
    <t>Přesun hmot pro podlahy z dlaždic stanovený z hmotnosti přesunovaného materiálu vodorovná dopravní vzdálenost do 50 m v objektech výšky do 6 m</t>
  </si>
  <si>
    <t>64</t>
  </si>
  <si>
    <t>998771181</t>
  </si>
  <si>
    <t>Příplatek k přesunu hmot tonážní 771 prováděný bez použití mechanizace</t>
  </si>
  <si>
    <t>1041559617</t>
  </si>
  <si>
    <t>Přesun hmot pro podlahy z dlaždic stanovený z hmotnosti přesunovaného materiálu Příplatek k ceně za přesun prováděný bez použití mechanizace pro jakoukoliv výšku objektu</t>
  </si>
  <si>
    <t>65</t>
  </si>
  <si>
    <t>998771192</t>
  </si>
  <si>
    <t>Příplatek k přesunu hmot tonážní 771 za zvětšený přesun do 100 m</t>
  </si>
  <si>
    <t>-2042002262</t>
  </si>
  <si>
    <t>Přesun hmot pro podlahy z dlaždic stanovený z hmotnosti přesunovaného materiálu Příplatek k ceně za zvětšený přesun přes vymezenou největší dopravní vzdálenost do 100 m</t>
  </si>
  <si>
    <t>776</t>
  </si>
  <si>
    <t>Podlahy povlakové</t>
  </si>
  <si>
    <t>66</t>
  </si>
  <si>
    <t>776201811</t>
  </si>
  <si>
    <t>Demontáž lepených povlakových podlah bez podložky ručně</t>
  </si>
  <si>
    <t>164193325</t>
  </si>
  <si>
    <t>Demontáž povlakových podlahovin lepených ručně bez podložky</t>
  </si>
  <si>
    <t>67</t>
  </si>
  <si>
    <t>776410811</t>
  </si>
  <si>
    <t>Odstranění soklíků a lišt pryžových nebo plastových</t>
  </si>
  <si>
    <t>-1382110107</t>
  </si>
  <si>
    <t>Demontáž soklíků nebo lišt pryžových nebo plastových</t>
  </si>
  <si>
    <t>" první pomoc " (2,0+3,07)*2-0,8-0,6</t>
  </si>
  <si>
    <t>68</t>
  </si>
  <si>
    <t>776991821</t>
  </si>
  <si>
    <t>Odstranění lepidla ručně z podlah</t>
  </si>
  <si>
    <t>-994525029</t>
  </si>
  <si>
    <t>Ostatní práce odstranění lepidla ručně z podlah</t>
  </si>
  <si>
    <t>781</t>
  </si>
  <si>
    <t>Dokončovací práce - obklady</t>
  </si>
  <si>
    <t>69</t>
  </si>
  <si>
    <t>781121011</t>
  </si>
  <si>
    <t>Nátěr penetrační na stěnu</t>
  </si>
  <si>
    <t>-1316854722</t>
  </si>
  <si>
    <t>Příprava podkladu před provedením obkladu nátěr penetrační na stěnu</t>
  </si>
  <si>
    <t>" sprchy hoši v.2,4 m" (0,9*3+1,05*4+1,73+1,0+0,125*2+4,15+1,0+0,15+0,375+1,0+0,1)*2,4</t>
  </si>
  <si>
    <t>" sprchy  hoši - umyvadla v.1,5m " (3,15+0,15+0,375)*1,5</t>
  </si>
  <si>
    <t>" WC  hoši v.1,5m " ((0,9+1,05+1,4*2)*2+(1,4+1,9)*2)*1,5</t>
  </si>
  <si>
    <t>" první pomoc a vozíčkáři " (1,3+1,0*2+0,1)*2,4+(2,0+1,0)*1,5</t>
  </si>
  <si>
    <t>70</t>
  </si>
  <si>
    <t>781131112</t>
  </si>
  <si>
    <t>Izolace pod obklad nátěrem nebo stěrkou ve dvou vrstvách</t>
  </si>
  <si>
    <t>-1168096228</t>
  </si>
  <si>
    <t>Izolace stěny pod obklad izolace nátěrem nebo stěrkou ve dvou vrstvách</t>
  </si>
  <si>
    <t>" sprchy  hoši v.2,4 m" (0,9*3+1,05*4+1,73+1,0+0,125*2+4,15+1,0+0,15+0,375+1,0+0,1)*2,4</t>
  </si>
  <si>
    <t xml:space="preserve">" WC hoši v.1,5m " ((0,9+1,05+1,4*2)*2+(1,4+1,9)*2)*1,5 </t>
  </si>
  <si>
    <t>71</t>
  </si>
  <si>
    <t>781474114</t>
  </si>
  <si>
    <t>Montáž obkladů vnitřních keramických hladkých do 22 ks/m2 lepených flexibilním lepidlem</t>
  </si>
  <si>
    <t>858760481</t>
  </si>
  <si>
    <t>Montáž obkladů vnitřních stěn z dlaždic keramických lepených flexibilním lepidlem maloformátových hladkých přes 19 do 22 ks/m2</t>
  </si>
  <si>
    <t>72</t>
  </si>
  <si>
    <t>59761040</t>
  </si>
  <si>
    <t>obklad keramický hladký přes 19 do 22ks/m2</t>
  </si>
  <si>
    <t>-2058235888</t>
  </si>
  <si>
    <t>76,895*1,1 'Přepočtené koeficientem množství</t>
  </si>
  <si>
    <t>73</t>
  </si>
  <si>
    <t>781491021</t>
  </si>
  <si>
    <t>Montáž zrcadel plochy do 1 m2 lepených silikonovým tmelem na keramický obklad</t>
  </si>
  <si>
    <t>-657082009</t>
  </si>
  <si>
    <t>Montáž zrcadel lepených silikonovým tmelem na keramický obklad, plochy do 1 m2</t>
  </si>
  <si>
    <t>" nad umyvadla pevná " 0,6*0,4*6</t>
  </si>
  <si>
    <t>" do prostoru vozíčkáři - sklopné  " 0,6*0,4*1</t>
  </si>
  <si>
    <t>74</t>
  </si>
  <si>
    <t>781491022</t>
  </si>
  <si>
    <t>Montáž zrcadel plochy přes 1 m2 lepených silikonovým tmelem na keramický obklad</t>
  </si>
  <si>
    <t>1909371027</t>
  </si>
  <si>
    <t>Montáž zrcadel lepených silikonovým tmelem na keramický obklad, plochy přes 1 m2</t>
  </si>
  <si>
    <t>" k policím k fénům " 0,6*1,8*1</t>
  </si>
  <si>
    <t>75</t>
  </si>
  <si>
    <t>63465132R</t>
  </si>
  <si>
    <t xml:space="preserve">zrcadlo pevné v rámu na obklad tl 3mm </t>
  </si>
  <si>
    <t>1908346506</t>
  </si>
  <si>
    <t>2,76*1,1 'Přepočtené koeficientem množství</t>
  </si>
  <si>
    <t>76</t>
  </si>
  <si>
    <t>781494111</t>
  </si>
  <si>
    <t>Plastové profily rohové lepené flexibilním lepidlem</t>
  </si>
  <si>
    <t>-471628796</t>
  </si>
  <si>
    <t>Obklad - dokončující práce profily ukončovací lepené flexibilním lepidlem rohové</t>
  </si>
  <si>
    <t>" sprchy " 2,4*8+2,4*2</t>
  </si>
  <si>
    <t>" WC " 1,5*2</t>
  </si>
  <si>
    <t>" vozíčkáři " 2,4*2+2,0</t>
  </si>
  <si>
    <t>77</t>
  </si>
  <si>
    <t>781494511</t>
  </si>
  <si>
    <t>Plastové profily ukončovací lepené flexibilním lepidlem</t>
  </si>
  <si>
    <t>-1408432919</t>
  </si>
  <si>
    <t>Obklad - dokončující práce profily ukončovací lepené flexibilním lepidlem ukončovací</t>
  </si>
  <si>
    <t>" sprchy hoši v.2,4 m" (0,9*3+1,05*4+1,73+1,0+0,125*2+4,15+1,0+0,15+0,375+1,0+0,1)</t>
  </si>
  <si>
    <t>" sprchy  hoši - nad umyvadly v.1,5m " (3,15+0,15+0,375)</t>
  </si>
  <si>
    <t>" odpočet dveří " -0,6*6</t>
  </si>
  <si>
    <t>" první pomoc a vozíčkáři " (1,3+1,0*2)+(2,0+1,0)</t>
  </si>
  <si>
    <t>78</t>
  </si>
  <si>
    <t>781495171</t>
  </si>
  <si>
    <t>Montáž poličky na vnitřní obklad</t>
  </si>
  <si>
    <t>-1254326234</t>
  </si>
  <si>
    <t>Obklad - dokončující práce montáž poličky</t>
  </si>
  <si>
    <t>" police na odkládání fénu " 2*0,65</t>
  </si>
  <si>
    <t>79</t>
  </si>
  <si>
    <t>60794100R</t>
  </si>
  <si>
    <t xml:space="preserve">Polička na fén dřevěná 65 x 14,5 cm </t>
  </si>
  <si>
    <t>2065563258</t>
  </si>
  <si>
    <t>80</t>
  </si>
  <si>
    <t>781960001</t>
  </si>
  <si>
    <t xml:space="preserve">Dodávka a osazení dvojitých háčků MIO na ručníky  </t>
  </si>
  <si>
    <t>575479384</t>
  </si>
  <si>
    <t>" do prostoru chodbičky " 10</t>
  </si>
  <si>
    <t>81</t>
  </si>
  <si>
    <t>998781101</t>
  </si>
  <si>
    <t>Přesun hmot tonážní pro obklady keramické v objektech v do 6 m</t>
  </si>
  <si>
    <t>-1866846187</t>
  </si>
  <si>
    <t>Přesun hmot pro obklady keramické  stanovený z hmotnosti přesunovaného materiálu vodorovná dopravní vzdálenost do 50 m v objektech výšky do 6 m</t>
  </si>
  <si>
    <t>82</t>
  </si>
  <si>
    <t>998781181</t>
  </si>
  <si>
    <t>Příplatek k přesunu hmot tonážní 781 prováděný bez použití mechanizace</t>
  </si>
  <si>
    <t>530373393</t>
  </si>
  <si>
    <t>Přesun hmot pro obklady keramické  stanovený z hmotnosti přesunovaného materiálu Příplatek k cenám za přesun prováděný bez použití mechanizace pro jakoukoliv výšku objektu</t>
  </si>
  <si>
    <t>83</t>
  </si>
  <si>
    <t>998781192</t>
  </si>
  <si>
    <t>Příplatek k přesunu hmot tonážní 781 za zvětšený přesun do 100 m</t>
  </si>
  <si>
    <t>758821298</t>
  </si>
  <si>
    <t>Přesun hmot pro obklady keramické  stanovený z hmotnosti přesunovaného materiálu Příplatek k cenám za zvětšený přesun přes vymezenou největší dopravní vzdálenost do 100 m</t>
  </si>
  <si>
    <t>783</t>
  </si>
  <si>
    <t>Dokončovací práce - nátěry</t>
  </si>
  <si>
    <t>84</t>
  </si>
  <si>
    <t>783301311</t>
  </si>
  <si>
    <t>Odmaštění zámečnických konstrukcí vodou ředitelným odmašťovačem</t>
  </si>
  <si>
    <t>-1295712497</t>
  </si>
  <si>
    <t>Příprava podkladu zámečnických konstrukcí před provedením nátěru odmaštění odmašťovačem vodou ředitelným</t>
  </si>
  <si>
    <t>" instalač. žlabu na WC " (2,8+3,3)*0,4</t>
  </si>
  <si>
    <t xml:space="preserve">" zárubní " </t>
  </si>
  <si>
    <t>" 60/197 " 6*(0,8+2*2,0)*0,2</t>
  </si>
  <si>
    <t>" 80/197" 3*(1,0+2*2,0)*0,2</t>
  </si>
  <si>
    <t>85</t>
  </si>
  <si>
    <t>783314101</t>
  </si>
  <si>
    <t>Základní jednonásobný syntetický nátěr zámečnických konstrukcí</t>
  </si>
  <si>
    <t>1220800017</t>
  </si>
  <si>
    <t>Základní nátěr zámečnických konstrukcí jednonásobný syntetický</t>
  </si>
  <si>
    <t>86</t>
  </si>
  <si>
    <t>783315101</t>
  </si>
  <si>
    <t>Mezinátěr jednonásobný syntetický standardní zámečnických konstrukcí</t>
  </si>
  <si>
    <t>-1380380337</t>
  </si>
  <si>
    <t>Mezinátěr zámečnických konstrukcí jednonásobný syntetický standardní</t>
  </si>
  <si>
    <t>" instalač. žlabu na WC " (2,8+3,3)*0,4*2</t>
  </si>
  <si>
    <t>87</t>
  </si>
  <si>
    <t>783317101</t>
  </si>
  <si>
    <t>Krycí jednonásobný syntetický standardní nátěr zámečnických konstrukcí</t>
  </si>
  <si>
    <t>-1996807313</t>
  </si>
  <si>
    <t>Krycí nátěr (email) zámečnických konstrukcí jednonásobný syntetický standardní</t>
  </si>
  <si>
    <t>88</t>
  </si>
  <si>
    <t>783601321</t>
  </si>
  <si>
    <t>Odrezivění článkových otopných těles před provedením nátěru</t>
  </si>
  <si>
    <t>-749189471</t>
  </si>
  <si>
    <t>Příprava podkladu otopných těles před provedením nátěrů článkových odrezivěním bezoplachovým</t>
  </si>
  <si>
    <t>" radiátory 22/1000/200 - 3 ks " 0,461*23*3</t>
  </si>
  <si>
    <t>" radiátory 3/500/200 - 1 ks " 0,284*3*1</t>
  </si>
  <si>
    <t>89</t>
  </si>
  <si>
    <t>783614111</t>
  </si>
  <si>
    <t>Základní jednonásobný syntetický nátěr článkových otopných těles</t>
  </si>
  <si>
    <t>-668826906</t>
  </si>
  <si>
    <t>Základní nátěr otopných těles jednonásobný článkových syntetický</t>
  </si>
  <si>
    <t>90</t>
  </si>
  <si>
    <t>783617117</t>
  </si>
  <si>
    <t>Krycí dvojnásobný syntetický nátěr článkových otopných těles</t>
  </si>
  <si>
    <t>-1975066229</t>
  </si>
  <si>
    <t>Krycí nátěr (email) otopných těles článkových dvojnásobný syntetický</t>
  </si>
  <si>
    <t>91</t>
  </si>
  <si>
    <t>783601711</t>
  </si>
  <si>
    <t>Bezoplachové odrezivění potrubí DN do 50 mm</t>
  </si>
  <si>
    <t>-1445399631</t>
  </si>
  <si>
    <t>Příprava podkladu armatur a kovových potrubí před provedením nátěru potrubí do DN 50 mm odrezivěním, odrezovačem bezoplachovým</t>
  </si>
  <si>
    <t>" potrubí ÚT " 10,0</t>
  </si>
  <si>
    <t>92</t>
  </si>
  <si>
    <t>783614651</t>
  </si>
  <si>
    <t>Základní antikorozní jednonásobný syntetický potrubí DN do 50 mm</t>
  </si>
  <si>
    <t>1341121015</t>
  </si>
  <si>
    <t>Základní antikorozní nátěr armatur a kovových potrubí jednonásobný potrubí do DN 50 mm syntetický standardní</t>
  </si>
  <si>
    <t>93</t>
  </si>
  <si>
    <t>783617611</t>
  </si>
  <si>
    <t>Krycí dvojnásobný syntetický nátěr potrubí DN do 50 mm</t>
  </si>
  <si>
    <t>105847672</t>
  </si>
  <si>
    <t>Krycí nátěr (email) armatur a kovových potrubí potrubí do DN 50 mm dvojnásobný syntetický standardní</t>
  </si>
  <si>
    <t>783801201</t>
  </si>
  <si>
    <t>Obroušení omítek před provedením nátěru</t>
  </si>
  <si>
    <t>-154375187</t>
  </si>
  <si>
    <t>Příprava podkladu omítek před provedením nátěru obroušení</t>
  </si>
  <si>
    <t>" šatna hoši " ((3,26*2+2,88*2+(5,0+3,0+0,375+2*0,2)*4)+0,6*2+0,25*2*3)*2,0-0,6*2,0*2</t>
  </si>
  <si>
    <t>" odpočet plochy výklenků u dveří " -2,4*2,0*4</t>
  </si>
  <si>
    <t>783822211</t>
  </si>
  <si>
    <t>Celoplošné vyrovnání omítky před provedením nátěru vápennou stěrkou tloušťky do 3 mm</t>
  </si>
  <si>
    <t>6803365</t>
  </si>
  <si>
    <t>Vyrovnání omítek před provedením nátěru celoplošné, tloušťky do 3 mm, stěrkou vápennou</t>
  </si>
  <si>
    <t xml:space="preserve">" oprava před nátěrem soklu ze 30% stěn " </t>
  </si>
  <si>
    <t>78,56*0,3 'Přepočtené koeficientem množství</t>
  </si>
  <si>
    <t>783813131</t>
  </si>
  <si>
    <t>Penetrační syntetický nátěr hladkých, tenkovrstvých zrnitých a štukových omítek</t>
  </si>
  <si>
    <t>1814151466</t>
  </si>
  <si>
    <t>Penetrační nátěr omítek hladkých omítek hladkých, zrnitých tenkovrstvých nebo štukových stupně členitosti 1 a 2 syntetický</t>
  </si>
  <si>
    <t>97</t>
  </si>
  <si>
    <t>783817421</t>
  </si>
  <si>
    <t>Krycí dvojnásobný syntetický nátěr hladkých, zrnitých tenkovrstvých nebo štukových omítek</t>
  </si>
  <si>
    <t>2008720164</t>
  </si>
  <si>
    <t>Krycí (ochranný ) nátěr omítek dvojnásobný hladkých omítek hladkých, zrnitých tenkovrstvých nebo štukových stupně členitosti 1 a 2 syntetický</t>
  </si>
  <si>
    <t>784</t>
  </si>
  <si>
    <t>Dokončovací práce - malby a tapety</t>
  </si>
  <si>
    <t>98</t>
  </si>
  <si>
    <t>784121001</t>
  </si>
  <si>
    <t>Oškrabání malby v mísnostech výšky do 3,80 m</t>
  </si>
  <si>
    <t>1787367144</t>
  </si>
  <si>
    <t>Oškrabání malby v místnostech výšky do 3,80 m</t>
  </si>
  <si>
    <t xml:space="preserve">" stropy " </t>
  </si>
  <si>
    <t>" šatna  hoši " 29,6+25,3</t>
  </si>
  <si>
    <t>" stěny nad obkladem a nátěrem "</t>
  </si>
  <si>
    <t>" sprchy hoši obklad v.2,4 m" (0,9*3+1,05*4+1,73+1,0+0,125*2+4,15+1,0+0,15+0,375)*(3,7-2,4)</t>
  </si>
  <si>
    <t>" sprchy sprchy hoši - nad umyvadly v.1,5m " (3,15+0,15+0,375)*(3,7-1,5)</t>
  </si>
  <si>
    <t>" WC  hoši v.1,5m " ((0,9+1,05+1,4*2)*2+(1,4+1,9)*2)*(3,7-1,5)</t>
  </si>
  <si>
    <t xml:space="preserve">" odpočet stěn na WC do v.2,2m " -(1,4+1,90)*2*(3,7-2,2) </t>
  </si>
  <si>
    <t>" první pomoc a vozíčkáři " (1,3+1,0*2+0,1)*(2,7-2,4)+(2,0+1,0)*(2,7-1,5)+(2,0*2+3,07+1,3)*2,7</t>
  </si>
  <si>
    <t>" šatna hoši " ((3,26*2+2,88*2+(5,0+3,0+0,375+2*0,2)*4)+0,6*2+0,25*2*3)*(2,7-2,0)</t>
  </si>
  <si>
    <t>" plochy výklenků u dveří " (2,4*2,0+(2,4+2*2,2)*0,2)*4</t>
  </si>
  <si>
    <t xml:space="preserve">" stěny bez obkladů a nátěrů " </t>
  </si>
  <si>
    <t xml:space="preserve">" chodbičky mezi sprchami a WC hoši "  </t>
  </si>
  <si>
    <t>(2,9+2*1,0)*2,7*2</t>
  </si>
  <si>
    <t>99</t>
  </si>
  <si>
    <t>784181121</t>
  </si>
  <si>
    <t>Hloubková jednonásobná penetrace podkladu v místnostech výšky do 3,80 m</t>
  </si>
  <si>
    <t>-1556156058</t>
  </si>
  <si>
    <t>Penetrace podkladu jednonásobná hloubková v místnostech výšky do 3,80 m</t>
  </si>
  <si>
    <t>100</t>
  </si>
  <si>
    <t>784221101</t>
  </si>
  <si>
    <t>Dvojnásobné bílé malby ze směsí za sucha dobře otěruvzdorných v místnostech do 3,80 m</t>
  </si>
  <si>
    <t>-297652684</t>
  </si>
  <si>
    <t>Malby z malířských směsí otěruvzdorných za sucha dvojnásobné, bílé za sucha otěruvzdorné dobře v místnostech výšky do 3,80 m</t>
  </si>
  <si>
    <t>" sprchy hoši obklad do v.2,4 m" (0,9*3+1,05*4+1,73+1,0+0,125*2+4,15+1,0+0,15+0,375)*(3,7-2,4)</t>
  </si>
  <si>
    <t>" sprchy hoši - nad umyvadly v.1,5m " (3,15+0,15+0,375)*(3,7-1,5)</t>
  </si>
  <si>
    <t>" WC hoši v.1,5m " ((0,9+1,05+1,4*2)*2+(1,4+1,9)*2)*(3,7-1,5)</t>
  </si>
  <si>
    <t>" odpočet stěn na WC do v.2,2m " -(1,4+1,90)*2*(3,7-2,2)</t>
  </si>
  <si>
    <t>(2,9+2*1,0)*2,7*2+1,0*2,4</t>
  </si>
  <si>
    <t>" dělící SDK příčka šatny č.6 " 2,88*2,4*2</t>
  </si>
  <si>
    <t>101</t>
  </si>
  <si>
    <t>784221133</t>
  </si>
  <si>
    <t>Příplatek k cenám 2x maleb za sucha otěruvzdorných za provádění styku 2 barev</t>
  </si>
  <si>
    <t>-157584953</t>
  </si>
  <si>
    <t>Malby z malířských směsí otěruvzdorných za sucha Příplatek k cenám dvojnásobných maleb za zvýšenou pracnost při provádění styku 2 barev</t>
  </si>
  <si>
    <t>102</t>
  </si>
  <si>
    <t>784221141</t>
  </si>
  <si>
    <t>Příplatek k cenám 2x maleb za sucha otěruvzdorných za barevnou malbu tónovanou tónovacími přípravky</t>
  </si>
  <si>
    <t>-336081432</t>
  </si>
  <si>
    <t>Malby z malířských směsí otěruvzdorných za sucha Příplatek k cenám dvojnásobných maleb za provádění barevné malby tónované tónovacími přípravky</t>
  </si>
  <si>
    <t>SO 01.1b - Zdravotně technické instalace - část hoši</t>
  </si>
  <si>
    <t>město Karlovy Vary</t>
  </si>
  <si>
    <t xml:space="preserve">    8 - Trubní vedení</t>
  </si>
  <si>
    <t>M - Práce a dodávky M</t>
  </si>
  <si>
    <t xml:space="preserve">    PSV - Práce a dodávky PSV</t>
  </si>
  <si>
    <t xml:space="preserve">      713 - Izolace tepelné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</si>
  <si>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</si>
  <si>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</si>
  <si>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</si>
  <si>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  726 - Zdravotechnika - předstěnové instalace</t>
  </si>
  <si>
    <t>359901212</t>
  </si>
  <si>
    <t>Monitoring stoky jakékoli výšky na stávající kanalizaci</t>
  </si>
  <si>
    <t>1269138193</t>
  </si>
  <si>
    <t>Monitoring stok (kamerový systém) jakékoli výšky stávající kanalizace</t>
  </si>
  <si>
    <t>(11+4+22+15+2+5)/2</t>
  </si>
  <si>
    <t>Trubní vedení</t>
  </si>
  <si>
    <t>892271111</t>
  </si>
  <si>
    <t>Tlaková zkouška vodou potrubí DN 100 nebo 125</t>
  </si>
  <si>
    <t>-375446307</t>
  </si>
  <si>
    <t>Tlakové zkoušky vodou na potrubí DN 100 nebo 125</t>
  </si>
  <si>
    <t>(2+5)/2</t>
  </si>
  <si>
    <t>892351111</t>
  </si>
  <si>
    <t>Tlaková zkouška vodou potrubí DN 150 nebo 200</t>
  </si>
  <si>
    <t>1807279673</t>
  </si>
  <si>
    <t>Tlakové zkoušky vodou na potrubí DN 150 nebo 200</t>
  </si>
  <si>
    <t>(11+4+22+15)/2</t>
  </si>
  <si>
    <t>892372111</t>
  </si>
  <si>
    <t>Zabezpečení konců potrubí DN do 300 při tlakových zkouškách vodou</t>
  </si>
  <si>
    <t>2027874488</t>
  </si>
  <si>
    <t>Tlakové zkoušky vodou zabezpečení konců potrubí při tlakových zkouškách DN do 300</t>
  </si>
  <si>
    <t>93896212R</t>
  </si>
  <si>
    <t>Čištění tlakovou vodou stávající kananalizace do DN200</t>
  </si>
  <si>
    <t>-1119744068</t>
  </si>
  <si>
    <t>Čištění nádrží, ploch dřevěných nebo betonových konstrukcí, potrubí  ploch betonových konstrukcí tlakovou vodou</t>
  </si>
  <si>
    <t>997002611</t>
  </si>
  <si>
    <t>Nakládání suti a vybouraných hmot</t>
  </si>
  <si>
    <t>-197521022</t>
  </si>
  <si>
    <t>Nakládání suti a vybouraných hmot na dopravní prostředek  pro vodorovné přemístění</t>
  </si>
  <si>
    <t>997006512</t>
  </si>
  <si>
    <t>Vodorovné doprava suti s naložením a složením na skládku do 1 km</t>
  </si>
  <si>
    <t>-184853991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</si>
  <si>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</si>
  <si>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</si>
  <si>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</si>
  <si>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1606870696</t>
  </si>
  <si>
    <t>Vodorovná doprava suti na skládku s naložením na dopravní prostředek a složením Příplatek k ceně za každý další i započatý 1 km</t>
  </si>
  <si>
    <t>0,727*8 'Přepočtené koeficientem množství</t>
  </si>
  <si>
    <t>997013213</t>
  </si>
  <si>
    <t>Vnitrostaveništní doprava suti a vybouraných hmot pro budovy v do 12 m ručně</t>
  </si>
  <si>
    <t>1840456604</t>
  </si>
  <si>
    <t>Vnitrostaveništní doprava suti a vybouraných hmot  vodorovně do 50 m svisle ručně (nošením po schodech) pro budovy a haly výšky přes 9 do 12 m</t>
  </si>
  <si>
    <t>887983041</t>
  </si>
  <si>
    <t>998276101</t>
  </si>
  <si>
    <t>Přesun hmot pro trubní vedení z trub z plastických hmot otevřený výkop</t>
  </si>
  <si>
    <t>1529080744</t>
  </si>
  <si>
    <t>Přesun hmot pro trubní vedení hloubené z trub z plastických hmot nebo sklolaminátových pro vodovody nebo kanalizace v otevřeném výkopu dopravní vzdálenost do 15 m</t>
  </si>
  <si>
    <t>Práce a dodávky M</t>
  </si>
  <si>
    <t>713</t>
  </si>
  <si>
    <t>Izolace tepelné</t>
  </si>
  <si>
    <t>713463411</t>
  </si>
  <si>
    <t>Montáž izolace tepelné potrubí a ohybů návlekovými izolačními pouzdry</t>
  </si>
  <si>
    <t>1383983177</t>
  </si>
  <si>
    <t>Montáž izolace tepelné potrubí a ohybů tvarovkami nebo deskami  potrubními pouzdry návlekovými izolačními hadicemi potrubí a ohybů</t>
  </si>
  <si>
    <t>(138,6+130,8+26,8+46,4)/2</t>
  </si>
  <si>
    <t>28377104</t>
  </si>
  <si>
    <t>izolace tepelná potrubí z pěnového polyetylenu 22 x 13 mm</t>
  </si>
  <si>
    <t>256</t>
  </si>
  <si>
    <t>-1942547939</t>
  </si>
  <si>
    <t>138,6/2</t>
  </si>
  <si>
    <t>28377112</t>
  </si>
  <si>
    <t>izolace tepelná potrubí z pěnového polyetylenu 28 x 13 mm</t>
  </si>
  <si>
    <t>442913207</t>
  </si>
  <si>
    <t>130,8/2</t>
  </si>
  <si>
    <t>28377052</t>
  </si>
  <si>
    <t>izolace tepelná potrubí z pěnového polyetylenu 32 x 13 mm</t>
  </si>
  <si>
    <t>1066408999</t>
  </si>
  <si>
    <t>26,8/2</t>
  </si>
  <si>
    <t>28377058</t>
  </si>
  <si>
    <t>izolace tepelná potrubí z pěnového polyetylenu 40 x 13 mm</t>
  </si>
  <si>
    <t>-1038056666</t>
  </si>
  <si>
    <t>46,4/2</t>
  </si>
  <si>
    <t>28377001</t>
  </si>
  <si>
    <t>páska samolepící na izolace tepelné z pěnového polyetylenu po 20 m</t>
  </si>
  <si>
    <t>969630952</t>
  </si>
  <si>
    <t>998713102</t>
  </si>
  <si>
    <t>Přesun hmot tonážní pro izolace tepelné v objektech v do 12 m</t>
  </si>
  <si>
    <t>1343829530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</si>
  <si>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</si>
  <si>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</si>
  <si>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</si>
  <si>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721110806</t>
  </si>
  <si>
    <t>Demontáž potrubí kameninové do DN 200</t>
  </si>
  <si>
    <t>-1931728086</t>
  </si>
  <si>
    <t>Demontáž potrubí z kameninových trub  normálních nebo kyselinovzdorných přes 100 do DN 200</t>
  </si>
  <si>
    <t>vnitřní kanalizace</t>
  </si>
  <si>
    <t>(1+1+1+1+0,5+0,5)/2</t>
  </si>
  <si>
    <t>Součet</t>
  </si>
  <si>
    <t>721110944</t>
  </si>
  <si>
    <t>Potrubí kameninové výměna dílu DN 200</t>
  </si>
  <si>
    <t>1287822936</t>
  </si>
  <si>
    <t>Opravy odpadního potrubí kameninového  výměna dílu DN 200</t>
  </si>
  <si>
    <t>čistící kus</t>
  </si>
  <si>
    <t>1+1</t>
  </si>
  <si>
    <t>55242455</t>
  </si>
  <si>
    <t>kus čistící vnitřní kanalizace kamenina DN 200</t>
  </si>
  <si>
    <t>-230473440</t>
  </si>
  <si>
    <t>kus čistící litinový bezhrdlové vnitřní kanalizace DN 200</t>
  </si>
  <si>
    <t>721173722</t>
  </si>
  <si>
    <t>Potrubí kanalizační z PE připojovací DN 40</t>
  </si>
  <si>
    <t>1322266568</t>
  </si>
  <si>
    <t>Potrubí z plastových trub polyetylenové svařované připojovací DN 40</t>
  </si>
  <si>
    <t>(1+2+1,2+1,6)/2</t>
  </si>
  <si>
    <t>721173723</t>
  </si>
  <si>
    <t>Potrubí kanalizační z PE připojovací DN 50</t>
  </si>
  <si>
    <t>1988728913</t>
  </si>
  <si>
    <t>Potrubí z plastových trub polyetylenové svařované připojovací DN 50</t>
  </si>
  <si>
    <t>(1,5+1+1+0,5+0,5+1,5+1,5+0,8+1,2+1,5+1+1+1+1,2+1,2+5)/2</t>
  </si>
  <si>
    <t>721174005</t>
  </si>
  <si>
    <t>Potrubí kanalizační z PP svodné DN 110</t>
  </si>
  <si>
    <t>954636471</t>
  </si>
  <si>
    <t>Potrubí z plastových trub polypropylenové svodné (ležaté) DN 110</t>
  </si>
  <si>
    <t>místnosti 13 a 14</t>
  </si>
  <si>
    <t>1+1,5+2,5</t>
  </si>
  <si>
    <t>72196912R</t>
  </si>
  <si>
    <t>Montáž odtokového sprchového žlabu délky do 2000 mm</t>
  </si>
  <si>
    <t>-1136220245</t>
  </si>
  <si>
    <t>Odtokové sprchové žlaby montáž odtokových sprchových žlabů ostatních typů délky do 1050 mm</t>
  </si>
  <si>
    <t>3+1</t>
  </si>
  <si>
    <t>59054076</t>
  </si>
  <si>
    <t>sada liniového odvodnění se zápachovou uzávěrkou horizontální odtok DN 50 dl 1800mm</t>
  </si>
  <si>
    <t>sada</t>
  </si>
  <si>
    <t>920125424</t>
  </si>
  <si>
    <t>1+1+1</t>
  </si>
  <si>
    <t>59054066</t>
  </si>
  <si>
    <t>sada liniového odvodnění se zápachovou uzávěrkou horizontální odtok DN 50 dl 800mm</t>
  </si>
  <si>
    <t>-1999792300</t>
  </si>
  <si>
    <t>721290112</t>
  </si>
  <si>
    <t>Zkouška těsnosti potrubí kanalizace vodou do DN 200</t>
  </si>
  <si>
    <t>-2081343831</t>
  </si>
  <si>
    <t>Zkouška těsnosti kanalizace  v objektech vodou DN 150 nebo DN 200</t>
  </si>
  <si>
    <t>(7+52+5,8+21,4+5)/2</t>
  </si>
  <si>
    <t>72196080R</t>
  </si>
  <si>
    <t>Demontáž potrubí stávající kanalizace do DN 100</t>
  </si>
  <si>
    <t>1686081670</t>
  </si>
  <si>
    <t>Demontáž potrubí z litinových trub  odpadních nebo dešťových do DN 100</t>
  </si>
  <si>
    <t>(1,5+1+1+0,5+0,5+1,5+1,5+0,8+1,2+1,5+1+1+1+1,2+1,2)/2</t>
  </si>
  <si>
    <t>99962501R</t>
  </si>
  <si>
    <t>Napojení na stávající podlahové vpusti</t>
  </si>
  <si>
    <t>soubor</t>
  </si>
  <si>
    <t>-1341617411</t>
  </si>
  <si>
    <t>Napojení na stávající guly</t>
  </si>
  <si>
    <t>99962515R</t>
  </si>
  <si>
    <t>Zaslepení stávajících kanalizačních svodů</t>
  </si>
  <si>
    <t>1477747219</t>
  </si>
  <si>
    <t>998721102</t>
  </si>
  <si>
    <t>Přesun hmot tonážní pro vnitřní kanalizace v objektech v do 12 m</t>
  </si>
  <si>
    <t>-1883820824</t>
  </si>
  <si>
    <t>Přesun hmot pro vnitřní kanalizace  stanovený z hmotnosti přesunovaného materiálu vodorovná dopravní vzdálenost do 50 m v objektech výšky přes 6 do 12 m</t>
  </si>
  <si>
    <t>722</t>
  </si>
  <si>
    <t>Zdravotechnika - vnitřní vodovod</t>
  </si>
  <si>
    <t>722130801</t>
  </si>
  <si>
    <t>Demontáž potrubí ocelové pozinkované závitové do DN 25</t>
  </si>
  <si>
    <t>80479795</t>
  </si>
  <si>
    <t>Demontáž potrubí z ocelových trubek pozinkovaných  závitových do DN 25</t>
  </si>
  <si>
    <t>stávající rozvody vodovodu</t>
  </si>
  <si>
    <t>4,8*2</t>
  </si>
  <si>
    <t>0,5*6</t>
  </si>
  <si>
    <t>0,7*6</t>
  </si>
  <si>
    <t>1,5*2</t>
  </si>
  <si>
    <t>4*2</t>
  </si>
  <si>
    <t>1,4*2</t>
  </si>
  <si>
    <t>5*2</t>
  </si>
  <si>
    <t>0,5*2</t>
  </si>
  <si>
    <t>0,8*4</t>
  </si>
  <si>
    <t>0,7*10</t>
  </si>
  <si>
    <t>0,8*2</t>
  </si>
  <si>
    <t>3*2</t>
  </si>
  <si>
    <t>0,9*2</t>
  </si>
  <si>
    <t>0,7*2</t>
  </si>
  <si>
    <t>0,9*4</t>
  </si>
  <si>
    <t>0,5*10</t>
  </si>
  <si>
    <t>3,2*2</t>
  </si>
  <si>
    <t>0,7*12</t>
  </si>
  <si>
    <t>0,4*2</t>
  </si>
  <si>
    <t>1*2</t>
  </si>
  <si>
    <t>1,5</t>
  </si>
  <si>
    <t>2*2</t>
  </si>
  <si>
    <t>1,8*2</t>
  </si>
  <si>
    <t>1,3*2</t>
  </si>
  <si>
    <t>0,8</t>
  </si>
  <si>
    <t>176,9*0,5 'Přepočtené koeficientem množství</t>
  </si>
  <si>
    <t>722174002</t>
  </si>
  <si>
    <t>Potrubí vodovodní plastové PPR svar polyfuze PN 16 D 20 x 2,8 mm</t>
  </si>
  <si>
    <t>682470074</t>
  </si>
  <si>
    <t>Potrubí z plastových trubek z polypropylenu (PPR) svařovaných polyfuzně PN 16 (SDR 7,4) D 20 x 2,8</t>
  </si>
  <si>
    <t>SV</t>
  </si>
  <si>
    <t>(3+(0,6*8)+2+3+(0,6*6))*2+3+1,5+1,2+3+1,5+1,2+1+2,5+2+1,5+2+1,7+1,4+2,3+1,7+1,6+2+2,8+1,4+1,2</t>
  </si>
  <si>
    <t>TV</t>
  </si>
  <si>
    <t>138,6*0,5 'Přepočtené koeficientem množství</t>
  </si>
  <si>
    <t>722174003</t>
  </si>
  <si>
    <t>Potrubí vodovodní plastové PPR svar polyfuze PN 16 D 25 x 3,5 mm</t>
  </si>
  <si>
    <t>11115815</t>
  </si>
  <si>
    <t>Potrubí z plastových trubek z polypropylenu (PPR) svařovaných polyfuzně PN 16 (SDR 7,4) D 25 x 3,5</t>
  </si>
  <si>
    <t>2,5+3+2+1,6+1,7+1,8+1,8+1,2+1,7+1,5</t>
  </si>
  <si>
    <t>cirkulace</t>
  </si>
  <si>
    <t>7+1,5+4+5+1,5+6+3+1,5+1,2+7+1,5+4+5+1,5+6+3+1,5+1,2+3+3+11+1,5+2,8+2+1,5+1,5+1+3+1,5</t>
  </si>
  <si>
    <t>130,8*0,5 'Přepočtené koeficientem množství</t>
  </si>
  <si>
    <t>722174004</t>
  </si>
  <si>
    <t>Potrubí vodovodní plastové PPR svar polyfuze PN 16 D 32 x 4,4 mm</t>
  </si>
  <si>
    <t>297217562</t>
  </si>
  <si>
    <t>Potrubí z plastových trubek z polypropylenu (PPR) svařovaných polyfuzně PN 16 (SDR 7,4) D 32 x 4,4</t>
  </si>
  <si>
    <t>4+1,5+1,5+3,4+1,5+1,5</t>
  </si>
  <si>
    <t>26,8*0,5 'Přepočtené koeficientem množství</t>
  </si>
  <si>
    <t>722174005</t>
  </si>
  <si>
    <t>Potrubí vodovodní plastové PPR svar polyfuze PN 16 D 40 x 5,5 mm</t>
  </si>
  <si>
    <t>1284330787</t>
  </si>
  <si>
    <t>Potrubí z plastových trubek z polypropylenu (PPR) svařovaných polyfuzně PN 16 (SDR 7,4) D 40 x 5,5</t>
  </si>
  <si>
    <t>0,5+0,4+3+0,5+1+0,4+0,5+3+0,5+0,9+11+1,5</t>
  </si>
  <si>
    <t>46,4*0,5 'Přepočtené koeficientem množství</t>
  </si>
  <si>
    <t>722182013</t>
  </si>
  <si>
    <t>Podpůrný žlab pro potrubí D 32</t>
  </si>
  <si>
    <t>-1803102165</t>
  </si>
  <si>
    <t>Podpůrný žlab pro potrubí průměru D 32</t>
  </si>
  <si>
    <t>11,5*3+2,5*3+4,5+3</t>
  </si>
  <si>
    <t>49,5*0,5 'Přepočtené koeficientem množství</t>
  </si>
  <si>
    <t>722220223</t>
  </si>
  <si>
    <t>T-kus PPR PN 20 D 32 x G 1 x D 32 s kovovým vnitřním závitem</t>
  </si>
  <si>
    <t>-130952358</t>
  </si>
  <si>
    <t>Armatury s jedním závitem přechodové tvarovky PPR, PN 20 (SDR 6) s kovovým závitem vnitřním T - kusy D 32 x G 1 x D 32</t>
  </si>
  <si>
    <t>722230112</t>
  </si>
  <si>
    <t>Ventil přímý G 3/4 s odvodněním a dvěma závity</t>
  </si>
  <si>
    <t>-157123571</t>
  </si>
  <si>
    <t>Armatury se dvěma závity ventily přímé s odvodňovacím ventilem G 3/4</t>
  </si>
  <si>
    <t>722230113</t>
  </si>
  <si>
    <t>Ventil přímý G 1 s odvodněním a dvěma závity</t>
  </si>
  <si>
    <t>2007260756</t>
  </si>
  <si>
    <t>Armatury se dvěma závity ventily přímé s odvodňovacím ventilem G 1</t>
  </si>
  <si>
    <t>722230115</t>
  </si>
  <si>
    <t>Ventil přímý G 6/4 s odvodněním a dvěma závity</t>
  </si>
  <si>
    <t>1476471854</t>
  </si>
  <si>
    <t>Armatury se dvěma závity ventily přímé s odvodňovacím ventilem G 6/4</t>
  </si>
  <si>
    <t>722290226</t>
  </si>
  <si>
    <t>Zkouška těsnosti vodovodního potrubí do DN 50</t>
  </si>
  <si>
    <t>1771883825</t>
  </si>
  <si>
    <t>Zkoušky, proplach a desinfekce vodovodního potrubí  zkoušky těsnosti vodovodního potrubí závitového do DN 50</t>
  </si>
  <si>
    <t>138,6+130,8+26,8+46,4</t>
  </si>
  <si>
    <t>342,6*0,5 'Přepočtené koeficientem množství</t>
  </si>
  <si>
    <t>722290234</t>
  </si>
  <si>
    <t>Proplach a dezinfekce vodovodního potrubí do DN 80</t>
  </si>
  <si>
    <t>1599865657</t>
  </si>
  <si>
    <t>Zkoušky, proplach a desinfekce vodovodního potrubí  proplach a desinfekce vodovodního potrubí do DN 80</t>
  </si>
  <si>
    <t>998722102</t>
  </si>
  <si>
    <t>Přesun hmot tonážní pro vnitřní vodovod v objektech v do 12 m</t>
  </si>
  <si>
    <t>-625876476</t>
  </si>
  <si>
    <t>Přesun hmot pro vnitřní vodovod  stanovený z hmotnosti přesunovaného materiálu vodorovná dopravní vzdálenost do 50 m v objektech výšky přes 6 do 12 m</t>
  </si>
  <si>
    <t>725</t>
  </si>
  <si>
    <t>Zdravotechnika - zařizovací předměty</t>
  </si>
  <si>
    <t>725110811</t>
  </si>
  <si>
    <t>Demontáž klozetů splachovací s nádrží</t>
  </si>
  <si>
    <t>-1592885704</t>
  </si>
  <si>
    <t>Demontáž klozetů  splachovacích s nádrží nebo tlakovým splachovačem</t>
  </si>
  <si>
    <t>725112171</t>
  </si>
  <si>
    <t>Kombi klozet s hlubokým splachováním odpad vodorovný</t>
  </si>
  <si>
    <t>522873298</t>
  </si>
  <si>
    <t>Zařízení záchodů kombi klozety s hlubokým splachováním odpad vodorovný</t>
  </si>
  <si>
    <t>725112022</t>
  </si>
  <si>
    <t>Klozet keramický závěsný na nosné stěny s hlubokým splachováním odpad vodorovný vč. oddáleného pneumatického splachování</t>
  </si>
  <si>
    <t>-1720104070</t>
  </si>
  <si>
    <t>Zařízení záchodů klozety keramické závěsné na nosné stěny s hlubokým splachováním odpad vodorovný</t>
  </si>
  <si>
    <t>725121523</t>
  </si>
  <si>
    <t>Pisoárový záchodek automatický pro bateriové napájení</t>
  </si>
  <si>
    <t>1393424521</t>
  </si>
  <si>
    <t>Pisoárové záchodky keramické automatické pro bateriové napájení</t>
  </si>
  <si>
    <t>725210821</t>
  </si>
  <si>
    <t>Demontáž umyvadel bez výtokových armatur</t>
  </si>
  <si>
    <t>1181737607</t>
  </si>
  <si>
    <t>Demontáž umyvadel  bez výtokových armatur umyvadel</t>
  </si>
  <si>
    <t>5+1+1+1</t>
  </si>
  <si>
    <t>725211602</t>
  </si>
  <si>
    <t>Umyvadlo keramické bílé šířky 550 mm bez krytu na sifon připevněné na stěnu šrouby</t>
  </si>
  <si>
    <t>-1359260453</t>
  </si>
  <si>
    <t>Umyvadla keramická bílá bez výtokových armatur připevněná na stěnu šrouby bez sloupu nebo krytu na sifon 550 mm</t>
  </si>
  <si>
    <t>6+1+1</t>
  </si>
  <si>
    <t>725211681</t>
  </si>
  <si>
    <t>Umyvadlo keramické bílé zdravotní šířky 640 mm připevněné na stěnu šrouby</t>
  </si>
  <si>
    <t>1073759513</t>
  </si>
  <si>
    <t>Umyvadla keramická bílá bez výtokových armatur připevněná na stěnu šrouby zdravotní bílá 640 mm</t>
  </si>
  <si>
    <t>725231201</t>
  </si>
  <si>
    <t>Bidet bez armatur výtokových keramický klasický se zápachovou uzávěrkou</t>
  </si>
  <si>
    <t>816632071</t>
  </si>
  <si>
    <t>Bidety bez výtokových armatur se zápachovou uzávěrkou keramické klasické</t>
  </si>
  <si>
    <t>72596170R</t>
  </si>
  <si>
    <t>Doplňky zařízení koupelen a záchodů nerez madlo rovné dl 600 mm</t>
  </si>
  <si>
    <t>215265296</t>
  </si>
  <si>
    <t>Doplňky zařízení koupelen a záchodů  smaltované madla rovná, délky 800 mm</t>
  </si>
  <si>
    <t>72596172R</t>
  </si>
  <si>
    <t>Doplňky zařízení koupelen a záchodů nerez madlo sklopné dl 800 mm</t>
  </si>
  <si>
    <t>516262039</t>
  </si>
  <si>
    <t>Doplňky zařízení koupelen a záchodů  smaltované madla krakorcová sklopná, délky 834 mm</t>
  </si>
  <si>
    <t>725291511</t>
  </si>
  <si>
    <t>Doplňky zařízení koupelen a záchodů plastové dávkovač tekutého mýdla na 350 ml</t>
  </si>
  <si>
    <t>-1534377306</t>
  </si>
  <si>
    <t>Doplňky zařízení koupelen a záchodů  plastové dávkovač tekutého mýdla na 350 ml</t>
  </si>
  <si>
    <t>725291621</t>
  </si>
  <si>
    <t>Doplňky zařízení koupelen a záchodů nerezové zásobník toaletních papírů</t>
  </si>
  <si>
    <t>925175698</t>
  </si>
  <si>
    <t>Doplňky zařízení koupelen a záchodů  nerezové zásobník toaletních papírů d=300 mm</t>
  </si>
  <si>
    <t>725291631</t>
  </si>
  <si>
    <t>Doplňky zařízení koupelen a záchodů nerezové zásobník papírových ručníků</t>
  </si>
  <si>
    <t>-1122465908</t>
  </si>
  <si>
    <t>Doplňky zařízení koupelen a záchodů  nerezové zásobník papírových ručníků</t>
  </si>
  <si>
    <t>725330840</t>
  </si>
  <si>
    <t>Demontáž výlevka litinová nebo ocelová</t>
  </si>
  <si>
    <t>1639015672</t>
  </si>
  <si>
    <t>Demontáž výlevek  bez výtokových armatur a bez nádrže a splachovacího potrubí ocelových nebo litinových</t>
  </si>
  <si>
    <t>725813111</t>
  </si>
  <si>
    <t>Ventil rohový bez připojovací trubičky nebo flexi hadičky G 1/2</t>
  </si>
  <si>
    <t>1581801854</t>
  </si>
  <si>
    <t>Ventily rohové bez připojovací trubičky nebo flexi hadičky G 1/2</t>
  </si>
  <si>
    <t>725820801</t>
  </si>
  <si>
    <t>Demontáž baterie nástěnné do G 3 / 4</t>
  </si>
  <si>
    <t>866568506</t>
  </si>
  <si>
    <t>Demontáž baterií  nástěnných do G 3/4</t>
  </si>
  <si>
    <t>725822611</t>
  </si>
  <si>
    <t>Baterie umyvadlová stojánková páková bez výpusti</t>
  </si>
  <si>
    <t>-1551889022</t>
  </si>
  <si>
    <t>Baterie umyvadlové stojánkové pákové bez výpusti</t>
  </si>
  <si>
    <t>725829131</t>
  </si>
  <si>
    <t>Montáž baterie umyvadlové stojánkové G 1/2 ostatní typ</t>
  </si>
  <si>
    <t>700328674</t>
  </si>
  <si>
    <t>Baterie umyvadlové montáž ostatních typů stojánkových G 1/2</t>
  </si>
  <si>
    <t>55145692</t>
  </si>
  <si>
    <t>baterie umyvadlová stojánková páková s prodlouženou pákou (invalidní)</t>
  </si>
  <si>
    <t>1455944983</t>
  </si>
  <si>
    <t>baterie umyvadlová stojánková páková s prodlouženou pákou (lékařská)</t>
  </si>
  <si>
    <t>725823112</t>
  </si>
  <si>
    <t>Baterie bidetové stojánkové pákové s výpustí</t>
  </si>
  <si>
    <t>-254592759</t>
  </si>
  <si>
    <t>725849412</t>
  </si>
  <si>
    <t>Montáž baterie sprchová nástěnnás pevnou výškou sprchy</t>
  </si>
  <si>
    <t>-1514362528</t>
  </si>
  <si>
    <t>Baterie sprchové montáž nástěnných baterií s pevnou výškou sprchy</t>
  </si>
  <si>
    <t>1+1+5+1</t>
  </si>
  <si>
    <t>55196552R</t>
  </si>
  <si>
    <t>sprcha hlavová 250x250 mm vč. sprchového ramena 377 mm</t>
  </si>
  <si>
    <t>1935671230</t>
  </si>
  <si>
    <t>sprcha hlavová L 238mm</t>
  </si>
  <si>
    <t>72596130R</t>
  </si>
  <si>
    <t>Ventil směšovací termostatický pod omítku PRESTON 1X3T</t>
  </si>
  <si>
    <t>497230335</t>
  </si>
  <si>
    <t>Ventily nástěnné samouzavírací s omezenou dobou výtoku tlačné G 1/2 (4 l/min)</t>
  </si>
  <si>
    <t>725840851</t>
  </si>
  <si>
    <t>Demontáž baterie sprch diferenciální do G 5/4x6/4</t>
  </si>
  <si>
    <t>-2098851846</t>
  </si>
  <si>
    <t>Demontáž baterií sprchových  diferenciálních přes 3/4 x 1 do G 5/4 x 6/4</t>
  </si>
  <si>
    <t>725840860</t>
  </si>
  <si>
    <t>Demontáž ramen sprchových nebo sprch táhlových</t>
  </si>
  <si>
    <t>1292848447</t>
  </si>
  <si>
    <t>Demontáž baterií sprchových  diferenciálních sprchových ramen nebo sprch táhlových</t>
  </si>
  <si>
    <t>1+5</t>
  </si>
  <si>
    <t>725860811</t>
  </si>
  <si>
    <t>Demontáž uzávěrů zápachu jednoduchých</t>
  </si>
  <si>
    <t>331146120</t>
  </si>
  <si>
    <t>Demontáž zápachových uzávěrek pro zařizovací předměty  jednoduchých</t>
  </si>
  <si>
    <t>72596082R</t>
  </si>
  <si>
    <t xml:space="preserve">Demontáž ocelové konzole </t>
  </si>
  <si>
    <t>-60222550</t>
  </si>
  <si>
    <t>Demontáž dřezů jednodílných  bez výtokových armatur na konzolách</t>
  </si>
  <si>
    <t>72596133R</t>
  </si>
  <si>
    <t>Vestavná sprchová baterie ovládání sprch podomítkové tlačítko tyo MCM 9005</t>
  </si>
  <si>
    <t>-1427782683</t>
  </si>
  <si>
    <t>Baterie sprchové podomítkové (zápustné) kompletní</t>
  </si>
  <si>
    <t>725980121</t>
  </si>
  <si>
    <t>Dvířka 15/15</t>
  </si>
  <si>
    <t>-1219195132</t>
  </si>
  <si>
    <t>Dvířka  15/15</t>
  </si>
  <si>
    <t>998725102</t>
  </si>
  <si>
    <t>Přesun hmot tonážní pro zařizovací předměty v objektech v do 12 m</t>
  </si>
  <si>
    <t>-58970677</t>
  </si>
  <si>
    <t>Přesun hmot pro zařizovací předměty  stanovený z hmotnosti přesunovaného materiálu vodorovná dopravní vzdálenost do 50 m v objektech výšky přes 6 do 12 m</t>
  </si>
  <si>
    <t>726</t>
  </si>
  <si>
    <t>Zdravotechnika - předstěnové instalace</t>
  </si>
  <si>
    <t>726131043</t>
  </si>
  <si>
    <t>Instalační předstěna - klozet závěsný v 1120 mm s ovládáním zepředu pro postižené do stěn s kov kcí</t>
  </si>
  <si>
    <t>371804943</t>
  </si>
  <si>
    <t>Předstěnové instalační systémy do lehkých stěn s kovovou konstrukcí pro závěsné klozety ovládání zepředu, stavební výšky 1120 mm pro tělesně postižené</t>
  </si>
  <si>
    <t>726191001</t>
  </si>
  <si>
    <t>Zvukoizolační souprava pro klozet a bidet</t>
  </si>
  <si>
    <t>-1074575219</t>
  </si>
  <si>
    <t>Ostatní příslušenství instalačních systémů  zvukoizolační souprava pro WC a bidet</t>
  </si>
  <si>
    <t>726191002</t>
  </si>
  <si>
    <t>Souprava pro předstěnovou montáž</t>
  </si>
  <si>
    <t>1795349174</t>
  </si>
  <si>
    <t>Ostatní příslušenství instalačních systémů  souprava pro předstěnovou montáž</t>
  </si>
  <si>
    <t>998726112</t>
  </si>
  <si>
    <t>Přesun hmot tonážní pro instalační prefabrikáty v objektech v do 12 m</t>
  </si>
  <si>
    <t>-1025888366</t>
  </si>
  <si>
    <t>Přesun hmot pro instalační prefabrikáty  stanovený z hmotnosti přesunovaného materiálu vodorovná dopravní vzdálenost do 50 m v objektech výšky přes 6 m do 12 m</t>
  </si>
  <si>
    <t>SO 01.2b - Silnoproud - hoši, první pomoc a invalidní</t>
  </si>
  <si>
    <t>D5 - Demontáže stávající instalace</t>
  </si>
  <si>
    <t>D6 - PSV - Práce a dodávky PSV</t>
  </si>
  <si>
    <t xml:space="preserve">    D7 - Elektromontáže</t>
  </si>
  <si>
    <t xml:space="preserve">      D8 - Popis</t>
  </si>
  <si>
    <t xml:space="preserve">      D9 - Popis montáže rozvaděčů a zařízení</t>
  </si>
  <si>
    <t xml:space="preserve">      D10 - Popis - svítidla včetně zdrojů</t>
  </si>
  <si>
    <t xml:space="preserve">      D11 - Popis montáže svítidel</t>
  </si>
  <si>
    <t xml:space="preserve">      D12 - Popis - cena přístroje včetně rámečků</t>
  </si>
  <si>
    <t xml:space="preserve">      D13 - Popis montáže přístrojů</t>
  </si>
  <si>
    <t xml:space="preserve">      D14 - Popis - kabely a vodiče s příslušenstvím</t>
  </si>
  <si>
    <t xml:space="preserve">      D15 - Popis montáže kabelů</t>
  </si>
  <si>
    <t xml:space="preserve">      D16 - Popis úložný a nosný materiáL</t>
  </si>
  <si>
    <t xml:space="preserve">      D17 - Popis -montáž úložný materiál</t>
  </si>
  <si>
    <t>D5</t>
  </si>
  <si>
    <t>Demontáže stávající instalace</t>
  </si>
  <si>
    <t>Pol8</t>
  </si>
  <si>
    <t>Demontáž svítidel, kabelů, zařízení</t>
  </si>
  <si>
    <t>h</t>
  </si>
  <si>
    <t>D6</t>
  </si>
  <si>
    <t>D7</t>
  </si>
  <si>
    <t>Elektromontáže</t>
  </si>
  <si>
    <t>D8</t>
  </si>
  <si>
    <t>Pol10</t>
  </si>
  <si>
    <t>Napájecí zdroj JIKA Golem</t>
  </si>
  <si>
    <t>Pol11</t>
  </si>
  <si>
    <t>Pisoár JIKA automat splachování</t>
  </si>
  <si>
    <t>Pol12</t>
  </si>
  <si>
    <t>Vysoušeč vlasů S&amp;P COMET-N</t>
  </si>
  <si>
    <t>1134957048</t>
  </si>
  <si>
    <t>Pol9</t>
  </si>
  <si>
    <t>Rozvaděč RS</t>
  </si>
  <si>
    <t>-1120013500</t>
  </si>
  <si>
    <t>D9</t>
  </si>
  <si>
    <t>Popis montáže rozvaděčů a zařízení</t>
  </si>
  <si>
    <t>Pol13</t>
  </si>
  <si>
    <t>Montáž rozvaděčů plechových, hliníkových nebo plastových sestava do 100 kg</t>
  </si>
  <si>
    <t>563260134</t>
  </si>
  <si>
    <t>Pol14</t>
  </si>
  <si>
    <t>Montáž a zprovoznění vysoušečů</t>
  </si>
  <si>
    <t>1623486613</t>
  </si>
  <si>
    <t>D10</t>
  </si>
  <si>
    <t>Popis - svítidla včetně zdrojů</t>
  </si>
  <si>
    <t>Pol16</t>
  </si>
  <si>
    <t>A1 -  Svítidlo stropní LED, CoreLine 57W IP 65  -  sprchy</t>
  </si>
  <si>
    <t>Pol17</t>
  </si>
  <si>
    <t>B1 -  Svítidlo stropní LED, CoreLine 38W IP 65  -  šatny, sklad</t>
  </si>
  <si>
    <t>Pol18</t>
  </si>
  <si>
    <t>C1 - Svítidlo s pohyb.čidlem Fogler DL LED  -  WC</t>
  </si>
  <si>
    <t>Pol19</t>
  </si>
  <si>
    <t>D1 - Svítidlo LED stropní, nástěné  -  bezbariérové WC, WC</t>
  </si>
  <si>
    <t>D11</t>
  </si>
  <si>
    <t>Popis montáže svítidel</t>
  </si>
  <si>
    <t>Pol20</t>
  </si>
  <si>
    <t>Montáž svítidla přisazeného včetně krytu</t>
  </si>
  <si>
    <t>D12</t>
  </si>
  <si>
    <t>Popis - cena přístroje včetně rámečků</t>
  </si>
  <si>
    <t>Pol21</t>
  </si>
  <si>
    <t>Vypínač pod omítku, řazení  6, IP20,</t>
  </si>
  <si>
    <t>Pol22</t>
  </si>
  <si>
    <t>Vypínač pod omítku, řazení  1, IP20,</t>
  </si>
  <si>
    <t>Pol23</t>
  </si>
  <si>
    <t>Vypínač pod omítku, řazení  6, IP44,</t>
  </si>
  <si>
    <t>Pol25</t>
  </si>
  <si>
    <t>Vypínač pod omítku, řazení  01, IP44, tlačítko s táhlem  panika</t>
  </si>
  <si>
    <t>Pol26</t>
  </si>
  <si>
    <t>Výstražné světlo Panika</t>
  </si>
  <si>
    <t>D13</t>
  </si>
  <si>
    <t>Popis montáže přístrojů</t>
  </si>
  <si>
    <t>Pol27</t>
  </si>
  <si>
    <t>Montáž vypínače</t>
  </si>
  <si>
    <t>Pol28</t>
  </si>
  <si>
    <t>Montáž zásuvky 230V</t>
  </si>
  <si>
    <t>Pol29</t>
  </si>
  <si>
    <t>Montáž výstražné světlo</t>
  </si>
  <si>
    <t>D14</t>
  </si>
  <si>
    <t>Popis - kabely a vodiče s příslušenstvím</t>
  </si>
  <si>
    <t>Pol30</t>
  </si>
  <si>
    <t>CYKY-J 5*6</t>
  </si>
  <si>
    <t>Pol31</t>
  </si>
  <si>
    <t>CYKY-J 3*2,5</t>
  </si>
  <si>
    <t>156*0,5 'Přepočtené koeficientem množství</t>
  </si>
  <si>
    <t>Pol32</t>
  </si>
  <si>
    <t>CYKY-J 3*1,5</t>
  </si>
  <si>
    <t>150*0,5 'Přepočtené koeficientem množství</t>
  </si>
  <si>
    <t>Pol33</t>
  </si>
  <si>
    <t>CYKY-O 3*1,5</t>
  </si>
  <si>
    <t>Pol34</t>
  </si>
  <si>
    <t>CY6 ZŽ</t>
  </si>
  <si>
    <t>55*0,5 'Přepočtené koeficientem množství</t>
  </si>
  <si>
    <t>Pol35</t>
  </si>
  <si>
    <t>Svorka ochranného pospojení, připojovací 4-16mm2</t>
  </si>
  <si>
    <t>D15</t>
  </si>
  <si>
    <t>Popis montáže kabelů</t>
  </si>
  <si>
    <t>Pol36</t>
  </si>
  <si>
    <t>Montáž kabelu a vodiče do 4mm2</t>
  </si>
  <si>
    <t>421*0,5 'Přepočtené koeficientem množství</t>
  </si>
  <si>
    <t>Pol37</t>
  </si>
  <si>
    <t>Montáž kabelu a vodiče  od 6 do 10mm2</t>
  </si>
  <si>
    <t>D16</t>
  </si>
  <si>
    <t>Popis úložný a nosný materiáL</t>
  </si>
  <si>
    <t>Pol38</t>
  </si>
  <si>
    <t>Krabice přístrojová KU 68</t>
  </si>
  <si>
    <t>Pol39</t>
  </si>
  <si>
    <t>Krabice rozvodná KR 68</t>
  </si>
  <si>
    <t>Pol40</t>
  </si>
  <si>
    <t>Lišta 20/20 plastová kompletní včetně víka, rohů a koncovek</t>
  </si>
  <si>
    <t>D17</t>
  </si>
  <si>
    <t>Popis -montáž úložný materiál</t>
  </si>
  <si>
    <t>Pol41</t>
  </si>
  <si>
    <t>Montáž KU, KO</t>
  </si>
  <si>
    <t>Pol42</t>
  </si>
  <si>
    <t>Montáž trubky lišt</t>
  </si>
  <si>
    <t>VONb - Vedlejší a ostatní náklady - rekonstrukce část hoši,první pomoc a imobilní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</si>
  <si>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</si>
  <si>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</si>
  <si>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</si>
  <si>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</si>
  <si>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</si>
  <si>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</si>
  <si>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</si>
  <si>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</si>
  <si>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</si>
  <si>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</si>
  <si>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</si>
  <si>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897271400</t>
  </si>
  <si>
    <t>VRN3</t>
  </si>
  <si>
    <t>Zařízení staveniště</t>
  </si>
  <si>
    <t>030001000</t>
  </si>
  <si>
    <t>34600615</t>
  </si>
  <si>
    <t>VRN4</t>
  </si>
  <si>
    <t>Inženýrská činnost</t>
  </si>
  <si>
    <t>044002000</t>
  </si>
  <si>
    <t>Revize a zpráva o revizi</t>
  </si>
  <si>
    <t>-1447235784</t>
  </si>
  <si>
    <t>Revize</t>
  </si>
  <si>
    <t>045203000</t>
  </si>
  <si>
    <t>Kompletační činnost</t>
  </si>
  <si>
    <t>-910170073</t>
  </si>
  <si>
    <t>Rekonstrukce sociálního zařízení pavilonu tělocvičen SPgŠ,G a VOŠ Lidická 455/49 K.Vary - etapa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</si>
</sst>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79">
      <selection activeCell="AN2" sqref="AN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8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9"/>
      <c r="BE5" s="225" t="s">
        <v>15</v>
      </c>
      <c r="BS5" s="16" t="s">
        <v>6</v>
      </c>
    </row>
    <row r="6" spans="2:71" ht="36.9" customHeight="1">
      <c r="B6" s="19"/>
      <c r="D6" s="25" t="s">
        <v>16</v>
      </c>
      <c r="K6" s="219" t="s">
        <v>1323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9"/>
      <c r="BE6" s="226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6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6"/>
      <c r="BS8" s="16" t="s">
        <v>6</v>
      </c>
    </row>
    <row r="9" spans="2:71" ht="14.4" customHeight="1">
      <c r="B9" s="19"/>
      <c r="AR9" s="19"/>
      <c r="BE9" s="226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26"/>
      <c r="BS10" s="16" t="s">
        <v>6</v>
      </c>
    </row>
    <row r="11" spans="2:7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226"/>
      <c r="BS11" s="16" t="s">
        <v>6</v>
      </c>
    </row>
    <row r="12" spans="2:71" ht="6.9" customHeight="1">
      <c r="B12" s="19"/>
      <c r="AR12" s="19"/>
      <c r="BE12" s="226"/>
      <c r="BS12" s="16" t="s">
        <v>6</v>
      </c>
    </row>
    <row r="13" spans="2:7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26"/>
      <c r="BS13" s="16" t="s">
        <v>6</v>
      </c>
    </row>
    <row r="14" spans="2:71" ht="13.2">
      <c r="B14" s="19"/>
      <c r="E14" s="220" t="s">
        <v>28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26</v>
      </c>
      <c r="AN14" s="28" t="s">
        <v>28</v>
      </c>
      <c r="AR14" s="19"/>
      <c r="BE14" s="226"/>
      <c r="BS14" s="16" t="s">
        <v>6</v>
      </c>
    </row>
    <row r="15" spans="2:71" ht="6.9" customHeight="1">
      <c r="B15" s="19"/>
      <c r="AR15" s="19"/>
      <c r="BE15" s="226"/>
      <c r="BS15" s="16" t="s">
        <v>3</v>
      </c>
    </row>
    <row r="16" spans="2:7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26"/>
      <c r="BS16" s="16" t="s">
        <v>3</v>
      </c>
    </row>
    <row r="17" spans="2:71" ht="18.45" customHeight="1">
      <c r="B17" s="19"/>
      <c r="E17" s="24" t="s">
        <v>25</v>
      </c>
      <c r="AK17" s="26" t="s">
        <v>26</v>
      </c>
      <c r="AN17" s="24" t="s">
        <v>1</v>
      </c>
      <c r="AR17" s="19"/>
      <c r="BE17" s="226"/>
      <c r="BS17" s="16" t="s">
        <v>30</v>
      </c>
    </row>
    <row r="18" spans="2:71" ht="6.9" customHeight="1">
      <c r="B18" s="19"/>
      <c r="AR18" s="19"/>
      <c r="BE18" s="226"/>
      <c r="BS18" s="16" t="s">
        <v>6</v>
      </c>
    </row>
    <row r="19" spans="2:71" ht="12" customHeight="1">
      <c r="B19" s="19"/>
      <c r="D19" s="26" t="s">
        <v>31</v>
      </c>
      <c r="AK19" s="26" t="s">
        <v>24</v>
      </c>
      <c r="AN19" s="24" t="s">
        <v>1</v>
      </c>
      <c r="AR19" s="19"/>
      <c r="BE19" s="226"/>
      <c r="BS19" s="16" t="s">
        <v>6</v>
      </c>
    </row>
    <row r="20" spans="2:71" ht="18.45" customHeight="1">
      <c r="B20" s="19"/>
      <c r="E20" s="24" t="s">
        <v>25</v>
      </c>
      <c r="AK20" s="26" t="s">
        <v>26</v>
      </c>
      <c r="AN20" s="24" t="s">
        <v>1</v>
      </c>
      <c r="AR20" s="19"/>
      <c r="BE20" s="226"/>
      <c r="BS20" s="16" t="s">
        <v>30</v>
      </c>
    </row>
    <row r="21" spans="2:57" ht="6.9" customHeight="1">
      <c r="B21" s="19"/>
      <c r="AR21" s="19"/>
      <c r="BE21" s="226"/>
    </row>
    <row r="22" spans="2:57" ht="12" customHeight="1">
      <c r="B22" s="19"/>
      <c r="D22" s="26" t="s">
        <v>32</v>
      </c>
      <c r="AR22" s="19"/>
      <c r="BE22" s="226"/>
    </row>
    <row r="23" spans="2:57" ht="84" customHeight="1">
      <c r="B23" s="19"/>
      <c r="E23" s="222" t="s">
        <v>33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9"/>
      <c r="BE23" s="226"/>
    </row>
    <row r="24" spans="2:57" ht="6.9" customHeight="1">
      <c r="B24" s="19"/>
      <c r="AR24" s="19"/>
      <c r="BE24" s="226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6"/>
    </row>
    <row r="26" spans="2:57" s="1" customFormat="1" ht="25.95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5">
        <f>ROUND(AG94,2)</f>
        <v>0</v>
      </c>
      <c r="AL26" s="206"/>
      <c r="AM26" s="206"/>
      <c r="AN26" s="206"/>
      <c r="AO26" s="206"/>
      <c r="AR26" s="31"/>
      <c r="BE26" s="226"/>
    </row>
    <row r="27" spans="2:57" s="1" customFormat="1" ht="6.9" customHeight="1">
      <c r="B27" s="31"/>
      <c r="AR27" s="31"/>
      <c r="BE27" s="226"/>
    </row>
    <row r="28" spans="2:57" s="1" customFormat="1" ht="13.2">
      <c r="B28" s="31"/>
      <c r="L28" s="223" t="s">
        <v>35</v>
      </c>
      <c r="M28" s="223"/>
      <c r="N28" s="223"/>
      <c r="O28" s="223"/>
      <c r="P28" s="223"/>
      <c r="W28" s="223" t="s">
        <v>36</v>
      </c>
      <c r="X28" s="223"/>
      <c r="Y28" s="223"/>
      <c r="Z28" s="223"/>
      <c r="AA28" s="223"/>
      <c r="AB28" s="223"/>
      <c r="AC28" s="223"/>
      <c r="AD28" s="223"/>
      <c r="AE28" s="223"/>
      <c r="AK28" s="223" t="s">
        <v>37</v>
      </c>
      <c r="AL28" s="223"/>
      <c r="AM28" s="223"/>
      <c r="AN28" s="223"/>
      <c r="AO28" s="223"/>
      <c r="AR28" s="31"/>
      <c r="BE28" s="226"/>
    </row>
    <row r="29" spans="2:57" s="2" customFormat="1" ht="14.4" customHeight="1">
      <c r="B29" s="35"/>
      <c r="D29" s="26" t="s">
        <v>38</v>
      </c>
      <c r="F29" s="26" t="s">
        <v>39</v>
      </c>
      <c r="L29" s="224">
        <v>0.21</v>
      </c>
      <c r="M29" s="204"/>
      <c r="N29" s="204"/>
      <c r="O29" s="204"/>
      <c r="P29" s="204"/>
      <c r="W29" s="203">
        <f>ROUND(AZ94,2)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ROUND(AV94,2)</f>
        <v>0</v>
      </c>
      <c r="AL29" s="204"/>
      <c r="AM29" s="204"/>
      <c r="AN29" s="204"/>
      <c r="AO29" s="204"/>
      <c r="AR29" s="35"/>
      <c r="BE29" s="227"/>
    </row>
    <row r="30" spans="2:57" s="2" customFormat="1" ht="14.4" customHeight="1">
      <c r="B30" s="35"/>
      <c r="F30" s="26" t="s">
        <v>40</v>
      </c>
      <c r="L30" s="224">
        <v>0.15</v>
      </c>
      <c r="M30" s="204"/>
      <c r="N30" s="204"/>
      <c r="O30" s="204"/>
      <c r="P30" s="204"/>
      <c r="W30" s="203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ROUND(AW94,2)</f>
        <v>0</v>
      </c>
      <c r="AL30" s="204"/>
      <c r="AM30" s="204"/>
      <c r="AN30" s="204"/>
      <c r="AO30" s="204"/>
      <c r="AR30" s="35"/>
      <c r="BE30" s="227"/>
    </row>
    <row r="31" spans="2:57" s="2" customFormat="1" ht="14.4" customHeight="1" hidden="1">
      <c r="B31" s="35"/>
      <c r="F31" s="26" t="s">
        <v>41</v>
      </c>
      <c r="L31" s="224">
        <v>0.21</v>
      </c>
      <c r="M31" s="204"/>
      <c r="N31" s="204"/>
      <c r="O31" s="204"/>
      <c r="P31" s="204"/>
      <c r="W31" s="203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5"/>
      <c r="BE31" s="227"/>
    </row>
    <row r="32" spans="2:57" s="2" customFormat="1" ht="14.4" customHeight="1" hidden="1">
      <c r="B32" s="35"/>
      <c r="F32" s="26" t="s">
        <v>42</v>
      </c>
      <c r="L32" s="224">
        <v>0.15</v>
      </c>
      <c r="M32" s="204"/>
      <c r="N32" s="204"/>
      <c r="O32" s="204"/>
      <c r="P32" s="204"/>
      <c r="W32" s="203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5"/>
      <c r="BE32" s="227"/>
    </row>
    <row r="33" spans="2:57" s="2" customFormat="1" ht="14.4" customHeight="1" hidden="1">
      <c r="B33" s="35"/>
      <c r="F33" s="26" t="s">
        <v>43</v>
      </c>
      <c r="L33" s="224">
        <v>0</v>
      </c>
      <c r="M33" s="204"/>
      <c r="N33" s="204"/>
      <c r="O33" s="204"/>
      <c r="P33" s="204"/>
      <c r="W33" s="203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5"/>
      <c r="BE33" s="227"/>
    </row>
    <row r="34" spans="2:57" s="1" customFormat="1" ht="6.9" customHeight="1">
      <c r="B34" s="31"/>
      <c r="AR34" s="31"/>
      <c r="BE34" s="226"/>
    </row>
    <row r="35" spans="2:44" s="1" customFormat="1" ht="25.95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34" t="s">
        <v>46</v>
      </c>
      <c r="Y35" s="235"/>
      <c r="Z35" s="235"/>
      <c r="AA35" s="235"/>
      <c r="AB35" s="235"/>
      <c r="AC35" s="38"/>
      <c r="AD35" s="38"/>
      <c r="AE35" s="38"/>
      <c r="AF35" s="38"/>
      <c r="AG35" s="38"/>
      <c r="AH35" s="38"/>
      <c r="AI35" s="38"/>
      <c r="AJ35" s="38"/>
      <c r="AK35" s="236">
        <f>SUM(AK26:AK33)</f>
        <v>0</v>
      </c>
      <c r="AL35" s="235"/>
      <c r="AM35" s="235"/>
      <c r="AN35" s="235"/>
      <c r="AO35" s="237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53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2019J-034</v>
      </c>
      <c r="AR84" s="47"/>
    </row>
    <row r="85" spans="2:44" s="4" customFormat="1" ht="36.9" customHeight="1">
      <c r="B85" s="48"/>
      <c r="C85" s="49" t="s">
        <v>16</v>
      </c>
      <c r="L85" s="215" t="str">
        <f>K6</f>
        <v>Rekonstrukce sociálního zařízení pavilonu tělocvičen SPgŠ,G a VOŠ Lidická 455/49 K.Vary - etapa hoši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19</v>
      </c>
      <c r="L87" s="50" t="str">
        <f>IF(K8="","",K8)</f>
        <v>Karlovy Vary</v>
      </c>
      <c r="AI87" s="26" t="s">
        <v>21</v>
      </c>
      <c r="AM87" s="217" t="str">
        <f>IF(AN8="","",AN8)</f>
        <v>30. 5. 2019</v>
      </c>
      <c r="AN87" s="217"/>
      <c r="AR87" s="31"/>
    </row>
    <row r="88" spans="2:44" s="1" customFormat="1" ht="6.9" customHeight="1">
      <c r="B88" s="31"/>
      <c r="AR88" s="31"/>
    </row>
    <row r="89" spans="2:56" s="1" customFormat="1" ht="15.6" customHeight="1">
      <c r="B89" s="31"/>
      <c r="C89" s="26" t="s">
        <v>23</v>
      </c>
      <c r="L89" s="3" t="str">
        <f>IF(E11="","",E11)</f>
        <v xml:space="preserve"> </v>
      </c>
      <c r="AI89" s="26" t="s">
        <v>29</v>
      </c>
      <c r="AM89" s="213" t="str">
        <f>IF(E17="","",E17)</f>
        <v xml:space="preserve"> </v>
      </c>
      <c r="AN89" s="214"/>
      <c r="AO89" s="214"/>
      <c r="AP89" s="214"/>
      <c r="AR89" s="31"/>
      <c r="AS89" s="209" t="s">
        <v>54</v>
      </c>
      <c r="AT89" s="21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6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213" t="str">
        <f>IF(E20="","",E20)</f>
        <v xml:space="preserve"> </v>
      </c>
      <c r="AN90" s="214"/>
      <c r="AO90" s="214"/>
      <c r="AP90" s="214"/>
      <c r="AR90" s="31"/>
      <c r="AS90" s="211"/>
      <c r="AT90" s="21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8" customHeight="1">
      <c r="B91" s="31"/>
      <c r="AR91" s="31"/>
      <c r="AS91" s="211"/>
      <c r="AT91" s="21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40" t="s">
        <v>55</v>
      </c>
      <c r="D92" s="231"/>
      <c r="E92" s="231"/>
      <c r="F92" s="231"/>
      <c r="G92" s="231"/>
      <c r="H92" s="56"/>
      <c r="I92" s="230" t="s">
        <v>56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57</v>
      </c>
      <c r="AH92" s="231"/>
      <c r="AI92" s="231"/>
      <c r="AJ92" s="231"/>
      <c r="AK92" s="231"/>
      <c r="AL92" s="231"/>
      <c r="AM92" s="231"/>
      <c r="AN92" s="230" t="s">
        <v>58</v>
      </c>
      <c r="AO92" s="231"/>
      <c r="AP92" s="232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8">
        <f>ROUND(SUM(AG95:AG98),2)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26.4" customHeight="1">
      <c r="A95" s="73" t="s">
        <v>78</v>
      </c>
      <c r="B95" s="74"/>
      <c r="C95" s="75"/>
      <c r="D95" s="241" t="s">
        <v>79</v>
      </c>
      <c r="E95" s="241"/>
      <c r="F95" s="241"/>
      <c r="G95" s="241"/>
      <c r="H95" s="241"/>
      <c r="I95" s="76"/>
      <c r="J95" s="241" t="s">
        <v>80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28">
        <f>'SO 01.01b - Stavební část...'!J30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77" t="s">
        <v>81</v>
      </c>
      <c r="AR95" s="74"/>
      <c r="AS95" s="78">
        <v>0</v>
      </c>
      <c r="AT95" s="79">
        <f>ROUND(SUM(AV95:AW95),2)</f>
        <v>0</v>
      </c>
      <c r="AU95" s="80">
        <f>'SO 01.01b - Stavební část...'!P133</f>
        <v>0</v>
      </c>
      <c r="AV95" s="79">
        <f>'SO 01.01b - Stavební část...'!J33</f>
        <v>0</v>
      </c>
      <c r="AW95" s="79">
        <f>'SO 01.01b - Stavební část...'!J34</f>
        <v>0</v>
      </c>
      <c r="AX95" s="79">
        <f>'SO 01.01b - Stavební část...'!J35</f>
        <v>0</v>
      </c>
      <c r="AY95" s="79">
        <f>'SO 01.01b - Stavební část...'!J36</f>
        <v>0</v>
      </c>
      <c r="AZ95" s="79">
        <f>'SO 01.01b - Stavební část...'!F33</f>
        <v>0</v>
      </c>
      <c r="BA95" s="79">
        <f>'SO 01.01b - Stavební část...'!F34</f>
        <v>0</v>
      </c>
      <c r="BB95" s="79">
        <f>'SO 01.01b - Stavební část...'!F35</f>
        <v>0</v>
      </c>
      <c r="BC95" s="79">
        <f>'SO 01.01b - Stavební část...'!F36</f>
        <v>0</v>
      </c>
      <c r="BD95" s="81">
        <f>'SO 01.01b - Stavební část...'!F37</f>
        <v>0</v>
      </c>
      <c r="BT95" s="82" t="s">
        <v>82</v>
      </c>
      <c r="BV95" s="82" t="s">
        <v>76</v>
      </c>
      <c r="BW95" s="82" t="s">
        <v>83</v>
      </c>
      <c r="BX95" s="82" t="s">
        <v>4</v>
      </c>
      <c r="CL95" s="82" t="s">
        <v>1</v>
      </c>
      <c r="CM95" s="82" t="s">
        <v>84</v>
      </c>
    </row>
    <row r="96" spans="1:91" s="6" customFormat="1" ht="26.4" customHeight="1">
      <c r="A96" s="73" t="s">
        <v>78</v>
      </c>
      <c r="B96" s="74"/>
      <c r="C96" s="75"/>
      <c r="D96" s="241" t="s">
        <v>85</v>
      </c>
      <c r="E96" s="241"/>
      <c r="F96" s="241"/>
      <c r="G96" s="241"/>
      <c r="H96" s="241"/>
      <c r="I96" s="76"/>
      <c r="J96" s="241" t="s">
        <v>86</v>
      </c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28">
        <f>'SO 01.1b - Zdravotně tech...'!J30</f>
        <v>0</v>
      </c>
      <c r="AH96" s="229"/>
      <c r="AI96" s="229"/>
      <c r="AJ96" s="229"/>
      <c r="AK96" s="229"/>
      <c r="AL96" s="229"/>
      <c r="AM96" s="229"/>
      <c r="AN96" s="228">
        <f>SUM(AG96,AT96)</f>
        <v>0</v>
      </c>
      <c r="AO96" s="229"/>
      <c r="AP96" s="229"/>
      <c r="AQ96" s="77" t="s">
        <v>81</v>
      </c>
      <c r="AR96" s="74"/>
      <c r="AS96" s="78">
        <v>0</v>
      </c>
      <c r="AT96" s="79">
        <f>ROUND(SUM(AV96:AW96),2)</f>
        <v>0</v>
      </c>
      <c r="AU96" s="80">
        <f>'SO 01.1b - Zdravotně tech...'!P129</f>
        <v>0</v>
      </c>
      <c r="AV96" s="79">
        <f>'SO 01.1b - Zdravotně tech...'!J33</f>
        <v>0</v>
      </c>
      <c r="AW96" s="79">
        <f>'SO 01.1b - Zdravotně tech...'!J34</f>
        <v>0</v>
      </c>
      <c r="AX96" s="79">
        <f>'SO 01.1b - Zdravotně tech...'!J35</f>
        <v>0</v>
      </c>
      <c r="AY96" s="79">
        <f>'SO 01.1b - Zdravotně tech...'!J36</f>
        <v>0</v>
      </c>
      <c r="AZ96" s="79">
        <f>'SO 01.1b - Zdravotně tech...'!F33</f>
        <v>0</v>
      </c>
      <c r="BA96" s="79">
        <f>'SO 01.1b - Zdravotně tech...'!F34</f>
        <v>0</v>
      </c>
      <c r="BB96" s="79">
        <f>'SO 01.1b - Zdravotně tech...'!F35</f>
        <v>0</v>
      </c>
      <c r="BC96" s="79">
        <f>'SO 01.1b - Zdravotně tech...'!F36</f>
        <v>0</v>
      </c>
      <c r="BD96" s="81">
        <f>'SO 01.1b - Zdravotně tech...'!F37</f>
        <v>0</v>
      </c>
      <c r="BT96" s="82" t="s">
        <v>82</v>
      </c>
      <c r="BV96" s="82" t="s">
        <v>76</v>
      </c>
      <c r="BW96" s="82" t="s">
        <v>87</v>
      </c>
      <c r="BX96" s="82" t="s">
        <v>4</v>
      </c>
      <c r="CL96" s="82" t="s">
        <v>1</v>
      </c>
      <c r="CM96" s="82" t="s">
        <v>84</v>
      </c>
    </row>
    <row r="97" spans="1:91" s="6" customFormat="1" ht="26.4" customHeight="1">
      <c r="A97" s="73" t="s">
        <v>78</v>
      </c>
      <c r="B97" s="74"/>
      <c r="C97" s="75"/>
      <c r="D97" s="241" t="s">
        <v>88</v>
      </c>
      <c r="E97" s="241"/>
      <c r="F97" s="241"/>
      <c r="G97" s="241"/>
      <c r="H97" s="241"/>
      <c r="I97" s="76"/>
      <c r="J97" s="241" t="s">
        <v>89</v>
      </c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28">
        <f>'SO 01.2b - Silnoproud - h...'!J30</f>
        <v>0</v>
      </c>
      <c r="AH97" s="229"/>
      <c r="AI97" s="229"/>
      <c r="AJ97" s="229"/>
      <c r="AK97" s="229"/>
      <c r="AL97" s="229"/>
      <c r="AM97" s="229"/>
      <c r="AN97" s="228">
        <f>SUM(AG97,AT97)</f>
        <v>0</v>
      </c>
      <c r="AO97" s="229"/>
      <c r="AP97" s="229"/>
      <c r="AQ97" s="77" t="s">
        <v>81</v>
      </c>
      <c r="AR97" s="74"/>
      <c r="AS97" s="78">
        <v>0</v>
      </c>
      <c r="AT97" s="79">
        <f>ROUND(SUM(AV97:AW97),2)</f>
        <v>0</v>
      </c>
      <c r="AU97" s="80">
        <f>'SO 01.2b - Silnoproud - h...'!P129</f>
        <v>0</v>
      </c>
      <c r="AV97" s="79">
        <f>'SO 01.2b - Silnoproud - h...'!J33</f>
        <v>0</v>
      </c>
      <c r="AW97" s="79">
        <f>'SO 01.2b - Silnoproud - h...'!J34</f>
        <v>0</v>
      </c>
      <c r="AX97" s="79">
        <f>'SO 01.2b - Silnoproud - h...'!J35</f>
        <v>0</v>
      </c>
      <c r="AY97" s="79">
        <f>'SO 01.2b - Silnoproud - h...'!J36</f>
        <v>0</v>
      </c>
      <c r="AZ97" s="79">
        <f>'SO 01.2b - Silnoproud - h...'!F33</f>
        <v>0</v>
      </c>
      <c r="BA97" s="79">
        <f>'SO 01.2b - Silnoproud - h...'!F34</f>
        <v>0</v>
      </c>
      <c r="BB97" s="79">
        <f>'SO 01.2b - Silnoproud - h...'!F35</f>
        <v>0</v>
      </c>
      <c r="BC97" s="79">
        <f>'SO 01.2b - Silnoproud - h...'!F36</f>
        <v>0</v>
      </c>
      <c r="BD97" s="81">
        <f>'SO 01.2b - Silnoproud - h...'!F37</f>
        <v>0</v>
      </c>
      <c r="BT97" s="82" t="s">
        <v>82</v>
      </c>
      <c r="BV97" s="82" t="s">
        <v>76</v>
      </c>
      <c r="BW97" s="82" t="s">
        <v>90</v>
      </c>
      <c r="BX97" s="82" t="s">
        <v>4</v>
      </c>
      <c r="CL97" s="82" t="s">
        <v>1</v>
      </c>
      <c r="CM97" s="82" t="s">
        <v>84</v>
      </c>
    </row>
    <row r="98" spans="1:91" s="6" customFormat="1" ht="39.6" customHeight="1">
      <c r="A98" s="73" t="s">
        <v>78</v>
      </c>
      <c r="B98" s="74"/>
      <c r="C98" s="75"/>
      <c r="D98" s="241" t="s">
        <v>91</v>
      </c>
      <c r="E98" s="241"/>
      <c r="F98" s="241"/>
      <c r="G98" s="241"/>
      <c r="H98" s="241"/>
      <c r="I98" s="76"/>
      <c r="J98" s="241" t="s">
        <v>92</v>
      </c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28">
        <f>'VONb - Vedlejší a ostatní...'!J30</f>
        <v>0</v>
      </c>
      <c r="AH98" s="229"/>
      <c r="AI98" s="229"/>
      <c r="AJ98" s="229"/>
      <c r="AK98" s="229"/>
      <c r="AL98" s="229"/>
      <c r="AM98" s="229"/>
      <c r="AN98" s="228">
        <f>SUM(AG98,AT98)</f>
        <v>0</v>
      </c>
      <c r="AO98" s="229"/>
      <c r="AP98" s="229"/>
      <c r="AQ98" s="77" t="s">
        <v>81</v>
      </c>
      <c r="AR98" s="74"/>
      <c r="AS98" s="83">
        <v>0</v>
      </c>
      <c r="AT98" s="84">
        <f>ROUND(SUM(AV98:AW98),2)</f>
        <v>0</v>
      </c>
      <c r="AU98" s="85">
        <f>'VONb - Vedlejší a ostatní...'!P120</f>
        <v>0</v>
      </c>
      <c r="AV98" s="84">
        <f>'VONb - Vedlejší a ostatní...'!J33</f>
        <v>0</v>
      </c>
      <c r="AW98" s="84">
        <f>'VONb - Vedlejší a ostatní...'!J34</f>
        <v>0</v>
      </c>
      <c r="AX98" s="84">
        <f>'VONb - Vedlejší a ostatní...'!J35</f>
        <v>0</v>
      </c>
      <c r="AY98" s="84">
        <f>'VONb - Vedlejší a ostatní...'!J36</f>
        <v>0</v>
      </c>
      <c r="AZ98" s="84">
        <f>'VONb - Vedlejší a ostatní...'!F33</f>
        <v>0</v>
      </c>
      <c r="BA98" s="84">
        <f>'VONb - Vedlejší a ostatní...'!F34</f>
        <v>0</v>
      </c>
      <c r="BB98" s="84">
        <f>'VONb - Vedlejší a ostatní...'!F35</f>
        <v>0</v>
      </c>
      <c r="BC98" s="84">
        <f>'VONb - Vedlejší a ostatní...'!F36</f>
        <v>0</v>
      </c>
      <c r="BD98" s="86">
        <f>'VONb - Vedlejší a ostatní...'!F37</f>
        <v>0</v>
      </c>
      <c r="BT98" s="82" t="s">
        <v>82</v>
      </c>
      <c r="BV98" s="82" t="s">
        <v>76</v>
      </c>
      <c r="BW98" s="82" t="s">
        <v>93</v>
      </c>
      <c r="BX98" s="82" t="s">
        <v>4</v>
      </c>
      <c r="CL98" s="82" t="s">
        <v>1</v>
      </c>
      <c r="CM98" s="82" t="s">
        <v>84</v>
      </c>
    </row>
    <row r="99" spans="2:44" s="1" customFormat="1" ht="30" customHeight="1">
      <c r="B99" s="31"/>
      <c r="AR99" s="31"/>
    </row>
    <row r="100" spans="2:44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SO 01.01b - Stavební část...'!C2" display="/"/>
    <hyperlink ref="A96" location="'SO 01.1b - Zdravotně tech...'!C2" display="/"/>
    <hyperlink ref="A97" location="'SO 01.2b - Silnoproud - h...'!C2" display="/"/>
    <hyperlink ref="A98" location="'VONb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50"/>
  <sheetViews>
    <sheetView showGridLines="0" tabSelected="1" workbookViewId="0" topLeftCell="A83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83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94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- etapa hoši</v>
      </c>
      <c r="F7" s="244"/>
      <c r="G7" s="244"/>
      <c r="H7" s="244"/>
      <c r="L7" s="19"/>
    </row>
    <row r="8" spans="2:12" s="1" customFormat="1" ht="12" customHeight="1">
      <c r="B8" s="31"/>
      <c r="D8" s="26" t="s">
        <v>95</v>
      </c>
      <c r="I8" s="90"/>
      <c r="L8" s="31"/>
    </row>
    <row r="9" spans="2:12" s="1" customFormat="1" ht="36.9" customHeight="1">
      <c r="B9" s="31"/>
      <c r="E9" s="215" t="s">
        <v>96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ROUND(J133,2)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ROUND((SUM(BE133:BE549)),2)</f>
        <v>0</v>
      </c>
      <c r="I33" s="99">
        <v>0.21</v>
      </c>
      <c r="J33" s="98">
        <f>ROUND(((SUM(BE133:BE549))*I33),2)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ROUND((SUM(BF133:BF549)),2)</f>
        <v>0</v>
      </c>
      <c r="I34" s="99">
        <v>0.15</v>
      </c>
      <c r="J34" s="98">
        <f>ROUND(((SUM(BF133:BF549))*I34),2)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ROUND((SUM(BG133:BG549)),2)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ROUND((SUM(BH133:BH549)),2)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ROUND((SUM(BI133:BI549)),2)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97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- etapa hoši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95</v>
      </c>
      <c r="I86" s="90"/>
      <c r="L86" s="31"/>
    </row>
    <row r="87" spans="2:12" s="1" customFormat="1" ht="14.4" customHeight="1">
      <c r="B87" s="31"/>
      <c r="E87" s="215" t="str">
        <f>E9</f>
        <v>SO 01.01b - Stavební část - hoši,první pomoc a imobilní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98</v>
      </c>
      <c r="D94" s="100"/>
      <c r="E94" s="100"/>
      <c r="F94" s="100"/>
      <c r="G94" s="100"/>
      <c r="H94" s="100"/>
      <c r="I94" s="114"/>
      <c r="J94" s="115" t="s">
        <v>99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100</v>
      </c>
      <c r="I96" s="90"/>
      <c r="J96" s="65">
        <f>J133</f>
        <v>0</v>
      </c>
      <c r="L96" s="31"/>
      <c r="AU96" s="16" t="s">
        <v>101</v>
      </c>
    </row>
    <row r="97" spans="2:12" s="8" customFormat="1" ht="24.9" customHeight="1">
      <c r="B97" s="117"/>
      <c r="D97" s="118" t="s">
        <v>102</v>
      </c>
      <c r="E97" s="119"/>
      <c r="F97" s="119"/>
      <c r="G97" s="119"/>
      <c r="H97" s="119"/>
      <c r="I97" s="120"/>
      <c r="J97" s="121">
        <f>J134</f>
        <v>0</v>
      </c>
      <c r="L97" s="117"/>
    </row>
    <row r="98" spans="2:12" s="9" customFormat="1" ht="19.95" customHeight="1">
      <c r="B98" s="122"/>
      <c r="D98" s="123" t="s">
        <v>103</v>
      </c>
      <c r="E98" s="124"/>
      <c r="F98" s="124"/>
      <c r="G98" s="124"/>
      <c r="H98" s="124"/>
      <c r="I98" s="125"/>
      <c r="J98" s="126">
        <f>J135</f>
        <v>0</v>
      </c>
      <c r="L98" s="122"/>
    </row>
    <row r="99" spans="2:12" s="9" customFormat="1" ht="19.95" customHeight="1">
      <c r="B99" s="122"/>
      <c r="D99" s="123" t="s">
        <v>104</v>
      </c>
      <c r="E99" s="124"/>
      <c r="F99" s="124"/>
      <c r="G99" s="124"/>
      <c r="H99" s="124"/>
      <c r="I99" s="125"/>
      <c r="J99" s="126">
        <f>J153</f>
        <v>0</v>
      </c>
      <c r="L99" s="122"/>
    </row>
    <row r="100" spans="2:12" s="9" customFormat="1" ht="19.95" customHeight="1">
      <c r="B100" s="122"/>
      <c r="D100" s="123" t="s">
        <v>105</v>
      </c>
      <c r="E100" s="124"/>
      <c r="F100" s="124"/>
      <c r="G100" s="124"/>
      <c r="H100" s="124"/>
      <c r="I100" s="125"/>
      <c r="J100" s="126">
        <f>J171</f>
        <v>0</v>
      </c>
      <c r="L100" s="122"/>
    </row>
    <row r="101" spans="2:12" s="9" customFormat="1" ht="14.85" customHeight="1">
      <c r="B101" s="122"/>
      <c r="D101" s="123" t="s">
        <v>106</v>
      </c>
      <c r="E101" s="124"/>
      <c r="F101" s="124"/>
      <c r="G101" s="124"/>
      <c r="H101" s="124"/>
      <c r="I101" s="125"/>
      <c r="J101" s="126">
        <f>J172</f>
        <v>0</v>
      </c>
      <c r="L101" s="122"/>
    </row>
    <row r="102" spans="2:12" s="9" customFormat="1" ht="14.85" customHeight="1">
      <c r="B102" s="122"/>
      <c r="D102" s="123" t="s">
        <v>107</v>
      </c>
      <c r="E102" s="124"/>
      <c r="F102" s="124"/>
      <c r="G102" s="124"/>
      <c r="H102" s="124"/>
      <c r="I102" s="125"/>
      <c r="J102" s="126">
        <f>J180</f>
        <v>0</v>
      </c>
      <c r="L102" s="122"/>
    </row>
    <row r="103" spans="2:12" s="9" customFormat="1" ht="14.85" customHeight="1">
      <c r="B103" s="122"/>
      <c r="D103" s="123" t="s">
        <v>108</v>
      </c>
      <c r="E103" s="124"/>
      <c r="F103" s="124"/>
      <c r="G103" s="124"/>
      <c r="H103" s="124"/>
      <c r="I103" s="125"/>
      <c r="J103" s="126">
        <f>J204</f>
        <v>0</v>
      </c>
      <c r="L103" s="122"/>
    </row>
    <row r="104" spans="2:12" s="9" customFormat="1" ht="19.95" customHeight="1">
      <c r="B104" s="122"/>
      <c r="D104" s="123" t="s">
        <v>109</v>
      </c>
      <c r="E104" s="124"/>
      <c r="F104" s="124"/>
      <c r="G104" s="124"/>
      <c r="H104" s="124"/>
      <c r="I104" s="125"/>
      <c r="J104" s="126">
        <f>J253</f>
        <v>0</v>
      </c>
      <c r="L104" s="122"/>
    </row>
    <row r="105" spans="2:12" s="9" customFormat="1" ht="19.95" customHeight="1">
      <c r="B105" s="122"/>
      <c r="D105" s="123" t="s">
        <v>110</v>
      </c>
      <c r="E105" s="124"/>
      <c r="F105" s="124"/>
      <c r="G105" s="124"/>
      <c r="H105" s="124"/>
      <c r="I105" s="125"/>
      <c r="J105" s="126">
        <f>J266</f>
        <v>0</v>
      </c>
      <c r="L105" s="122"/>
    </row>
    <row r="106" spans="2:12" s="8" customFormat="1" ht="24.9" customHeight="1">
      <c r="B106" s="117"/>
      <c r="D106" s="118" t="s">
        <v>111</v>
      </c>
      <c r="E106" s="119"/>
      <c r="F106" s="119"/>
      <c r="G106" s="119"/>
      <c r="H106" s="119"/>
      <c r="I106" s="120"/>
      <c r="J106" s="121">
        <f>J271</f>
        <v>0</v>
      </c>
      <c r="L106" s="117"/>
    </row>
    <row r="107" spans="2:12" s="9" customFormat="1" ht="19.95" customHeight="1">
      <c r="B107" s="122"/>
      <c r="D107" s="123" t="s">
        <v>112</v>
      </c>
      <c r="E107" s="124"/>
      <c r="F107" s="124"/>
      <c r="G107" s="124"/>
      <c r="H107" s="124"/>
      <c r="I107" s="125"/>
      <c r="J107" s="126">
        <f>J272</f>
        <v>0</v>
      </c>
      <c r="L107" s="122"/>
    </row>
    <row r="108" spans="2:12" s="9" customFormat="1" ht="19.95" customHeight="1">
      <c r="B108" s="122"/>
      <c r="D108" s="123" t="s">
        <v>113</v>
      </c>
      <c r="E108" s="124"/>
      <c r="F108" s="124"/>
      <c r="G108" s="124"/>
      <c r="H108" s="124"/>
      <c r="I108" s="125"/>
      <c r="J108" s="126">
        <f>J290</f>
        <v>0</v>
      </c>
      <c r="L108" s="122"/>
    </row>
    <row r="109" spans="2:12" s="9" customFormat="1" ht="19.95" customHeight="1">
      <c r="B109" s="122"/>
      <c r="D109" s="123" t="s">
        <v>114</v>
      </c>
      <c r="E109" s="124"/>
      <c r="F109" s="124"/>
      <c r="G109" s="124"/>
      <c r="H109" s="124"/>
      <c r="I109" s="125"/>
      <c r="J109" s="126">
        <f>J316</f>
        <v>0</v>
      </c>
      <c r="L109" s="122"/>
    </row>
    <row r="110" spans="2:12" s="9" customFormat="1" ht="19.95" customHeight="1">
      <c r="B110" s="122"/>
      <c r="D110" s="123" t="s">
        <v>115</v>
      </c>
      <c r="E110" s="124"/>
      <c r="F110" s="124"/>
      <c r="G110" s="124"/>
      <c r="H110" s="124"/>
      <c r="I110" s="125"/>
      <c r="J110" s="126">
        <f>J380</f>
        <v>0</v>
      </c>
      <c r="L110" s="122"/>
    </row>
    <row r="111" spans="2:12" s="9" customFormat="1" ht="19.95" customHeight="1">
      <c r="B111" s="122"/>
      <c r="D111" s="123" t="s">
        <v>116</v>
      </c>
      <c r="E111" s="124"/>
      <c r="F111" s="124"/>
      <c r="G111" s="124"/>
      <c r="H111" s="124"/>
      <c r="I111" s="125"/>
      <c r="J111" s="126">
        <f>J389</f>
        <v>0</v>
      </c>
      <c r="L111" s="122"/>
    </row>
    <row r="112" spans="2:12" s="9" customFormat="1" ht="19.95" customHeight="1">
      <c r="B112" s="122"/>
      <c r="D112" s="123" t="s">
        <v>117</v>
      </c>
      <c r="E112" s="124"/>
      <c r="F112" s="124"/>
      <c r="G112" s="124"/>
      <c r="H112" s="124"/>
      <c r="I112" s="125"/>
      <c r="J112" s="126">
        <f>J457</f>
        <v>0</v>
      </c>
      <c r="L112" s="122"/>
    </row>
    <row r="113" spans="2:12" s="9" customFormat="1" ht="19.95" customHeight="1">
      <c r="B113" s="122"/>
      <c r="D113" s="123" t="s">
        <v>118</v>
      </c>
      <c r="E113" s="124"/>
      <c r="F113" s="124"/>
      <c r="G113" s="124"/>
      <c r="H113" s="124"/>
      <c r="I113" s="125"/>
      <c r="J113" s="126">
        <f>J504</f>
        <v>0</v>
      </c>
      <c r="L113" s="122"/>
    </row>
    <row r="114" spans="2:12" s="1" customFormat="1" ht="21.75" customHeight="1">
      <c r="B114" s="31"/>
      <c r="I114" s="90"/>
      <c r="L114" s="31"/>
    </row>
    <row r="115" spans="2:12" s="1" customFormat="1" ht="6.9" customHeight="1">
      <c r="B115" s="43"/>
      <c r="C115" s="44"/>
      <c r="D115" s="44"/>
      <c r="E115" s="44"/>
      <c r="F115" s="44"/>
      <c r="G115" s="44"/>
      <c r="H115" s="44"/>
      <c r="I115" s="111"/>
      <c r="J115" s="44"/>
      <c r="K115" s="44"/>
      <c r="L115" s="31"/>
    </row>
    <row r="119" spans="2:12" s="1" customFormat="1" ht="6.9" customHeight="1">
      <c r="B119" s="45"/>
      <c r="C119" s="46"/>
      <c r="D119" s="46"/>
      <c r="E119" s="46"/>
      <c r="F119" s="46"/>
      <c r="G119" s="46"/>
      <c r="H119" s="46"/>
      <c r="I119" s="112"/>
      <c r="J119" s="46"/>
      <c r="K119" s="46"/>
      <c r="L119" s="31"/>
    </row>
    <row r="120" spans="2:12" s="1" customFormat="1" ht="24.9" customHeight="1">
      <c r="B120" s="31"/>
      <c r="C120" s="20" t="s">
        <v>119</v>
      </c>
      <c r="I120" s="90"/>
      <c r="L120" s="31"/>
    </row>
    <row r="121" spans="2:12" s="1" customFormat="1" ht="6.9" customHeight="1">
      <c r="B121" s="31"/>
      <c r="I121" s="90"/>
      <c r="L121" s="31"/>
    </row>
    <row r="122" spans="2:12" s="1" customFormat="1" ht="12" customHeight="1">
      <c r="B122" s="31"/>
      <c r="C122" s="26" t="s">
        <v>16</v>
      </c>
      <c r="I122" s="90"/>
      <c r="L122" s="31"/>
    </row>
    <row r="123" spans="2:12" s="1" customFormat="1" ht="14.4" customHeight="1">
      <c r="B123" s="31"/>
      <c r="E123" s="243" t="str">
        <f>E7</f>
        <v>Rekonstrukce sociálního zařízení pavilonu tělocvičen SPgŠ,G a VOŠ Lidická 455/49 K.Vary - etapa hoši</v>
      </c>
      <c r="F123" s="244"/>
      <c r="G123" s="244"/>
      <c r="H123" s="244"/>
      <c r="I123" s="90"/>
      <c r="L123" s="31"/>
    </row>
    <row r="124" spans="2:12" s="1" customFormat="1" ht="12" customHeight="1">
      <c r="B124" s="31"/>
      <c r="C124" s="26" t="s">
        <v>95</v>
      </c>
      <c r="I124" s="90"/>
      <c r="L124" s="31"/>
    </row>
    <row r="125" spans="2:12" s="1" customFormat="1" ht="14.4" customHeight="1">
      <c r="B125" s="31"/>
      <c r="E125" s="215" t="str">
        <f>E9</f>
        <v>SO 01.01b - Stavební část - hoši,první pomoc a imobilní</v>
      </c>
      <c r="F125" s="242"/>
      <c r="G125" s="242"/>
      <c r="H125" s="242"/>
      <c r="I125" s="90"/>
      <c r="L125" s="31"/>
    </row>
    <row r="126" spans="2:12" s="1" customFormat="1" ht="6.9" customHeight="1">
      <c r="B126" s="31"/>
      <c r="I126" s="90"/>
      <c r="L126" s="31"/>
    </row>
    <row r="127" spans="2:12" s="1" customFormat="1" ht="12" customHeight="1">
      <c r="B127" s="31"/>
      <c r="C127" s="26" t="s">
        <v>19</v>
      </c>
      <c r="F127" s="24" t="str">
        <f>F12</f>
        <v>Karlovy Vary</v>
      </c>
      <c r="I127" s="91" t="s">
        <v>21</v>
      </c>
      <c r="J127" s="51" t="str">
        <f>IF(J12="","",J12)</f>
        <v>30. 5. 2019</v>
      </c>
      <c r="L127" s="31"/>
    </row>
    <row r="128" spans="2:12" s="1" customFormat="1" ht="6.9" customHeight="1">
      <c r="B128" s="31"/>
      <c r="I128" s="90"/>
      <c r="L128" s="31"/>
    </row>
    <row r="129" spans="2:12" s="1" customFormat="1" ht="15.6" customHeight="1">
      <c r="B129" s="31"/>
      <c r="C129" s="26" t="s">
        <v>23</v>
      </c>
      <c r="F129" s="24" t="str">
        <f>E15</f>
        <v xml:space="preserve"> </v>
      </c>
      <c r="I129" s="91" t="s">
        <v>29</v>
      </c>
      <c r="J129" s="29" t="str">
        <f>E21</f>
        <v xml:space="preserve"> </v>
      </c>
      <c r="L129" s="31"/>
    </row>
    <row r="130" spans="2:12" s="1" customFormat="1" ht="15.6" customHeight="1">
      <c r="B130" s="31"/>
      <c r="C130" s="26" t="s">
        <v>27</v>
      </c>
      <c r="F130" s="24" t="str">
        <f>IF(E18="","",E18)</f>
        <v>Vyplň údaj</v>
      </c>
      <c r="I130" s="91" t="s">
        <v>31</v>
      </c>
      <c r="J130" s="29" t="str">
        <f>E24</f>
        <v xml:space="preserve"> </v>
      </c>
      <c r="L130" s="31"/>
    </row>
    <row r="131" spans="2:12" s="1" customFormat="1" ht="10.35" customHeight="1">
      <c r="B131" s="31"/>
      <c r="I131" s="90"/>
      <c r="L131" s="31"/>
    </row>
    <row r="132" spans="2:20" s="10" customFormat="1" ht="29.25" customHeight="1">
      <c r="B132" s="127"/>
      <c r="C132" s="128" t="s">
        <v>120</v>
      </c>
      <c r="D132" s="129" t="s">
        <v>59</v>
      </c>
      <c r="E132" s="129" t="s">
        <v>55</v>
      </c>
      <c r="F132" s="129" t="s">
        <v>56</v>
      </c>
      <c r="G132" s="129" t="s">
        <v>121</v>
      </c>
      <c r="H132" s="129" t="s">
        <v>122</v>
      </c>
      <c r="I132" s="130" t="s">
        <v>123</v>
      </c>
      <c r="J132" s="129" t="s">
        <v>99</v>
      </c>
      <c r="K132" s="131" t="s">
        <v>124</v>
      </c>
      <c r="L132" s="127"/>
      <c r="M132" s="58" t="s">
        <v>1</v>
      </c>
      <c r="N132" s="59" t="s">
        <v>38</v>
      </c>
      <c r="O132" s="59" t="s">
        <v>125</v>
      </c>
      <c r="P132" s="59" t="s">
        <v>126</v>
      </c>
      <c r="Q132" s="59" t="s">
        <v>127</v>
      </c>
      <c r="R132" s="59" t="s">
        <v>128</v>
      </c>
      <c r="S132" s="59" t="s">
        <v>129</v>
      </c>
      <c r="T132" s="60" t="s">
        <v>130</v>
      </c>
    </row>
    <row r="133" spans="2:63" s="1" customFormat="1" ht="22.8" customHeight="1">
      <c r="B133" s="31"/>
      <c r="C133" s="63" t="s">
        <v>131</v>
      </c>
      <c r="I133" s="90"/>
      <c r="J133" s="132">
        <f>BK133</f>
        <v>0</v>
      </c>
      <c r="L133" s="31"/>
      <c r="M133" s="61"/>
      <c r="N133" s="52"/>
      <c r="O133" s="52"/>
      <c r="P133" s="133">
        <f>P134+P271</f>
        <v>0</v>
      </c>
      <c r="Q133" s="52"/>
      <c r="R133" s="133">
        <f>R134+R271</f>
        <v>10.62937582</v>
      </c>
      <c r="S133" s="52"/>
      <c r="T133" s="134">
        <f>T134+T271</f>
        <v>10.72589912</v>
      </c>
      <c r="AT133" s="16" t="s">
        <v>73</v>
      </c>
      <c r="AU133" s="16" t="s">
        <v>101</v>
      </c>
      <c r="BK133" s="135">
        <f>BK134+BK271</f>
        <v>0</v>
      </c>
    </row>
    <row r="134" spans="2:63" s="11" customFormat="1" ht="25.95" customHeight="1">
      <c r="B134" s="136"/>
      <c r="D134" s="137" t="s">
        <v>73</v>
      </c>
      <c r="E134" s="138" t="s">
        <v>132</v>
      </c>
      <c r="F134" s="138" t="s">
        <v>133</v>
      </c>
      <c r="I134" s="139"/>
      <c r="J134" s="140">
        <f>BK134</f>
        <v>0</v>
      </c>
      <c r="L134" s="136"/>
      <c r="M134" s="141"/>
      <c r="N134" s="142"/>
      <c r="O134" s="142"/>
      <c r="P134" s="143">
        <f>P135+P153+P171+P253+P266</f>
        <v>0</v>
      </c>
      <c r="Q134" s="142"/>
      <c r="R134" s="143">
        <f>R135+R153+R171+R253+R266</f>
        <v>6.59624356</v>
      </c>
      <c r="S134" s="142"/>
      <c r="T134" s="144">
        <f>T135+T153+T171+T253+T266</f>
        <v>10.628152</v>
      </c>
      <c r="AR134" s="137" t="s">
        <v>82</v>
      </c>
      <c r="AT134" s="145" t="s">
        <v>73</v>
      </c>
      <c r="AU134" s="145" t="s">
        <v>74</v>
      </c>
      <c r="AY134" s="137" t="s">
        <v>134</v>
      </c>
      <c r="BK134" s="146">
        <f>BK135+BK153+BK171+BK253+BK266</f>
        <v>0</v>
      </c>
    </row>
    <row r="135" spans="2:63" s="11" customFormat="1" ht="22.8" customHeight="1">
      <c r="B135" s="136"/>
      <c r="D135" s="137" t="s">
        <v>73</v>
      </c>
      <c r="E135" s="147" t="s">
        <v>135</v>
      </c>
      <c r="F135" s="147" t="s">
        <v>136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SUM(P136:P152)</f>
        <v>0</v>
      </c>
      <c r="Q135" s="142"/>
      <c r="R135" s="143">
        <f>SUM(R136:R152)</f>
        <v>3.1060358800000003</v>
      </c>
      <c r="S135" s="142"/>
      <c r="T135" s="144">
        <f>SUM(T136:T152)</f>
        <v>0</v>
      </c>
      <c r="AR135" s="137" t="s">
        <v>82</v>
      </c>
      <c r="AT135" s="145" t="s">
        <v>73</v>
      </c>
      <c r="AU135" s="145" t="s">
        <v>82</v>
      </c>
      <c r="AY135" s="137" t="s">
        <v>134</v>
      </c>
      <c r="BK135" s="146">
        <f>SUM(BK136:BK152)</f>
        <v>0</v>
      </c>
    </row>
    <row r="136" spans="2:65" s="1" customFormat="1" ht="21.6" customHeight="1">
      <c r="B136" s="149"/>
      <c r="C136" s="150" t="s">
        <v>82</v>
      </c>
      <c r="D136" s="150" t="s">
        <v>137</v>
      </c>
      <c r="E136" s="151" t="s">
        <v>138</v>
      </c>
      <c r="F136" s="152" t="s">
        <v>139</v>
      </c>
      <c r="G136" s="153" t="s">
        <v>140</v>
      </c>
      <c r="H136" s="154">
        <v>67.744</v>
      </c>
      <c r="I136" s="155"/>
      <c r="J136" s="156">
        <f>ROUND(I136*H136,2)</f>
        <v>0</v>
      </c>
      <c r="K136" s="152" t="s">
        <v>141</v>
      </c>
      <c r="L136" s="31"/>
      <c r="M136" s="157" t="s">
        <v>1</v>
      </c>
      <c r="N136" s="158" t="s">
        <v>39</v>
      </c>
      <c r="O136" s="54"/>
      <c r="P136" s="159">
        <f>O136*H136</f>
        <v>0</v>
      </c>
      <c r="Q136" s="159">
        <v>0.02857</v>
      </c>
      <c r="R136" s="159">
        <f>Q136*H136</f>
        <v>1.9354460800000002</v>
      </c>
      <c r="S136" s="159">
        <v>0</v>
      </c>
      <c r="T136" s="160">
        <f>S136*H136</f>
        <v>0</v>
      </c>
      <c r="AR136" s="161" t="s">
        <v>142</v>
      </c>
      <c r="AT136" s="161" t="s">
        <v>137</v>
      </c>
      <c r="AU136" s="161" t="s">
        <v>84</v>
      </c>
      <c r="AY136" s="16" t="s">
        <v>134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82</v>
      </c>
      <c r="BK136" s="162">
        <f>ROUND(I136*H136,2)</f>
        <v>0</v>
      </c>
      <c r="BL136" s="16" t="s">
        <v>142</v>
      </c>
      <c r="BM136" s="161" t="s">
        <v>143</v>
      </c>
    </row>
    <row r="137" spans="2:47" s="1" customFormat="1" ht="28.8">
      <c r="B137" s="31"/>
      <c r="D137" s="163" t="s">
        <v>144</v>
      </c>
      <c r="F137" s="164" t="s">
        <v>145</v>
      </c>
      <c r="I137" s="90"/>
      <c r="L137" s="31"/>
      <c r="M137" s="165"/>
      <c r="N137" s="54"/>
      <c r="O137" s="54"/>
      <c r="P137" s="54"/>
      <c r="Q137" s="54"/>
      <c r="R137" s="54"/>
      <c r="S137" s="54"/>
      <c r="T137" s="55"/>
      <c r="AT137" s="16" t="s">
        <v>144</v>
      </c>
      <c r="AU137" s="16" t="s">
        <v>84</v>
      </c>
    </row>
    <row r="138" spans="2:51" s="12" customFormat="1" ht="12">
      <c r="B138" s="166"/>
      <c r="D138" s="163" t="s">
        <v>146</v>
      </c>
      <c r="E138" s="167" t="s">
        <v>1</v>
      </c>
      <c r="F138" s="168" t="s">
        <v>147</v>
      </c>
      <c r="H138" s="167" t="s">
        <v>1</v>
      </c>
      <c r="I138" s="169"/>
      <c r="L138" s="166"/>
      <c r="M138" s="170"/>
      <c r="N138" s="171"/>
      <c r="O138" s="171"/>
      <c r="P138" s="171"/>
      <c r="Q138" s="171"/>
      <c r="R138" s="171"/>
      <c r="S138" s="171"/>
      <c r="T138" s="172"/>
      <c r="AT138" s="167" t="s">
        <v>146</v>
      </c>
      <c r="AU138" s="167" t="s">
        <v>84</v>
      </c>
      <c r="AV138" s="12" t="s">
        <v>82</v>
      </c>
      <c r="AW138" s="12" t="s">
        <v>30</v>
      </c>
      <c r="AX138" s="12" t="s">
        <v>74</v>
      </c>
      <c r="AY138" s="167" t="s">
        <v>134</v>
      </c>
    </row>
    <row r="139" spans="2:51" s="13" customFormat="1" ht="30.6">
      <c r="B139" s="173"/>
      <c r="D139" s="163" t="s">
        <v>146</v>
      </c>
      <c r="E139" s="174" t="s">
        <v>1</v>
      </c>
      <c r="F139" s="175" t="s">
        <v>148</v>
      </c>
      <c r="H139" s="176">
        <v>34.221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146</v>
      </c>
      <c r="AU139" s="174" t="s">
        <v>84</v>
      </c>
      <c r="AV139" s="13" t="s">
        <v>84</v>
      </c>
      <c r="AW139" s="13" t="s">
        <v>30</v>
      </c>
      <c r="AX139" s="13" t="s">
        <v>74</v>
      </c>
      <c r="AY139" s="174" t="s">
        <v>134</v>
      </c>
    </row>
    <row r="140" spans="2:51" s="13" customFormat="1" ht="20.4">
      <c r="B140" s="173"/>
      <c r="D140" s="163" t="s">
        <v>146</v>
      </c>
      <c r="E140" s="174" t="s">
        <v>1</v>
      </c>
      <c r="F140" s="175" t="s">
        <v>149</v>
      </c>
      <c r="H140" s="176">
        <v>5.513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146</v>
      </c>
      <c r="AU140" s="174" t="s">
        <v>84</v>
      </c>
      <c r="AV140" s="13" t="s">
        <v>84</v>
      </c>
      <c r="AW140" s="13" t="s">
        <v>30</v>
      </c>
      <c r="AX140" s="13" t="s">
        <v>74</v>
      </c>
      <c r="AY140" s="174" t="s">
        <v>134</v>
      </c>
    </row>
    <row r="141" spans="2:51" s="13" customFormat="1" ht="20.4">
      <c r="B141" s="173"/>
      <c r="D141" s="163" t="s">
        <v>146</v>
      </c>
      <c r="E141" s="174" t="s">
        <v>1</v>
      </c>
      <c r="F141" s="175" t="s">
        <v>150</v>
      </c>
      <c r="H141" s="176">
        <v>24.15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146</v>
      </c>
      <c r="AU141" s="174" t="s">
        <v>84</v>
      </c>
      <c r="AV141" s="13" t="s">
        <v>84</v>
      </c>
      <c r="AW141" s="13" t="s">
        <v>30</v>
      </c>
      <c r="AX141" s="13" t="s">
        <v>74</v>
      </c>
      <c r="AY141" s="174" t="s">
        <v>134</v>
      </c>
    </row>
    <row r="142" spans="2:51" s="13" customFormat="1" ht="12">
      <c r="B142" s="173"/>
      <c r="D142" s="163" t="s">
        <v>146</v>
      </c>
      <c r="E142" s="174" t="s">
        <v>1</v>
      </c>
      <c r="F142" s="175" t="s">
        <v>151</v>
      </c>
      <c r="H142" s="176">
        <v>-5.4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146</v>
      </c>
      <c r="AU142" s="174" t="s">
        <v>84</v>
      </c>
      <c r="AV142" s="13" t="s">
        <v>84</v>
      </c>
      <c r="AW142" s="13" t="s">
        <v>30</v>
      </c>
      <c r="AX142" s="13" t="s">
        <v>74</v>
      </c>
      <c r="AY142" s="174" t="s">
        <v>134</v>
      </c>
    </row>
    <row r="143" spans="2:51" s="13" customFormat="1" ht="20.4">
      <c r="B143" s="173"/>
      <c r="D143" s="163" t="s">
        <v>146</v>
      </c>
      <c r="E143" s="174" t="s">
        <v>1</v>
      </c>
      <c r="F143" s="175" t="s">
        <v>152</v>
      </c>
      <c r="H143" s="176">
        <v>9.26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146</v>
      </c>
      <c r="AU143" s="174" t="s">
        <v>84</v>
      </c>
      <c r="AV143" s="13" t="s">
        <v>84</v>
      </c>
      <c r="AW143" s="13" t="s">
        <v>30</v>
      </c>
      <c r="AX143" s="13" t="s">
        <v>74</v>
      </c>
      <c r="AY143" s="174" t="s">
        <v>134</v>
      </c>
    </row>
    <row r="144" spans="2:65" s="1" customFormat="1" ht="21.6" customHeight="1">
      <c r="B144" s="149"/>
      <c r="C144" s="150" t="s">
        <v>84</v>
      </c>
      <c r="D144" s="150" t="s">
        <v>137</v>
      </c>
      <c r="E144" s="151" t="s">
        <v>153</v>
      </c>
      <c r="F144" s="152" t="s">
        <v>154</v>
      </c>
      <c r="G144" s="153" t="s">
        <v>140</v>
      </c>
      <c r="H144" s="154">
        <v>2.4</v>
      </c>
      <c r="I144" s="155"/>
      <c r="J144" s="156">
        <f>ROUND(I144*H144,2)</f>
        <v>0</v>
      </c>
      <c r="K144" s="152" t="s">
        <v>141</v>
      </c>
      <c r="L144" s="31"/>
      <c r="M144" s="157" t="s">
        <v>1</v>
      </c>
      <c r="N144" s="158" t="s">
        <v>39</v>
      </c>
      <c r="O144" s="54"/>
      <c r="P144" s="159">
        <f>O144*H144</f>
        <v>0</v>
      </c>
      <c r="Q144" s="159">
        <v>0.25365</v>
      </c>
      <c r="R144" s="159">
        <f>Q144*H144</f>
        <v>0.60876</v>
      </c>
      <c r="S144" s="159">
        <v>0</v>
      </c>
      <c r="T144" s="160">
        <f>S144*H144</f>
        <v>0</v>
      </c>
      <c r="AR144" s="161" t="s">
        <v>142</v>
      </c>
      <c r="AT144" s="161" t="s">
        <v>137</v>
      </c>
      <c r="AU144" s="161" t="s">
        <v>84</v>
      </c>
      <c r="AY144" s="16" t="s">
        <v>134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82</v>
      </c>
      <c r="BK144" s="162">
        <f>ROUND(I144*H144,2)</f>
        <v>0</v>
      </c>
      <c r="BL144" s="16" t="s">
        <v>142</v>
      </c>
      <c r="BM144" s="161" t="s">
        <v>155</v>
      </c>
    </row>
    <row r="145" spans="2:47" s="1" customFormat="1" ht="28.8">
      <c r="B145" s="31"/>
      <c r="D145" s="163" t="s">
        <v>144</v>
      </c>
      <c r="F145" s="164" t="s">
        <v>156</v>
      </c>
      <c r="I145" s="90"/>
      <c r="L145" s="31"/>
      <c r="M145" s="165"/>
      <c r="N145" s="54"/>
      <c r="O145" s="54"/>
      <c r="P145" s="54"/>
      <c r="Q145" s="54"/>
      <c r="R145" s="54"/>
      <c r="S145" s="54"/>
      <c r="T145" s="55"/>
      <c r="AT145" s="16" t="s">
        <v>144</v>
      </c>
      <c r="AU145" s="16" t="s">
        <v>84</v>
      </c>
    </row>
    <row r="146" spans="2:51" s="13" customFormat="1" ht="12">
      <c r="B146" s="173"/>
      <c r="D146" s="163" t="s">
        <v>146</v>
      </c>
      <c r="E146" s="174" t="s">
        <v>1</v>
      </c>
      <c r="F146" s="175" t="s">
        <v>157</v>
      </c>
      <c r="H146" s="176">
        <v>2.4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146</v>
      </c>
      <c r="AU146" s="174" t="s">
        <v>84</v>
      </c>
      <c r="AV146" s="13" t="s">
        <v>84</v>
      </c>
      <c r="AW146" s="13" t="s">
        <v>30</v>
      </c>
      <c r="AX146" s="13" t="s">
        <v>74</v>
      </c>
      <c r="AY146" s="174" t="s">
        <v>134</v>
      </c>
    </row>
    <row r="147" spans="2:65" s="1" customFormat="1" ht="21.6" customHeight="1">
      <c r="B147" s="149"/>
      <c r="C147" s="150" t="s">
        <v>135</v>
      </c>
      <c r="D147" s="150" t="s">
        <v>137</v>
      </c>
      <c r="E147" s="151" t="s">
        <v>158</v>
      </c>
      <c r="F147" s="152" t="s">
        <v>159</v>
      </c>
      <c r="G147" s="153" t="s">
        <v>140</v>
      </c>
      <c r="H147" s="154">
        <v>2.4</v>
      </c>
      <c r="I147" s="155"/>
      <c r="J147" s="156">
        <f>ROUND(I147*H147,2)</f>
        <v>0</v>
      </c>
      <c r="K147" s="152" t="s">
        <v>141</v>
      </c>
      <c r="L147" s="31"/>
      <c r="M147" s="157" t="s">
        <v>1</v>
      </c>
      <c r="N147" s="158" t="s">
        <v>39</v>
      </c>
      <c r="O147" s="54"/>
      <c r="P147" s="159">
        <f>O147*H147</f>
        <v>0</v>
      </c>
      <c r="Q147" s="159">
        <v>0.06916</v>
      </c>
      <c r="R147" s="159">
        <f>Q147*H147</f>
        <v>0.165984</v>
      </c>
      <c r="S147" s="159">
        <v>0</v>
      </c>
      <c r="T147" s="160">
        <f>S147*H147</f>
        <v>0</v>
      </c>
      <c r="AR147" s="161" t="s">
        <v>142</v>
      </c>
      <c r="AT147" s="161" t="s">
        <v>137</v>
      </c>
      <c r="AU147" s="161" t="s">
        <v>84</v>
      </c>
      <c r="AY147" s="16" t="s">
        <v>134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82</v>
      </c>
      <c r="BK147" s="162">
        <f>ROUND(I147*H147,2)</f>
        <v>0</v>
      </c>
      <c r="BL147" s="16" t="s">
        <v>142</v>
      </c>
      <c r="BM147" s="161" t="s">
        <v>160</v>
      </c>
    </row>
    <row r="148" spans="2:47" s="1" customFormat="1" ht="19.2">
      <c r="B148" s="31"/>
      <c r="D148" s="163" t="s">
        <v>144</v>
      </c>
      <c r="F148" s="164" t="s">
        <v>159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144</v>
      </c>
      <c r="AU148" s="16" t="s">
        <v>84</v>
      </c>
    </row>
    <row r="149" spans="2:51" s="13" customFormat="1" ht="20.4">
      <c r="B149" s="173"/>
      <c r="D149" s="163" t="s">
        <v>146</v>
      </c>
      <c r="E149" s="174" t="s">
        <v>1</v>
      </c>
      <c r="F149" s="175" t="s">
        <v>161</v>
      </c>
      <c r="H149" s="176">
        <v>2.4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146</v>
      </c>
      <c r="AU149" s="174" t="s">
        <v>84</v>
      </c>
      <c r="AV149" s="13" t="s">
        <v>84</v>
      </c>
      <c r="AW149" s="13" t="s">
        <v>30</v>
      </c>
      <c r="AX149" s="13" t="s">
        <v>74</v>
      </c>
      <c r="AY149" s="174" t="s">
        <v>134</v>
      </c>
    </row>
    <row r="150" spans="2:65" s="1" customFormat="1" ht="14.4" customHeight="1">
      <c r="B150" s="149"/>
      <c r="C150" s="150" t="s">
        <v>142</v>
      </c>
      <c r="D150" s="150" t="s">
        <v>137</v>
      </c>
      <c r="E150" s="151" t="s">
        <v>162</v>
      </c>
      <c r="F150" s="152" t="s">
        <v>163</v>
      </c>
      <c r="G150" s="153" t="s">
        <v>140</v>
      </c>
      <c r="H150" s="154">
        <v>3.684</v>
      </c>
      <c r="I150" s="155"/>
      <c r="J150" s="156">
        <f>ROUND(I150*H150,2)</f>
        <v>0</v>
      </c>
      <c r="K150" s="152" t="s">
        <v>141</v>
      </c>
      <c r="L150" s="31"/>
      <c r="M150" s="157" t="s">
        <v>1</v>
      </c>
      <c r="N150" s="158" t="s">
        <v>39</v>
      </c>
      <c r="O150" s="54"/>
      <c r="P150" s="159">
        <f>O150*H150</f>
        <v>0</v>
      </c>
      <c r="Q150" s="159">
        <v>0.10745</v>
      </c>
      <c r="R150" s="159">
        <f>Q150*H150</f>
        <v>0.3958458</v>
      </c>
      <c r="S150" s="159">
        <v>0</v>
      </c>
      <c r="T150" s="160">
        <f>S150*H150</f>
        <v>0</v>
      </c>
      <c r="AR150" s="161" t="s">
        <v>142</v>
      </c>
      <c r="AT150" s="161" t="s">
        <v>137</v>
      </c>
      <c r="AU150" s="161" t="s">
        <v>84</v>
      </c>
      <c r="AY150" s="16" t="s">
        <v>134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82</v>
      </c>
      <c r="BK150" s="162">
        <f>ROUND(I150*H150,2)</f>
        <v>0</v>
      </c>
      <c r="BL150" s="16" t="s">
        <v>142</v>
      </c>
      <c r="BM150" s="161" t="s">
        <v>164</v>
      </c>
    </row>
    <row r="151" spans="2:47" s="1" customFormat="1" ht="28.8">
      <c r="B151" s="31"/>
      <c r="D151" s="163" t="s">
        <v>144</v>
      </c>
      <c r="F151" s="164" t="s">
        <v>165</v>
      </c>
      <c r="I151" s="90"/>
      <c r="L151" s="31"/>
      <c r="M151" s="165"/>
      <c r="N151" s="54"/>
      <c r="O151" s="54"/>
      <c r="P151" s="54"/>
      <c r="Q151" s="54"/>
      <c r="R151" s="54"/>
      <c r="S151" s="54"/>
      <c r="T151" s="55"/>
      <c r="AT151" s="16" t="s">
        <v>144</v>
      </c>
      <c r="AU151" s="16" t="s">
        <v>84</v>
      </c>
    </row>
    <row r="152" spans="2:51" s="13" customFormat="1" ht="12">
      <c r="B152" s="173"/>
      <c r="D152" s="163" t="s">
        <v>146</v>
      </c>
      <c r="E152" s="174" t="s">
        <v>1</v>
      </c>
      <c r="F152" s="175" t="s">
        <v>166</v>
      </c>
      <c r="H152" s="176">
        <v>3.684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146</v>
      </c>
      <c r="AU152" s="174" t="s">
        <v>84</v>
      </c>
      <c r="AV152" s="13" t="s">
        <v>84</v>
      </c>
      <c r="AW152" s="13" t="s">
        <v>30</v>
      </c>
      <c r="AX152" s="13" t="s">
        <v>74</v>
      </c>
      <c r="AY152" s="174" t="s">
        <v>134</v>
      </c>
    </row>
    <row r="153" spans="2:63" s="11" customFormat="1" ht="22.8" customHeight="1">
      <c r="B153" s="136"/>
      <c r="D153" s="137" t="s">
        <v>73</v>
      </c>
      <c r="E153" s="147" t="s">
        <v>167</v>
      </c>
      <c r="F153" s="147" t="s">
        <v>168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SUM(P154:P170)</f>
        <v>0</v>
      </c>
      <c r="Q153" s="142"/>
      <c r="R153" s="143">
        <f>SUM(R154:R170)</f>
        <v>3.3655931799999994</v>
      </c>
      <c r="S153" s="142"/>
      <c r="T153" s="144">
        <f>SUM(T154:T170)</f>
        <v>0</v>
      </c>
      <c r="AR153" s="137" t="s">
        <v>82</v>
      </c>
      <c r="AT153" s="145" t="s">
        <v>73</v>
      </c>
      <c r="AU153" s="145" t="s">
        <v>82</v>
      </c>
      <c r="AY153" s="137" t="s">
        <v>134</v>
      </c>
      <c r="BK153" s="146">
        <f>SUM(BK154:BK170)</f>
        <v>0</v>
      </c>
    </row>
    <row r="154" spans="2:65" s="1" customFormat="1" ht="21.6" customHeight="1">
      <c r="B154" s="149"/>
      <c r="C154" s="150" t="s">
        <v>169</v>
      </c>
      <c r="D154" s="150" t="s">
        <v>137</v>
      </c>
      <c r="E154" s="151" t="s">
        <v>170</v>
      </c>
      <c r="F154" s="152" t="s">
        <v>171</v>
      </c>
      <c r="G154" s="153" t="s">
        <v>140</v>
      </c>
      <c r="H154" s="154">
        <v>22.298</v>
      </c>
      <c r="I154" s="155"/>
      <c r="J154" s="156">
        <f>ROUND(I154*H154,2)</f>
        <v>0</v>
      </c>
      <c r="K154" s="152" t="s">
        <v>141</v>
      </c>
      <c r="L154" s="31"/>
      <c r="M154" s="157" t="s">
        <v>1</v>
      </c>
      <c r="N154" s="158" t="s">
        <v>39</v>
      </c>
      <c r="O154" s="54"/>
      <c r="P154" s="159">
        <f>O154*H154</f>
        <v>0</v>
      </c>
      <c r="Q154" s="159">
        <v>0.04</v>
      </c>
      <c r="R154" s="159">
        <f>Q154*H154</f>
        <v>0.8919199999999999</v>
      </c>
      <c r="S154" s="159">
        <v>0</v>
      </c>
      <c r="T154" s="160">
        <f>S154*H154</f>
        <v>0</v>
      </c>
      <c r="AR154" s="161" t="s">
        <v>142</v>
      </c>
      <c r="AT154" s="161" t="s">
        <v>137</v>
      </c>
      <c r="AU154" s="161" t="s">
        <v>84</v>
      </c>
      <c r="AY154" s="16" t="s">
        <v>134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0</v>
      </c>
      <c r="BL154" s="16" t="s">
        <v>142</v>
      </c>
      <c r="BM154" s="161" t="s">
        <v>172</v>
      </c>
    </row>
    <row r="155" spans="2:47" s="1" customFormat="1" ht="12">
      <c r="B155" s="31"/>
      <c r="D155" s="163" t="s">
        <v>144</v>
      </c>
      <c r="F155" s="164" t="s">
        <v>173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144</v>
      </c>
      <c r="AU155" s="16" t="s">
        <v>84</v>
      </c>
    </row>
    <row r="156" spans="2:51" s="13" customFormat="1" ht="12">
      <c r="B156" s="173"/>
      <c r="D156" s="163" t="s">
        <v>146</v>
      </c>
      <c r="E156" s="174" t="s">
        <v>1</v>
      </c>
      <c r="F156" s="175" t="s">
        <v>174</v>
      </c>
      <c r="H156" s="176">
        <v>9.45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146</v>
      </c>
      <c r="AU156" s="174" t="s">
        <v>84</v>
      </c>
      <c r="AV156" s="13" t="s">
        <v>84</v>
      </c>
      <c r="AW156" s="13" t="s">
        <v>30</v>
      </c>
      <c r="AX156" s="13" t="s">
        <v>74</v>
      </c>
      <c r="AY156" s="174" t="s">
        <v>134</v>
      </c>
    </row>
    <row r="157" spans="2:51" s="13" customFormat="1" ht="12">
      <c r="B157" s="173"/>
      <c r="D157" s="163" t="s">
        <v>146</v>
      </c>
      <c r="E157" s="174" t="s">
        <v>1</v>
      </c>
      <c r="F157" s="175" t="s">
        <v>175</v>
      </c>
      <c r="H157" s="176">
        <v>12.848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146</v>
      </c>
      <c r="AU157" s="174" t="s">
        <v>84</v>
      </c>
      <c r="AV157" s="13" t="s">
        <v>84</v>
      </c>
      <c r="AW157" s="13" t="s">
        <v>30</v>
      </c>
      <c r="AX157" s="13" t="s">
        <v>74</v>
      </c>
      <c r="AY157" s="174" t="s">
        <v>134</v>
      </c>
    </row>
    <row r="158" spans="2:65" s="1" customFormat="1" ht="21.6" customHeight="1">
      <c r="B158" s="149"/>
      <c r="C158" s="150" t="s">
        <v>167</v>
      </c>
      <c r="D158" s="150" t="s">
        <v>137</v>
      </c>
      <c r="E158" s="151" t="s">
        <v>176</v>
      </c>
      <c r="F158" s="152" t="s">
        <v>177</v>
      </c>
      <c r="G158" s="153" t="s">
        <v>140</v>
      </c>
      <c r="H158" s="154">
        <v>22.298</v>
      </c>
      <c r="I158" s="155"/>
      <c r="J158" s="156">
        <f>ROUND(I158*H158,2)</f>
        <v>0</v>
      </c>
      <c r="K158" s="152" t="s">
        <v>141</v>
      </c>
      <c r="L158" s="31"/>
      <c r="M158" s="157" t="s">
        <v>1</v>
      </c>
      <c r="N158" s="158" t="s">
        <v>39</v>
      </c>
      <c r="O158" s="54"/>
      <c r="P158" s="159">
        <f>O158*H158</f>
        <v>0</v>
      </c>
      <c r="Q158" s="159">
        <v>0.04063</v>
      </c>
      <c r="R158" s="159">
        <f>Q158*H158</f>
        <v>0.9059677399999999</v>
      </c>
      <c r="S158" s="159">
        <v>0</v>
      </c>
      <c r="T158" s="160">
        <f>S158*H158</f>
        <v>0</v>
      </c>
      <c r="AR158" s="161" t="s">
        <v>142</v>
      </c>
      <c r="AT158" s="161" t="s">
        <v>137</v>
      </c>
      <c r="AU158" s="161" t="s">
        <v>84</v>
      </c>
      <c r="AY158" s="16" t="s">
        <v>134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6" t="s">
        <v>82</v>
      </c>
      <c r="BK158" s="162">
        <f>ROUND(I158*H158,2)</f>
        <v>0</v>
      </c>
      <c r="BL158" s="16" t="s">
        <v>142</v>
      </c>
      <c r="BM158" s="161" t="s">
        <v>178</v>
      </c>
    </row>
    <row r="159" spans="2:47" s="1" customFormat="1" ht="19.2">
      <c r="B159" s="31"/>
      <c r="D159" s="163" t="s">
        <v>144</v>
      </c>
      <c r="F159" s="164" t="s">
        <v>179</v>
      </c>
      <c r="I159" s="90"/>
      <c r="L159" s="31"/>
      <c r="M159" s="165"/>
      <c r="N159" s="54"/>
      <c r="O159" s="54"/>
      <c r="P159" s="54"/>
      <c r="Q159" s="54"/>
      <c r="R159" s="54"/>
      <c r="S159" s="54"/>
      <c r="T159" s="55"/>
      <c r="AT159" s="16" t="s">
        <v>144</v>
      </c>
      <c r="AU159" s="16" t="s">
        <v>84</v>
      </c>
    </row>
    <row r="160" spans="2:65" s="1" customFormat="1" ht="21.6" customHeight="1">
      <c r="B160" s="149"/>
      <c r="C160" s="150" t="s">
        <v>180</v>
      </c>
      <c r="D160" s="150" t="s">
        <v>137</v>
      </c>
      <c r="E160" s="151" t="s">
        <v>181</v>
      </c>
      <c r="F160" s="152" t="s">
        <v>182</v>
      </c>
      <c r="G160" s="153" t="s">
        <v>140</v>
      </c>
      <c r="H160" s="154">
        <v>5.04</v>
      </c>
      <c r="I160" s="155"/>
      <c r="J160" s="156">
        <f>ROUND(I160*H160,2)</f>
        <v>0</v>
      </c>
      <c r="K160" s="152" t="s">
        <v>141</v>
      </c>
      <c r="L160" s="31"/>
      <c r="M160" s="157" t="s">
        <v>1</v>
      </c>
      <c r="N160" s="158" t="s">
        <v>39</v>
      </c>
      <c r="O160" s="54"/>
      <c r="P160" s="159">
        <f>O160*H160</f>
        <v>0</v>
      </c>
      <c r="Q160" s="159">
        <v>0.00438</v>
      </c>
      <c r="R160" s="159">
        <f>Q160*H160</f>
        <v>0.0220752</v>
      </c>
      <c r="S160" s="159">
        <v>0</v>
      </c>
      <c r="T160" s="160">
        <f>S160*H160</f>
        <v>0</v>
      </c>
      <c r="AR160" s="161" t="s">
        <v>142</v>
      </c>
      <c r="AT160" s="161" t="s">
        <v>137</v>
      </c>
      <c r="AU160" s="161" t="s">
        <v>84</v>
      </c>
      <c r="AY160" s="16" t="s">
        <v>134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82</v>
      </c>
      <c r="BK160" s="162">
        <f>ROUND(I160*H160,2)</f>
        <v>0</v>
      </c>
      <c r="BL160" s="16" t="s">
        <v>142</v>
      </c>
      <c r="BM160" s="161" t="s">
        <v>183</v>
      </c>
    </row>
    <row r="161" spans="2:47" s="1" customFormat="1" ht="28.8">
      <c r="B161" s="31"/>
      <c r="D161" s="163" t="s">
        <v>144</v>
      </c>
      <c r="F161" s="164" t="s">
        <v>184</v>
      </c>
      <c r="I161" s="90"/>
      <c r="L161" s="31"/>
      <c r="M161" s="165"/>
      <c r="N161" s="54"/>
      <c r="O161" s="54"/>
      <c r="P161" s="54"/>
      <c r="Q161" s="54"/>
      <c r="R161" s="54"/>
      <c r="S161" s="54"/>
      <c r="T161" s="55"/>
      <c r="AT161" s="16" t="s">
        <v>144</v>
      </c>
      <c r="AU161" s="16" t="s">
        <v>84</v>
      </c>
    </row>
    <row r="162" spans="2:51" s="13" customFormat="1" ht="20.4">
      <c r="B162" s="173"/>
      <c r="D162" s="163" t="s">
        <v>146</v>
      </c>
      <c r="E162" s="174" t="s">
        <v>1</v>
      </c>
      <c r="F162" s="175" t="s">
        <v>185</v>
      </c>
      <c r="H162" s="176">
        <v>5.04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146</v>
      </c>
      <c r="AU162" s="174" t="s">
        <v>84</v>
      </c>
      <c r="AV162" s="13" t="s">
        <v>84</v>
      </c>
      <c r="AW162" s="13" t="s">
        <v>30</v>
      </c>
      <c r="AX162" s="13" t="s">
        <v>74</v>
      </c>
      <c r="AY162" s="174" t="s">
        <v>134</v>
      </c>
    </row>
    <row r="163" spans="2:65" s="1" customFormat="1" ht="21.6" customHeight="1">
      <c r="B163" s="149"/>
      <c r="C163" s="150" t="s">
        <v>186</v>
      </c>
      <c r="D163" s="150" t="s">
        <v>137</v>
      </c>
      <c r="E163" s="151" t="s">
        <v>187</v>
      </c>
      <c r="F163" s="152" t="s">
        <v>188</v>
      </c>
      <c r="G163" s="153" t="s">
        <v>189</v>
      </c>
      <c r="H163" s="154">
        <v>5</v>
      </c>
      <c r="I163" s="155"/>
      <c r="J163" s="156">
        <f>ROUND(I163*H163,2)</f>
        <v>0</v>
      </c>
      <c r="K163" s="152" t="s">
        <v>141</v>
      </c>
      <c r="L163" s="31"/>
      <c r="M163" s="157" t="s">
        <v>1</v>
      </c>
      <c r="N163" s="158" t="s">
        <v>39</v>
      </c>
      <c r="O163" s="54"/>
      <c r="P163" s="159">
        <f>O163*H163</f>
        <v>0</v>
      </c>
      <c r="Q163" s="159">
        <v>0.1575</v>
      </c>
      <c r="R163" s="159">
        <f>Q163*H163</f>
        <v>0.7875</v>
      </c>
      <c r="S163" s="159">
        <v>0</v>
      </c>
      <c r="T163" s="160">
        <f>S163*H163</f>
        <v>0</v>
      </c>
      <c r="AR163" s="161" t="s">
        <v>142</v>
      </c>
      <c r="AT163" s="161" t="s">
        <v>137</v>
      </c>
      <c r="AU163" s="161" t="s">
        <v>84</v>
      </c>
      <c r="AY163" s="16" t="s">
        <v>134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82</v>
      </c>
      <c r="BK163" s="162">
        <f>ROUND(I163*H163,2)</f>
        <v>0</v>
      </c>
      <c r="BL163" s="16" t="s">
        <v>142</v>
      </c>
      <c r="BM163" s="161" t="s">
        <v>190</v>
      </c>
    </row>
    <row r="164" spans="2:47" s="1" customFormat="1" ht="28.8">
      <c r="B164" s="31"/>
      <c r="D164" s="163" t="s">
        <v>144</v>
      </c>
      <c r="F164" s="164" t="s">
        <v>191</v>
      </c>
      <c r="I164" s="90"/>
      <c r="L164" s="31"/>
      <c r="M164" s="165"/>
      <c r="N164" s="54"/>
      <c r="O164" s="54"/>
      <c r="P164" s="54"/>
      <c r="Q164" s="54"/>
      <c r="R164" s="54"/>
      <c r="S164" s="54"/>
      <c r="T164" s="55"/>
      <c r="AT164" s="16" t="s">
        <v>144</v>
      </c>
      <c r="AU164" s="16" t="s">
        <v>84</v>
      </c>
    </row>
    <row r="165" spans="2:51" s="13" customFormat="1" ht="12">
      <c r="B165" s="173"/>
      <c r="D165" s="163" t="s">
        <v>146</v>
      </c>
      <c r="E165" s="174" t="s">
        <v>1</v>
      </c>
      <c r="F165" s="175" t="s">
        <v>192</v>
      </c>
      <c r="H165" s="176">
        <v>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146</v>
      </c>
      <c r="AU165" s="174" t="s">
        <v>84</v>
      </c>
      <c r="AV165" s="13" t="s">
        <v>84</v>
      </c>
      <c r="AW165" s="13" t="s">
        <v>30</v>
      </c>
      <c r="AX165" s="13" t="s">
        <v>74</v>
      </c>
      <c r="AY165" s="174" t="s">
        <v>134</v>
      </c>
    </row>
    <row r="166" spans="2:51" s="13" customFormat="1" ht="20.4">
      <c r="B166" s="173"/>
      <c r="D166" s="163" t="s">
        <v>146</v>
      </c>
      <c r="E166" s="174" t="s">
        <v>1</v>
      </c>
      <c r="F166" s="175" t="s">
        <v>193</v>
      </c>
      <c r="H166" s="176">
        <v>1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146</v>
      </c>
      <c r="AU166" s="174" t="s">
        <v>84</v>
      </c>
      <c r="AV166" s="13" t="s">
        <v>84</v>
      </c>
      <c r="AW166" s="13" t="s">
        <v>30</v>
      </c>
      <c r="AX166" s="13" t="s">
        <v>74</v>
      </c>
      <c r="AY166" s="174" t="s">
        <v>134</v>
      </c>
    </row>
    <row r="167" spans="2:65" s="1" customFormat="1" ht="21.6" customHeight="1">
      <c r="B167" s="149"/>
      <c r="C167" s="150" t="s">
        <v>194</v>
      </c>
      <c r="D167" s="150" t="s">
        <v>137</v>
      </c>
      <c r="E167" s="151" t="s">
        <v>195</v>
      </c>
      <c r="F167" s="152" t="s">
        <v>196</v>
      </c>
      <c r="G167" s="153" t="s">
        <v>197</v>
      </c>
      <c r="H167" s="154">
        <v>0.336</v>
      </c>
      <c r="I167" s="155"/>
      <c r="J167" s="156">
        <f>ROUND(I167*H167,2)</f>
        <v>0</v>
      </c>
      <c r="K167" s="152" t="s">
        <v>141</v>
      </c>
      <c r="L167" s="31"/>
      <c r="M167" s="157" t="s">
        <v>1</v>
      </c>
      <c r="N167" s="158" t="s">
        <v>39</v>
      </c>
      <c r="O167" s="54"/>
      <c r="P167" s="159">
        <f>O167*H167</f>
        <v>0</v>
      </c>
      <c r="Q167" s="159">
        <v>2.25634</v>
      </c>
      <c r="R167" s="159">
        <f>Q167*H167</f>
        <v>0.75813024</v>
      </c>
      <c r="S167" s="159">
        <v>0</v>
      </c>
      <c r="T167" s="160">
        <f>S167*H167</f>
        <v>0</v>
      </c>
      <c r="AR167" s="161" t="s">
        <v>142</v>
      </c>
      <c r="AT167" s="161" t="s">
        <v>137</v>
      </c>
      <c r="AU167" s="161" t="s">
        <v>84</v>
      </c>
      <c r="AY167" s="16" t="s">
        <v>134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0</v>
      </c>
      <c r="BL167" s="16" t="s">
        <v>142</v>
      </c>
      <c r="BM167" s="161" t="s">
        <v>198</v>
      </c>
    </row>
    <row r="168" spans="2:47" s="1" customFormat="1" ht="28.8">
      <c r="B168" s="31"/>
      <c r="D168" s="163" t="s">
        <v>144</v>
      </c>
      <c r="F168" s="164" t="s">
        <v>199</v>
      </c>
      <c r="I168" s="90"/>
      <c r="L168" s="31"/>
      <c r="M168" s="165"/>
      <c r="N168" s="54"/>
      <c r="O168" s="54"/>
      <c r="P168" s="54"/>
      <c r="Q168" s="54"/>
      <c r="R168" s="54"/>
      <c r="S168" s="54"/>
      <c r="T168" s="55"/>
      <c r="AT168" s="16" t="s">
        <v>144</v>
      </c>
      <c r="AU168" s="16" t="s">
        <v>84</v>
      </c>
    </row>
    <row r="169" spans="2:51" s="13" customFormat="1" ht="12">
      <c r="B169" s="173"/>
      <c r="D169" s="163" t="s">
        <v>146</v>
      </c>
      <c r="E169" s="174" t="s">
        <v>1</v>
      </c>
      <c r="F169" s="175" t="s">
        <v>200</v>
      </c>
      <c r="H169" s="176">
        <v>0.15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146</v>
      </c>
      <c r="AU169" s="174" t="s">
        <v>84</v>
      </c>
      <c r="AV169" s="13" t="s">
        <v>84</v>
      </c>
      <c r="AW169" s="13" t="s">
        <v>30</v>
      </c>
      <c r="AX169" s="13" t="s">
        <v>74</v>
      </c>
      <c r="AY169" s="174" t="s">
        <v>134</v>
      </c>
    </row>
    <row r="170" spans="2:51" s="13" customFormat="1" ht="20.4">
      <c r="B170" s="173"/>
      <c r="D170" s="163" t="s">
        <v>146</v>
      </c>
      <c r="E170" s="174" t="s">
        <v>1</v>
      </c>
      <c r="F170" s="175" t="s">
        <v>201</v>
      </c>
      <c r="H170" s="176">
        <v>0.186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146</v>
      </c>
      <c r="AU170" s="174" t="s">
        <v>84</v>
      </c>
      <c r="AV170" s="13" t="s">
        <v>84</v>
      </c>
      <c r="AW170" s="13" t="s">
        <v>30</v>
      </c>
      <c r="AX170" s="13" t="s">
        <v>74</v>
      </c>
      <c r="AY170" s="174" t="s">
        <v>134</v>
      </c>
    </row>
    <row r="171" spans="2:63" s="11" customFormat="1" ht="22.8" customHeight="1">
      <c r="B171" s="136"/>
      <c r="D171" s="137" t="s">
        <v>73</v>
      </c>
      <c r="E171" s="147" t="s">
        <v>194</v>
      </c>
      <c r="F171" s="147" t="s">
        <v>202</v>
      </c>
      <c r="I171" s="139"/>
      <c r="J171" s="148">
        <f>BK171</f>
        <v>0</v>
      </c>
      <c r="L171" s="136"/>
      <c r="M171" s="141"/>
      <c r="N171" s="142"/>
      <c r="O171" s="142"/>
      <c r="P171" s="143">
        <f>P172+P180+P204</f>
        <v>0</v>
      </c>
      <c r="Q171" s="142"/>
      <c r="R171" s="143">
        <f>R172+R180+R204</f>
        <v>0.1246145</v>
      </c>
      <c r="S171" s="142"/>
      <c r="T171" s="144">
        <f>T172+T180+T204</f>
        <v>10.628152</v>
      </c>
      <c r="AR171" s="137" t="s">
        <v>82</v>
      </c>
      <c r="AT171" s="145" t="s">
        <v>73</v>
      </c>
      <c r="AU171" s="145" t="s">
        <v>82</v>
      </c>
      <c r="AY171" s="137" t="s">
        <v>134</v>
      </c>
      <c r="BK171" s="146">
        <f>BK172+BK180+BK204</f>
        <v>0</v>
      </c>
    </row>
    <row r="172" spans="2:63" s="11" customFormat="1" ht="20.85" customHeight="1">
      <c r="B172" s="136"/>
      <c r="D172" s="137" t="s">
        <v>73</v>
      </c>
      <c r="E172" s="147" t="s">
        <v>203</v>
      </c>
      <c r="F172" s="147" t="s">
        <v>204</v>
      </c>
      <c r="I172" s="139"/>
      <c r="J172" s="148">
        <f>BK172</f>
        <v>0</v>
      </c>
      <c r="L172" s="136"/>
      <c r="M172" s="141"/>
      <c r="N172" s="142"/>
      <c r="O172" s="142"/>
      <c r="P172" s="143">
        <f>SUM(P173:P179)</f>
        <v>0</v>
      </c>
      <c r="Q172" s="142"/>
      <c r="R172" s="143">
        <f>SUM(R173:R179)</f>
        <v>0.011602499999999998</v>
      </c>
      <c r="S172" s="142"/>
      <c r="T172" s="144">
        <f>SUM(T173:T179)</f>
        <v>0</v>
      </c>
      <c r="AR172" s="137" t="s">
        <v>82</v>
      </c>
      <c r="AT172" s="145" t="s">
        <v>73</v>
      </c>
      <c r="AU172" s="145" t="s">
        <v>84</v>
      </c>
      <c r="AY172" s="137" t="s">
        <v>134</v>
      </c>
      <c r="BK172" s="146">
        <f>SUM(BK173:BK179)</f>
        <v>0</v>
      </c>
    </row>
    <row r="173" spans="2:65" s="1" customFormat="1" ht="32.4" customHeight="1">
      <c r="B173" s="149"/>
      <c r="C173" s="150" t="s">
        <v>205</v>
      </c>
      <c r="D173" s="150" t="s">
        <v>137</v>
      </c>
      <c r="E173" s="151" t="s">
        <v>206</v>
      </c>
      <c r="F173" s="152" t="s">
        <v>207</v>
      </c>
      <c r="G173" s="153" t="s">
        <v>140</v>
      </c>
      <c r="H173" s="154">
        <v>89.25</v>
      </c>
      <c r="I173" s="155"/>
      <c r="J173" s="156">
        <f>ROUND(I173*H173,2)</f>
        <v>0</v>
      </c>
      <c r="K173" s="152" t="s">
        <v>141</v>
      </c>
      <c r="L173" s="31"/>
      <c r="M173" s="157" t="s">
        <v>1</v>
      </c>
      <c r="N173" s="158" t="s">
        <v>39</v>
      </c>
      <c r="O173" s="54"/>
      <c r="P173" s="159">
        <f>O173*H173</f>
        <v>0</v>
      </c>
      <c r="Q173" s="159">
        <v>0.00013</v>
      </c>
      <c r="R173" s="159">
        <f>Q173*H173</f>
        <v>0.011602499999999998</v>
      </c>
      <c r="S173" s="159">
        <v>0</v>
      </c>
      <c r="T173" s="160">
        <f>S173*H173</f>
        <v>0</v>
      </c>
      <c r="AR173" s="161" t="s">
        <v>142</v>
      </c>
      <c r="AT173" s="161" t="s">
        <v>137</v>
      </c>
      <c r="AU173" s="161" t="s">
        <v>135</v>
      </c>
      <c r="AY173" s="16" t="s">
        <v>134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142</v>
      </c>
      <c r="BM173" s="161" t="s">
        <v>208</v>
      </c>
    </row>
    <row r="174" spans="2:47" s="1" customFormat="1" ht="28.8">
      <c r="B174" s="31"/>
      <c r="D174" s="163" t="s">
        <v>144</v>
      </c>
      <c r="F174" s="164" t="s">
        <v>209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144</v>
      </c>
      <c r="AU174" s="16" t="s">
        <v>135</v>
      </c>
    </row>
    <row r="175" spans="2:51" s="13" customFormat="1" ht="12">
      <c r="B175" s="173"/>
      <c r="D175" s="163" t="s">
        <v>146</v>
      </c>
      <c r="E175" s="174" t="s">
        <v>1</v>
      </c>
      <c r="F175" s="175" t="s">
        <v>210</v>
      </c>
      <c r="H175" s="176">
        <v>18.1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146</v>
      </c>
      <c r="AU175" s="174" t="s">
        <v>135</v>
      </c>
      <c r="AV175" s="13" t="s">
        <v>84</v>
      </c>
      <c r="AW175" s="13" t="s">
        <v>30</v>
      </c>
      <c r="AX175" s="13" t="s">
        <v>74</v>
      </c>
      <c r="AY175" s="174" t="s">
        <v>134</v>
      </c>
    </row>
    <row r="176" spans="2:51" s="13" customFormat="1" ht="12">
      <c r="B176" s="173"/>
      <c r="D176" s="163" t="s">
        <v>146</v>
      </c>
      <c r="E176" s="174" t="s">
        <v>1</v>
      </c>
      <c r="F176" s="175" t="s">
        <v>211</v>
      </c>
      <c r="H176" s="176">
        <v>5.9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146</v>
      </c>
      <c r="AU176" s="174" t="s">
        <v>135</v>
      </c>
      <c r="AV176" s="13" t="s">
        <v>84</v>
      </c>
      <c r="AW176" s="13" t="s">
        <v>30</v>
      </c>
      <c r="AX176" s="13" t="s">
        <v>74</v>
      </c>
      <c r="AY176" s="174" t="s">
        <v>134</v>
      </c>
    </row>
    <row r="177" spans="2:51" s="13" customFormat="1" ht="12">
      <c r="B177" s="173"/>
      <c r="D177" s="163" t="s">
        <v>146</v>
      </c>
      <c r="E177" s="174" t="s">
        <v>1</v>
      </c>
      <c r="F177" s="175" t="s">
        <v>212</v>
      </c>
      <c r="H177" s="176">
        <v>6.25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146</v>
      </c>
      <c r="AU177" s="174" t="s">
        <v>135</v>
      </c>
      <c r="AV177" s="13" t="s">
        <v>84</v>
      </c>
      <c r="AW177" s="13" t="s">
        <v>30</v>
      </c>
      <c r="AX177" s="13" t="s">
        <v>74</v>
      </c>
      <c r="AY177" s="174" t="s">
        <v>134</v>
      </c>
    </row>
    <row r="178" spans="2:51" s="13" customFormat="1" ht="12">
      <c r="B178" s="173"/>
      <c r="D178" s="163" t="s">
        <v>146</v>
      </c>
      <c r="E178" s="174" t="s">
        <v>1</v>
      </c>
      <c r="F178" s="175" t="s">
        <v>213</v>
      </c>
      <c r="H178" s="176">
        <v>4.1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146</v>
      </c>
      <c r="AU178" s="174" t="s">
        <v>135</v>
      </c>
      <c r="AV178" s="13" t="s">
        <v>84</v>
      </c>
      <c r="AW178" s="13" t="s">
        <v>30</v>
      </c>
      <c r="AX178" s="13" t="s">
        <v>74</v>
      </c>
      <c r="AY178" s="174" t="s">
        <v>134</v>
      </c>
    </row>
    <row r="179" spans="2:51" s="13" customFormat="1" ht="12">
      <c r="B179" s="173"/>
      <c r="D179" s="163" t="s">
        <v>146</v>
      </c>
      <c r="E179" s="174" t="s">
        <v>1</v>
      </c>
      <c r="F179" s="175" t="s">
        <v>214</v>
      </c>
      <c r="H179" s="176">
        <v>54.9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146</v>
      </c>
      <c r="AU179" s="174" t="s">
        <v>135</v>
      </c>
      <c r="AV179" s="13" t="s">
        <v>84</v>
      </c>
      <c r="AW179" s="13" t="s">
        <v>30</v>
      </c>
      <c r="AX179" s="13" t="s">
        <v>74</v>
      </c>
      <c r="AY179" s="174" t="s">
        <v>134</v>
      </c>
    </row>
    <row r="180" spans="2:63" s="11" customFormat="1" ht="20.85" customHeight="1">
      <c r="B180" s="136"/>
      <c r="D180" s="137" t="s">
        <v>73</v>
      </c>
      <c r="E180" s="147" t="s">
        <v>215</v>
      </c>
      <c r="F180" s="147" t="s">
        <v>216</v>
      </c>
      <c r="I180" s="139"/>
      <c r="J180" s="148">
        <f>BK180</f>
        <v>0</v>
      </c>
      <c r="L180" s="136"/>
      <c r="M180" s="141"/>
      <c r="N180" s="142"/>
      <c r="O180" s="142"/>
      <c r="P180" s="143">
        <f>SUM(P181:P203)</f>
        <v>0</v>
      </c>
      <c r="Q180" s="142"/>
      <c r="R180" s="143">
        <f>SUM(R181:R203)</f>
        <v>0.113012</v>
      </c>
      <c r="S180" s="142"/>
      <c r="T180" s="144">
        <f>SUM(T181:T203)</f>
        <v>0</v>
      </c>
      <c r="AR180" s="137" t="s">
        <v>82</v>
      </c>
      <c r="AT180" s="145" t="s">
        <v>73</v>
      </c>
      <c r="AU180" s="145" t="s">
        <v>84</v>
      </c>
      <c r="AY180" s="137" t="s">
        <v>134</v>
      </c>
      <c r="BK180" s="146">
        <f>SUM(BK181:BK203)</f>
        <v>0</v>
      </c>
    </row>
    <row r="181" spans="2:65" s="1" customFormat="1" ht="21.6" customHeight="1">
      <c r="B181" s="149"/>
      <c r="C181" s="150" t="s">
        <v>217</v>
      </c>
      <c r="D181" s="150" t="s">
        <v>137</v>
      </c>
      <c r="E181" s="151" t="s">
        <v>218</v>
      </c>
      <c r="F181" s="152" t="s">
        <v>219</v>
      </c>
      <c r="G181" s="153" t="s">
        <v>189</v>
      </c>
      <c r="H181" s="154">
        <v>1</v>
      </c>
      <c r="I181" s="155"/>
      <c r="J181" s="156">
        <f>ROUND(I181*H181,2)</f>
        <v>0</v>
      </c>
      <c r="K181" s="152" t="s">
        <v>141</v>
      </c>
      <c r="L181" s="31"/>
      <c r="M181" s="157" t="s">
        <v>1</v>
      </c>
      <c r="N181" s="158" t="s">
        <v>39</v>
      </c>
      <c r="O181" s="54"/>
      <c r="P181" s="159">
        <f>O181*H181</f>
        <v>0</v>
      </c>
      <c r="Q181" s="159">
        <v>0.04597</v>
      </c>
      <c r="R181" s="159">
        <f>Q181*H181</f>
        <v>0.04597</v>
      </c>
      <c r="S181" s="159">
        <v>0</v>
      </c>
      <c r="T181" s="160">
        <f>S181*H181</f>
        <v>0</v>
      </c>
      <c r="AR181" s="161" t="s">
        <v>142</v>
      </c>
      <c r="AT181" s="161" t="s">
        <v>137</v>
      </c>
      <c r="AU181" s="161" t="s">
        <v>135</v>
      </c>
      <c r="AY181" s="16" t="s">
        <v>134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0</v>
      </c>
      <c r="BL181" s="16" t="s">
        <v>142</v>
      </c>
      <c r="BM181" s="161" t="s">
        <v>220</v>
      </c>
    </row>
    <row r="182" spans="2:47" s="1" customFormat="1" ht="38.4">
      <c r="B182" s="31"/>
      <c r="D182" s="163" t="s">
        <v>144</v>
      </c>
      <c r="F182" s="164" t="s">
        <v>221</v>
      </c>
      <c r="I182" s="90"/>
      <c r="L182" s="31"/>
      <c r="M182" s="165"/>
      <c r="N182" s="54"/>
      <c r="O182" s="54"/>
      <c r="P182" s="54"/>
      <c r="Q182" s="54"/>
      <c r="R182" s="54"/>
      <c r="S182" s="54"/>
      <c r="T182" s="55"/>
      <c r="AT182" s="16" t="s">
        <v>144</v>
      </c>
      <c r="AU182" s="16" t="s">
        <v>135</v>
      </c>
    </row>
    <row r="183" spans="2:51" s="13" customFormat="1" ht="12">
      <c r="B183" s="173"/>
      <c r="D183" s="163" t="s">
        <v>146</v>
      </c>
      <c r="E183" s="174" t="s">
        <v>1</v>
      </c>
      <c r="F183" s="175" t="s">
        <v>222</v>
      </c>
      <c r="H183" s="176">
        <v>1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146</v>
      </c>
      <c r="AU183" s="174" t="s">
        <v>135</v>
      </c>
      <c r="AV183" s="13" t="s">
        <v>84</v>
      </c>
      <c r="AW183" s="13" t="s">
        <v>30</v>
      </c>
      <c r="AX183" s="13" t="s">
        <v>74</v>
      </c>
      <c r="AY183" s="174" t="s">
        <v>134</v>
      </c>
    </row>
    <row r="184" spans="2:65" s="1" customFormat="1" ht="21.6" customHeight="1">
      <c r="B184" s="149"/>
      <c r="C184" s="181" t="s">
        <v>223</v>
      </c>
      <c r="D184" s="181" t="s">
        <v>224</v>
      </c>
      <c r="E184" s="182" t="s">
        <v>225</v>
      </c>
      <c r="F184" s="183" t="s">
        <v>226</v>
      </c>
      <c r="G184" s="184" t="s">
        <v>227</v>
      </c>
      <c r="H184" s="185">
        <v>1</v>
      </c>
      <c r="I184" s="186"/>
      <c r="J184" s="187">
        <f>ROUND(I184*H184,2)</f>
        <v>0</v>
      </c>
      <c r="K184" s="183" t="s">
        <v>1</v>
      </c>
      <c r="L184" s="188"/>
      <c r="M184" s="189" t="s">
        <v>1</v>
      </c>
      <c r="N184" s="190" t="s">
        <v>39</v>
      </c>
      <c r="O184" s="54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186</v>
      </c>
      <c r="AT184" s="161" t="s">
        <v>224</v>
      </c>
      <c r="AU184" s="161" t="s">
        <v>135</v>
      </c>
      <c r="AY184" s="16" t="s">
        <v>134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6" t="s">
        <v>82</v>
      </c>
      <c r="BK184" s="162">
        <f>ROUND(I184*H184,2)</f>
        <v>0</v>
      </c>
      <c r="BL184" s="16" t="s">
        <v>142</v>
      </c>
      <c r="BM184" s="161" t="s">
        <v>228</v>
      </c>
    </row>
    <row r="185" spans="2:47" s="1" customFormat="1" ht="19.2">
      <c r="B185" s="31"/>
      <c r="D185" s="163" t="s">
        <v>144</v>
      </c>
      <c r="F185" s="164" t="s">
        <v>229</v>
      </c>
      <c r="I185" s="90"/>
      <c r="L185" s="31"/>
      <c r="M185" s="165"/>
      <c r="N185" s="54"/>
      <c r="O185" s="54"/>
      <c r="P185" s="54"/>
      <c r="Q185" s="54"/>
      <c r="R185" s="54"/>
      <c r="S185" s="54"/>
      <c r="T185" s="55"/>
      <c r="AT185" s="16" t="s">
        <v>144</v>
      </c>
      <c r="AU185" s="16" t="s">
        <v>135</v>
      </c>
    </row>
    <row r="186" spans="2:65" s="1" customFormat="1" ht="21.6" customHeight="1">
      <c r="B186" s="149"/>
      <c r="C186" s="150" t="s">
        <v>230</v>
      </c>
      <c r="D186" s="150" t="s">
        <v>137</v>
      </c>
      <c r="E186" s="151" t="s">
        <v>231</v>
      </c>
      <c r="F186" s="152" t="s">
        <v>232</v>
      </c>
      <c r="G186" s="153" t="s">
        <v>189</v>
      </c>
      <c r="H186" s="154">
        <v>5</v>
      </c>
      <c r="I186" s="155"/>
      <c r="J186" s="156">
        <f>ROUND(I186*H186,2)</f>
        <v>0</v>
      </c>
      <c r="K186" s="152" t="s">
        <v>141</v>
      </c>
      <c r="L186" s="31"/>
      <c r="M186" s="157" t="s">
        <v>1</v>
      </c>
      <c r="N186" s="158" t="s">
        <v>39</v>
      </c>
      <c r="O186" s="54"/>
      <c r="P186" s="159">
        <f>O186*H186</f>
        <v>0</v>
      </c>
      <c r="Q186" s="159">
        <v>0.0117</v>
      </c>
      <c r="R186" s="159">
        <f>Q186*H186</f>
        <v>0.0585</v>
      </c>
      <c r="S186" s="159">
        <v>0</v>
      </c>
      <c r="T186" s="160">
        <f>S186*H186</f>
        <v>0</v>
      </c>
      <c r="AR186" s="161" t="s">
        <v>142</v>
      </c>
      <c r="AT186" s="161" t="s">
        <v>137</v>
      </c>
      <c r="AU186" s="161" t="s">
        <v>135</v>
      </c>
      <c r="AY186" s="16" t="s">
        <v>134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82</v>
      </c>
      <c r="BK186" s="162">
        <f>ROUND(I186*H186,2)</f>
        <v>0</v>
      </c>
      <c r="BL186" s="16" t="s">
        <v>142</v>
      </c>
      <c r="BM186" s="161" t="s">
        <v>233</v>
      </c>
    </row>
    <row r="187" spans="2:47" s="1" customFormat="1" ht="38.4">
      <c r="B187" s="31"/>
      <c r="D187" s="163" t="s">
        <v>144</v>
      </c>
      <c r="F187" s="164" t="s">
        <v>234</v>
      </c>
      <c r="I187" s="90"/>
      <c r="L187" s="31"/>
      <c r="M187" s="165"/>
      <c r="N187" s="54"/>
      <c r="O187" s="54"/>
      <c r="P187" s="54"/>
      <c r="Q187" s="54"/>
      <c r="R187" s="54"/>
      <c r="S187" s="54"/>
      <c r="T187" s="55"/>
      <c r="AT187" s="16" t="s">
        <v>144</v>
      </c>
      <c r="AU187" s="16" t="s">
        <v>135</v>
      </c>
    </row>
    <row r="188" spans="2:51" s="13" customFormat="1" ht="12">
      <c r="B188" s="173"/>
      <c r="D188" s="163" t="s">
        <v>146</v>
      </c>
      <c r="E188" s="174" t="s">
        <v>1</v>
      </c>
      <c r="F188" s="175" t="s">
        <v>235</v>
      </c>
      <c r="H188" s="176">
        <v>3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146</v>
      </c>
      <c r="AU188" s="174" t="s">
        <v>135</v>
      </c>
      <c r="AV188" s="13" t="s">
        <v>84</v>
      </c>
      <c r="AW188" s="13" t="s">
        <v>30</v>
      </c>
      <c r="AX188" s="13" t="s">
        <v>74</v>
      </c>
      <c r="AY188" s="174" t="s">
        <v>134</v>
      </c>
    </row>
    <row r="189" spans="2:51" s="13" customFormat="1" ht="12">
      <c r="B189" s="173"/>
      <c r="D189" s="163" t="s">
        <v>146</v>
      </c>
      <c r="E189" s="174" t="s">
        <v>1</v>
      </c>
      <c r="F189" s="175" t="s">
        <v>236</v>
      </c>
      <c r="H189" s="176">
        <v>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146</v>
      </c>
      <c r="AU189" s="174" t="s">
        <v>135</v>
      </c>
      <c r="AV189" s="13" t="s">
        <v>84</v>
      </c>
      <c r="AW189" s="13" t="s">
        <v>30</v>
      </c>
      <c r="AX189" s="13" t="s">
        <v>74</v>
      </c>
      <c r="AY189" s="174" t="s">
        <v>134</v>
      </c>
    </row>
    <row r="190" spans="2:65" s="1" customFormat="1" ht="14.4" customHeight="1">
      <c r="B190" s="149"/>
      <c r="C190" s="181" t="s">
        <v>237</v>
      </c>
      <c r="D190" s="181" t="s">
        <v>224</v>
      </c>
      <c r="E190" s="182" t="s">
        <v>238</v>
      </c>
      <c r="F190" s="183" t="s">
        <v>239</v>
      </c>
      <c r="G190" s="184" t="s">
        <v>227</v>
      </c>
      <c r="H190" s="185">
        <v>5</v>
      </c>
      <c r="I190" s="186"/>
      <c r="J190" s="187">
        <f>ROUND(I190*H190,2)</f>
        <v>0</v>
      </c>
      <c r="K190" s="183" t="s">
        <v>1</v>
      </c>
      <c r="L190" s="188"/>
      <c r="M190" s="189" t="s">
        <v>1</v>
      </c>
      <c r="N190" s="190" t="s">
        <v>39</v>
      </c>
      <c r="O190" s="54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161" t="s">
        <v>186</v>
      </c>
      <c r="AT190" s="161" t="s">
        <v>224</v>
      </c>
      <c r="AU190" s="161" t="s">
        <v>135</v>
      </c>
      <c r="AY190" s="16" t="s">
        <v>134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6" t="s">
        <v>82</v>
      </c>
      <c r="BK190" s="162">
        <f>ROUND(I190*H190,2)</f>
        <v>0</v>
      </c>
      <c r="BL190" s="16" t="s">
        <v>142</v>
      </c>
      <c r="BM190" s="161" t="s">
        <v>240</v>
      </c>
    </row>
    <row r="191" spans="2:47" s="1" customFormat="1" ht="12">
      <c r="B191" s="31"/>
      <c r="D191" s="163" t="s">
        <v>144</v>
      </c>
      <c r="F191" s="164" t="s">
        <v>239</v>
      </c>
      <c r="I191" s="90"/>
      <c r="L191" s="31"/>
      <c r="M191" s="165"/>
      <c r="N191" s="54"/>
      <c r="O191" s="54"/>
      <c r="P191" s="54"/>
      <c r="Q191" s="54"/>
      <c r="R191" s="54"/>
      <c r="S191" s="54"/>
      <c r="T191" s="55"/>
      <c r="AT191" s="16" t="s">
        <v>144</v>
      </c>
      <c r="AU191" s="16" t="s">
        <v>135</v>
      </c>
    </row>
    <row r="192" spans="2:47" s="1" customFormat="1" ht="19.2">
      <c r="B192" s="31"/>
      <c r="D192" s="163" t="s">
        <v>241</v>
      </c>
      <c r="F192" s="191" t="s">
        <v>242</v>
      </c>
      <c r="I192" s="90"/>
      <c r="L192" s="31"/>
      <c r="M192" s="165"/>
      <c r="N192" s="54"/>
      <c r="O192" s="54"/>
      <c r="P192" s="54"/>
      <c r="Q192" s="54"/>
      <c r="R192" s="54"/>
      <c r="S192" s="54"/>
      <c r="T192" s="55"/>
      <c r="AT192" s="16" t="s">
        <v>241</v>
      </c>
      <c r="AU192" s="16" t="s">
        <v>135</v>
      </c>
    </row>
    <row r="193" spans="2:65" s="1" customFormat="1" ht="14.4" customHeight="1">
      <c r="B193" s="149"/>
      <c r="C193" s="150" t="s">
        <v>8</v>
      </c>
      <c r="D193" s="150" t="s">
        <v>137</v>
      </c>
      <c r="E193" s="151" t="s">
        <v>243</v>
      </c>
      <c r="F193" s="152" t="s">
        <v>244</v>
      </c>
      <c r="G193" s="153" t="s">
        <v>245</v>
      </c>
      <c r="H193" s="154">
        <v>6.1</v>
      </c>
      <c r="I193" s="155"/>
      <c r="J193" s="156">
        <f>ROUND(I193*H193,2)</f>
        <v>0</v>
      </c>
      <c r="K193" s="152" t="s">
        <v>1</v>
      </c>
      <c r="L193" s="31"/>
      <c r="M193" s="157" t="s">
        <v>1</v>
      </c>
      <c r="N193" s="158" t="s">
        <v>39</v>
      </c>
      <c r="O193" s="54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61" t="s">
        <v>142</v>
      </c>
      <c r="AT193" s="161" t="s">
        <v>137</v>
      </c>
      <c r="AU193" s="161" t="s">
        <v>135</v>
      </c>
      <c r="AY193" s="16" t="s">
        <v>134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6" t="s">
        <v>82</v>
      </c>
      <c r="BK193" s="162">
        <f>ROUND(I193*H193,2)</f>
        <v>0</v>
      </c>
      <c r="BL193" s="16" t="s">
        <v>142</v>
      </c>
      <c r="BM193" s="161" t="s">
        <v>246</v>
      </c>
    </row>
    <row r="194" spans="2:47" s="1" customFormat="1" ht="12">
      <c r="B194" s="31"/>
      <c r="D194" s="163" t="s">
        <v>144</v>
      </c>
      <c r="F194" s="164" t="s">
        <v>244</v>
      </c>
      <c r="I194" s="90"/>
      <c r="L194" s="31"/>
      <c r="M194" s="165"/>
      <c r="N194" s="54"/>
      <c r="O194" s="54"/>
      <c r="P194" s="54"/>
      <c r="Q194" s="54"/>
      <c r="R194" s="54"/>
      <c r="S194" s="54"/>
      <c r="T194" s="55"/>
      <c r="AT194" s="16" t="s">
        <v>144</v>
      </c>
      <c r="AU194" s="16" t="s">
        <v>135</v>
      </c>
    </row>
    <row r="195" spans="2:51" s="13" customFormat="1" ht="12">
      <c r="B195" s="173"/>
      <c r="D195" s="163" t="s">
        <v>146</v>
      </c>
      <c r="E195" s="174" t="s">
        <v>1</v>
      </c>
      <c r="F195" s="175" t="s">
        <v>247</v>
      </c>
      <c r="H195" s="176">
        <v>6.1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146</v>
      </c>
      <c r="AU195" s="174" t="s">
        <v>135</v>
      </c>
      <c r="AV195" s="13" t="s">
        <v>84</v>
      </c>
      <c r="AW195" s="13" t="s">
        <v>30</v>
      </c>
      <c r="AX195" s="13" t="s">
        <v>74</v>
      </c>
      <c r="AY195" s="174" t="s">
        <v>134</v>
      </c>
    </row>
    <row r="196" spans="2:65" s="1" customFormat="1" ht="21.6" customHeight="1">
      <c r="B196" s="149"/>
      <c r="C196" s="150" t="s">
        <v>248</v>
      </c>
      <c r="D196" s="150" t="s">
        <v>137</v>
      </c>
      <c r="E196" s="151" t="s">
        <v>249</v>
      </c>
      <c r="F196" s="152" t="s">
        <v>250</v>
      </c>
      <c r="G196" s="153" t="s">
        <v>140</v>
      </c>
      <c r="H196" s="154">
        <v>213.55</v>
      </c>
      <c r="I196" s="155"/>
      <c r="J196" s="156">
        <f>ROUND(I196*H196,2)</f>
        <v>0</v>
      </c>
      <c r="K196" s="152" t="s">
        <v>141</v>
      </c>
      <c r="L196" s="31"/>
      <c r="M196" s="157" t="s">
        <v>1</v>
      </c>
      <c r="N196" s="158" t="s">
        <v>39</v>
      </c>
      <c r="O196" s="54"/>
      <c r="P196" s="159">
        <f>O196*H196</f>
        <v>0</v>
      </c>
      <c r="Q196" s="159">
        <v>4E-05</v>
      </c>
      <c r="R196" s="159">
        <f>Q196*H196</f>
        <v>0.008542000000000001</v>
      </c>
      <c r="S196" s="159">
        <v>0</v>
      </c>
      <c r="T196" s="160">
        <f>S196*H196</f>
        <v>0</v>
      </c>
      <c r="AR196" s="161" t="s">
        <v>142</v>
      </c>
      <c r="AT196" s="161" t="s">
        <v>137</v>
      </c>
      <c r="AU196" s="161" t="s">
        <v>135</v>
      </c>
      <c r="AY196" s="16" t="s">
        <v>134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82</v>
      </c>
      <c r="BK196" s="162">
        <f>ROUND(I196*H196,2)</f>
        <v>0</v>
      </c>
      <c r="BL196" s="16" t="s">
        <v>142</v>
      </c>
      <c r="BM196" s="161" t="s">
        <v>251</v>
      </c>
    </row>
    <row r="197" spans="2:47" s="1" customFormat="1" ht="28.8">
      <c r="B197" s="31"/>
      <c r="D197" s="163" t="s">
        <v>144</v>
      </c>
      <c r="F197" s="164" t="s">
        <v>252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144</v>
      </c>
      <c r="AU197" s="16" t="s">
        <v>135</v>
      </c>
    </row>
    <row r="198" spans="2:51" s="13" customFormat="1" ht="12">
      <c r="B198" s="173"/>
      <c r="D198" s="163" t="s">
        <v>146</v>
      </c>
      <c r="E198" s="174" t="s">
        <v>1</v>
      </c>
      <c r="F198" s="175" t="s">
        <v>253</v>
      </c>
      <c r="H198" s="176">
        <v>18.1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146</v>
      </c>
      <c r="AU198" s="174" t="s">
        <v>135</v>
      </c>
      <c r="AV198" s="13" t="s">
        <v>84</v>
      </c>
      <c r="AW198" s="13" t="s">
        <v>30</v>
      </c>
      <c r="AX198" s="13" t="s">
        <v>74</v>
      </c>
      <c r="AY198" s="174" t="s">
        <v>134</v>
      </c>
    </row>
    <row r="199" spans="2:51" s="13" customFormat="1" ht="12">
      <c r="B199" s="173"/>
      <c r="D199" s="163" t="s">
        <v>146</v>
      </c>
      <c r="E199" s="174" t="s">
        <v>1</v>
      </c>
      <c r="F199" s="175" t="s">
        <v>211</v>
      </c>
      <c r="H199" s="176">
        <v>5.9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146</v>
      </c>
      <c r="AU199" s="174" t="s">
        <v>135</v>
      </c>
      <c r="AV199" s="13" t="s">
        <v>84</v>
      </c>
      <c r="AW199" s="13" t="s">
        <v>30</v>
      </c>
      <c r="AX199" s="13" t="s">
        <v>74</v>
      </c>
      <c r="AY199" s="174" t="s">
        <v>134</v>
      </c>
    </row>
    <row r="200" spans="2:51" s="13" customFormat="1" ht="12">
      <c r="B200" s="173"/>
      <c r="D200" s="163" t="s">
        <v>146</v>
      </c>
      <c r="E200" s="174" t="s">
        <v>1</v>
      </c>
      <c r="F200" s="175" t="s">
        <v>212</v>
      </c>
      <c r="H200" s="176">
        <v>6.25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146</v>
      </c>
      <c r="AU200" s="174" t="s">
        <v>135</v>
      </c>
      <c r="AV200" s="13" t="s">
        <v>84</v>
      </c>
      <c r="AW200" s="13" t="s">
        <v>30</v>
      </c>
      <c r="AX200" s="13" t="s">
        <v>74</v>
      </c>
      <c r="AY200" s="174" t="s">
        <v>134</v>
      </c>
    </row>
    <row r="201" spans="2:51" s="13" customFormat="1" ht="12">
      <c r="B201" s="173"/>
      <c r="D201" s="163" t="s">
        <v>146</v>
      </c>
      <c r="E201" s="174" t="s">
        <v>1</v>
      </c>
      <c r="F201" s="175" t="s">
        <v>213</v>
      </c>
      <c r="H201" s="176">
        <v>4.1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146</v>
      </c>
      <c r="AU201" s="174" t="s">
        <v>135</v>
      </c>
      <c r="AV201" s="13" t="s">
        <v>84</v>
      </c>
      <c r="AW201" s="13" t="s">
        <v>30</v>
      </c>
      <c r="AX201" s="13" t="s">
        <v>74</v>
      </c>
      <c r="AY201" s="174" t="s">
        <v>134</v>
      </c>
    </row>
    <row r="202" spans="2:51" s="13" customFormat="1" ht="12">
      <c r="B202" s="173"/>
      <c r="D202" s="163" t="s">
        <v>146</v>
      </c>
      <c r="E202" s="174" t="s">
        <v>1</v>
      </c>
      <c r="F202" s="175" t="s">
        <v>214</v>
      </c>
      <c r="H202" s="176">
        <v>54.9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146</v>
      </c>
      <c r="AU202" s="174" t="s">
        <v>135</v>
      </c>
      <c r="AV202" s="13" t="s">
        <v>84</v>
      </c>
      <c r="AW202" s="13" t="s">
        <v>30</v>
      </c>
      <c r="AX202" s="13" t="s">
        <v>74</v>
      </c>
      <c r="AY202" s="174" t="s">
        <v>134</v>
      </c>
    </row>
    <row r="203" spans="2:51" s="13" customFormat="1" ht="12">
      <c r="B203" s="173"/>
      <c r="D203" s="163" t="s">
        <v>146</v>
      </c>
      <c r="E203" s="174" t="s">
        <v>1</v>
      </c>
      <c r="F203" s="175" t="s">
        <v>254</v>
      </c>
      <c r="H203" s="176">
        <v>124.3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146</v>
      </c>
      <c r="AU203" s="174" t="s">
        <v>135</v>
      </c>
      <c r="AV203" s="13" t="s">
        <v>84</v>
      </c>
      <c r="AW203" s="13" t="s">
        <v>30</v>
      </c>
      <c r="AX203" s="13" t="s">
        <v>74</v>
      </c>
      <c r="AY203" s="174" t="s">
        <v>134</v>
      </c>
    </row>
    <row r="204" spans="2:63" s="11" customFormat="1" ht="20.85" customHeight="1">
      <c r="B204" s="136"/>
      <c r="D204" s="137" t="s">
        <v>73</v>
      </c>
      <c r="E204" s="147" t="s">
        <v>255</v>
      </c>
      <c r="F204" s="147" t="s">
        <v>256</v>
      </c>
      <c r="I204" s="139"/>
      <c r="J204" s="148">
        <f>BK204</f>
        <v>0</v>
      </c>
      <c r="L204" s="136"/>
      <c r="M204" s="141"/>
      <c r="N204" s="142"/>
      <c r="O204" s="142"/>
      <c r="P204" s="143">
        <f>SUM(P205:P252)</f>
        <v>0</v>
      </c>
      <c r="Q204" s="142"/>
      <c r="R204" s="143">
        <f>SUM(R205:R252)</f>
        <v>0</v>
      </c>
      <c r="S204" s="142"/>
      <c r="T204" s="144">
        <f>SUM(T205:T252)</f>
        <v>10.628152</v>
      </c>
      <c r="AR204" s="137" t="s">
        <v>82</v>
      </c>
      <c r="AT204" s="145" t="s">
        <v>73</v>
      </c>
      <c r="AU204" s="145" t="s">
        <v>84</v>
      </c>
      <c r="AY204" s="137" t="s">
        <v>134</v>
      </c>
      <c r="BK204" s="146">
        <f>SUM(BK205:BK252)</f>
        <v>0</v>
      </c>
    </row>
    <row r="205" spans="2:65" s="1" customFormat="1" ht="14.4" customHeight="1">
      <c r="B205" s="149"/>
      <c r="C205" s="150" t="s">
        <v>257</v>
      </c>
      <c r="D205" s="150" t="s">
        <v>137</v>
      </c>
      <c r="E205" s="151" t="s">
        <v>258</v>
      </c>
      <c r="F205" s="152" t="s">
        <v>259</v>
      </c>
      <c r="G205" s="153" t="s">
        <v>197</v>
      </c>
      <c r="H205" s="154">
        <v>0.053</v>
      </c>
      <c r="I205" s="155"/>
      <c r="J205" s="156">
        <f>ROUND(I205*H205,2)</f>
        <v>0</v>
      </c>
      <c r="K205" s="152" t="s">
        <v>141</v>
      </c>
      <c r="L205" s="31"/>
      <c r="M205" s="157" t="s">
        <v>1</v>
      </c>
      <c r="N205" s="158" t="s">
        <v>39</v>
      </c>
      <c r="O205" s="54"/>
      <c r="P205" s="159">
        <f>O205*H205</f>
        <v>0</v>
      </c>
      <c r="Q205" s="159">
        <v>0</v>
      </c>
      <c r="R205" s="159">
        <f>Q205*H205</f>
        <v>0</v>
      </c>
      <c r="S205" s="159">
        <v>2</v>
      </c>
      <c r="T205" s="160">
        <f>S205*H205</f>
        <v>0.106</v>
      </c>
      <c r="AR205" s="161" t="s">
        <v>142</v>
      </c>
      <c r="AT205" s="161" t="s">
        <v>137</v>
      </c>
      <c r="AU205" s="161" t="s">
        <v>135</v>
      </c>
      <c r="AY205" s="16" t="s">
        <v>134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6" t="s">
        <v>82</v>
      </c>
      <c r="BK205" s="162">
        <f>ROUND(I205*H205,2)</f>
        <v>0</v>
      </c>
      <c r="BL205" s="16" t="s">
        <v>142</v>
      </c>
      <c r="BM205" s="161" t="s">
        <v>260</v>
      </c>
    </row>
    <row r="206" spans="2:47" s="1" customFormat="1" ht="12">
      <c r="B206" s="31"/>
      <c r="D206" s="163" t="s">
        <v>144</v>
      </c>
      <c r="F206" s="164" t="s">
        <v>261</v>
      </c>
      <c r="I206" s="90"/>
      <c r="L206" s="31"/>
      <c r="M206" s="165"/>
      <c r="N206" s="54"/>
      <c r="O206" s="54"/>
      <c r="P206" s="54"/>
      <c r="Q206" s="54"/>
      <c r="R206" s="54"/>
      <c r="S206" s="54"/>
      <c r="T206" s="55"/>
      <c r="AT206" s="16" t="s">
        <v>144</v>
      </c>
      <c r="AU206" s="16" t="s">
        <v>135</v>
      </c>
    </row>
    <row r="207" spans="2:51" s="13" customFormat="1" ht="20.4">
      <c r="B207" s="173"/>
      <c r="D207" s="163" t="s">
        <v>146</v>
      </c>
      <c r="E207" s="174" t="s">
        <v>1</v>
      </c>
      <c r="F207" s="175" t="s">
        <v>262</v>
      </c>
      <c r="H207" s="176">
        <v>0.029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146</v>
      </c>
      <c r="AU207" s="174" t="s">
        <v>135</v>
      </c>
      <c r="AV207" s="13" t="s">
        <v>84</v>
      </c>
      <c r="AW207" s="13" t="s">
        <v>30</v>
      </c>
      <c r="AX207" s="13" t="s">
        <v>74</v>
      </c>
      <c r="AY207" s="174" t="s">
        <v>134</v>
      </c>
    </row>
    <row r="208" spans="2:51" s="13" customFormat="1" ht="20.4">
      <c r="B208" s="173"/>
      <c r="D208" s="163" t="s">
        <v>146</v>
      </c>
      <c r="E208" s="174" t="s">
        <v>1</v>
      </c>
      <c r="F208" s="175" t="s">
        <v>263</v>
      </c>
      <c r="H208" s="176">
        <v>0.024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146</v>
      </c>
      <c r="AU208" s="174" t="s">
        <v>135</v>
      </c>
      <c r="AV208" s="13" t="s">
        <v>84</v>
      </c>
      <c r="AW208" s="13" t="s">
        <v>30</v>
      </c>
      <c r="AX208" s="13" t="s">
        <v>74</v>
      </c>
      <c r="AY208" s="174" t="s">
        <v>134</v>
      </c>
    </row>
    <row r="209" spans="2:65" s="1" customFormat="1" ht="21.6" customHeight="1">
      <c r="B209" s="149"/>
      <c r="C209" s="150" t="s">
        <v>264</v>
      </c>
      <c r="D209" s="150" t="s">
        <v>137</v>
      </c>
      <c r="E209" s="151" t="s">
        <v>265</v>
      </c>
      <c r="F209" s="152" t="s">
        <v>266</v>
      </c>
      <c r="G209" s="153" t="s">
        <v>140</v>
      </c>
      <c r="H209" s="154">
        <v>11.01</v>
      </c>
      <c r="I209" s="155"/>
      <c r="J209" s="156">
        <f>ROUND(I209*H209,2)</f>
        <v>0</v>
      </c>
      <c r="K209" s="152" t="s">
        <v>141</v>
      </c>
      <c r="L209" s="31"/>
      <c r="M209" s="157" t="s">
        <v>1</v>
      </c>
      <c r="N209" s="158" t="s">
        <v>39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0.131</v>
      </c>
      <c r="T209" s="160">
        <f>S209*H209</f>
        <v>1.44231</v>
      </c>
      <c r="AR209" s="161" t="s">
        <v>142</v>
      </c>
      <c r="AT209" s="161" t="s">
        <v>137</v>
      </c>
      <c r="AU209" s="161" t="s">
        <v>135</v>
      </c>
      <c r="AY209" s="16" t="s">
        <v>134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82</v>
      </c>
      <c r="BK209" s="162">
        <f>ROUND(I209*H209,2)</f>
        <v>0</v>
      </c>
      <c r="BL209" s="16" t="s">
        <v>142</v>
      </c>
      <c r="BM209" s="161" t="s">
        <v>267</v>
      </c>
    </row>
    <row r="210" spans="2:47" s="1" customFormat="1" ht="28.8">
      <c r="B210" s="31"/>
      <c r="D210" s="163" t="s">
        <v>144</v>
      </c>
      <c r="F210" s="164" t="s">
        <v>268</v>
      </c>
      <c r="I210" s="90"/>
      <c r="L210" s="31"/>
      <c r="M210" s="165"/>
      <c r="N210" s="54"/>
      <c r="O210" s="54"/>
      <c r="P210" s="54"/>
      <c r="Q210" s="54"/>
      <c r="R210" s="54"/>
      <c r="S210" s="54"/>
      <c r="T210" s="55"/>
      <c r="AT210" s="16" t="s">
        <v>144</v>
      </c>
      <c r="AU210" s="16" t="s">
        <v>135</v>
      </c>
    </row>
    <row r="211" spans="2:51" s="13" customFormat="1" ht="20.4">
      <c r="B211" s="173"/>
      <c r="D211" s="163" t="s">
        <v>146</v>
      </c>
      <c r="E211" s="174" t="s">
        <v>1</v>
      </c>
      <c r="F211" s="175" t="s">
        <v>269</v>
      </c>
      <c r="H211" s="176">
        <v>11.01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146</v>
      </c>
      <c r="AU211" s="174" t="s">
        <v>135</v>
      </c>
      <c r="AV211" s="13" t="s">
        <v>84</v>
      </c>
      <c r="AW211" s="13" t="s">
        <v>30</v>
      </c>
      <c r="AX211" s="13" t="s">
        <v>74</v>
      </c>
      <c r="AY211" s="174" t="s">
        <v>134</v>
      </c>
    </row>
    <row r="212" spans="2:65" s="1" customFormat="1" ht="21.6" customHeight="1">
      <c r="B212" s="149"/>
      <c r="C212" s="150" t="s">
        <v>270</v>
      </c>
      <c r="D212" s="150" t="s">
        <v>137</v>
      </c>
      <c r="E212" s="151" t="s">
        <v>271</v>
      </c>
      <c r="F212" s="152" t="s">
        <v>272</v>
      </c>
      <c r="G212" s="153" t="s">
        <v>140</v>
      </c>
      <c r="H212" s="154">
        <v>34.35</v>
      </c>
      <c r="I212" s="155"/>
      <c r="J212" s="156">
        <f>ROUND(I212*H212,2)</f>
        <v>0</v>
      </c>
      <c r="K212" s="152" t="s">
        <v>141</v>
      </c>
      <c r="L212" s="31"/>
      <c r="M212" s="157" t="s">
        <v>1</v>
      </c>
      <c r="N212" s="158" t="s">
        <v>39</v>
      </c>
      <c r="O212" s="54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AR212" s="161" t="s">
        <v>142</v>
      </c>
      <c r="AT212" s="161" t="s">
        <v>137</v>
      </c>
      <c r="AU212" s="161" t="s">
        <v>135</v>
      </c>
      <c r="AY212" s="16" t="s">
        <v>134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6" t="s">
        <v>82</v>
      </c>
      <c r="BK212" s="162">
        <f>ROUND(I212*H212,2)</f>
        <v>0</v>
      </c>
      <c r="BL212" s="16" t="s">
        <v>142</v>
      </c>
      <c r="BM212" s="161" t="s">
        <v>273</v>
      </c>
    </row>
    <row r="213" spans="2:47" s="1" customFormat="1" ht="19.2">
      <c r="B213" s="31"/>
      <c r="D213" s="163" t="s">
        <v>144</v>
      </c>
      <c r="F213" s="164" t="s">
        <v>272</v>
      </c>
      <c r="I213" s="90"/>
      <c r="L213" s="31"/>
      <c r="M213" s="165"/>
      <c r="N213" s="54"/>
      <c r="O213" s="54"/>
      <c r="P213" s="54"/>
      <c r="Q213" s="54"/>
      <c r="R213" s="54"/>
      <c r="S213" s="54"/>
      <c r="T213" s="55"/>
      <c r="AT213" s="16" t="s">
        <v>144</v>
      </c>
      <c r="AU213" s="16" t="s">
        <v>135</v>
      </c>
    </row>
    <row r="214" spans="2:51" s="12" customFormat="1" ht="12">
      <c r="B214" s="166"/>
      <c r="D214" s="163" t="s">
        <v>146</v>
      </c>
      <c r="E214" s="167" t="s">
        <v>1</v>
      </c>
      <c r="F214" s="168" t="s">
        <v>274</v>
      </c>
      <c r="H214" s="167" t="s">
        <v>1</v>
      </c>
      <c r="I214" s="169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146</v>
      </c>
      <c r="AU214" s="167" t="s">
        <v>135</v>
      </c>
      <c r="AV214" s="12" t="s">
        <v>82</v>
      </c>
      <c r="AW214" s="12" t="s">
        <v>30</v>
      </c>
      <c r="AX214" s="12" t="s">
        <v>74</v>
      </c>
      <c r="AY214" s="167" t="s">
        <v>134</v>
      </c>
    </row>
    <row r="215" spans="2:51" s="13" customFormat="1" ht="12">
      <c r="B215" s="173"/>
      <c r="D215" s="163" t="s">
        <v>146</v>
      </c>
      <c r="E215" s="174" t="s">
        <v>1</v>
      </c>
      <c r="F215" s="175" t="s">
        <v>210</v>
      </c>
      <c r="H215" s="176">
        <v>18.1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146</v>
      </c>
      <c r="AU215" s="174" t="s">
        <v>135</v>
      </c>
      <c r="AV215" s="13" t="s">
        <v>84</v>
      </c>
      <c r="AW215" s="13" t="s">
        <v>30</v>
      </c>
      <c r="AX215" s="13" t="s">
        <v>74</v>
      </c>
      <c r="AY215" s="174" t="s">
        <v>134</v>
      </c>
    </row>
    <row r="216" spans="2:51" s="13" customFormat="1" ht="12">
      <c r="B216" s="173"/>
      <c r="D216" s="163" t="s">
        <v>146</v>
      </c>
      <c r="E216" s="174" t="s">
        <v>1</v>
      </c>
      <c r="F216" s="175" t="s">
        <v>211</v>
      </c>
      <c r="H216" s="176">
        <v>5.9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146</v>
      </c>
      <c r="AU216" s="174" t="s">
        <v>135</v>
      </c>
      <c r="AV216" s="13" t="s">
        <v>84</v>
      </c>
      <c r="AW216" s="13" t="s">
        <v>30</v>
      </c>
      <c r="AX216" s="13" t="s">
        <v>74</v>
      </c>
      <c r="AY216" s="174" t="s">
        <v>134</v>
      </c>
    </row>
    <row r="217" spans="2:51" s="13" customFormat="1" ht="12">
      <c r="B217" s="173"/>
      <c r="D217" s="163" t="s">
        <v>146</v>
      </c>
      <c r="E217" s="174" t="s">
        <v>1</v>
      </c>
      <c r="F217" s="175" t="s">
        <v>213</v>
      </c>
      <c r="H217" s="176">
        <v>4.1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146</v>
      </c>
      <c r="AU217" s="174" t="s">
        <v>135</v>
      </c>
      <c r="AV217" s="13" t="s">
        <v>84</v>
      </c>
      <c r="AW217" s="13" t="s">
        <v>30</v>
      </c>
      <c r="AX217" s="13" t="s">
        <v>74</v>
      </c>
      <c r="AY217" s="174" t="s">
        <v>134</v>
      </c>
    </row>
    <row r="218" spans="2:51" s="12" customFormat="1" ht="12">
      <c r="B218" s="166"/>
      <c r="D218" s="163" t="s">
        <v>146</v>
      </c>
      <c r="E218" s="167" t="s">
        <v>1</v>
      </c>
      <c r="F218" s="168" t="s">
        <v>275</v>
      </c>
      <c r="H218" s="167" t="s">
        <v>1</v>
      </c>
      <c r="I218" s="169"/>
      <c r="L218" s="166"/>
      <c r="M218" s="170"/>
      <c r="N218" s="171"/>
      <c r="O218" s="171"/>
      <c r="P218" s="171"/>
      <c r="Q218" s="171"/>
      <c r="R218" s="171"/>
      <c r="S218" s="171"/>
      <c r="T218" s="172"/>
      <c r="AT218" s="167" t="s">
        <v>146</v>
      </c>
      <c r="AU218" s="167" t="s">
        <v>135</v>
      </c>
      <c r="AV218" s="12" t="s">
        <v>82</v>
      </c>
      <c r="AW218" s="12" t="s">
        <v>30</v>
      </c>
      <c r="AX218" s="12" t="s">
        <v>74</v>
      </c>
      <c r="AY218" s="167" t="s">
        <v>134</v>
      </c>
    </row>
    <row r="219" spans="2:51" s="13" customFormat="1" ht="12">
      <c r="B219" s="173"/>
      <c r="D219" s="163" t="s">
        <v>146</v>
      </c>
      <c r="E219" s="174" t="s">
        <v>1</v>
      </c>
      <c r="F219" s="175" t="s">
        <v>212</v>
      </c>
      <c r="H219" s="176">
        <v>6.25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146</v>
      </c>
      <c r="AU219" s="174" t="s">
        <v>135</v>
      </c>
      <c r="AV219" s="13" t="s">
        <v>84</v>
      </c>
      <c r="AW219" s="13" t="s">
        <v>30</v>
      </c>
      <c r="AX219" s="13" t="s">
        <v>74</v>
      </c>
      <c r="AY219" s="174" t="s">
        <v>134</v>
      </c>
    </row>
    <row r="220" spans="2:65" s="1" customFormat="1" ht="21.6" customHeight="1">
      <c r="B220" s="149"/>
      <c r="C220" s="150" t="s">
        <v>276</v>
      </c>
      <c r="D220" s="150" t="s">
        <v>137</v>
      </c>
      <c r="E220" s="151" t="s">
        <v>277</v>
      </c>
      <c r="F220" s="152" t="s">
        <v>278</v>
      </c>
      <c r="G220" s="153" t="s">
        <v>140</v>
      </c>
      <c r="H220" s="154">
        <v>28.1</v>
      </c>
      <c r="I220" s="155"/>
      <c r="J220" s="156">
        <f>ROUND(I220*H220,2)</f>
        <v>0</v>
      </c>
      <c r="K220" s="152" t="s">
        <v>141</v>
      </c>
      <c r="L220" s="31"/>
      <c r="M220" s="157" t="s">
        <v>1</v>
      </c>
      <c r="N220" s="158" t="s">
        <v>39</v>
      </c>
      <c r="O220" s="54"/>
      <c r="P220" s="159">
        <f>O220*H220</f>
        <v>0</v>
      </c>
      <c r="Q220" s="159">
        <v>0</v>
      </c>
      <c r="R220" s="159">
        <f>Q220*H220</f>
        <v>0</v>
      </c>
      <c r="S220" s="159">
        <v>0.035</v>
      </c>
      <c r="T220" s="160">
        <f>S220*H220</f>
        <v>0.9835000000000002</v>
      </c>
      <c r="AR220" s="161" t="s">
        <v>142</v>
      </c>
      <c r="AT220" s="161" t="s">
        <v>137</v>
      </c>
      <c r="AU220" s="161" t="s">
        <v>135</v>
      </c>
      <c r="AY220" s="16" t="s">
        <v>134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6" t="s">
        <v>82</v>
      </c>
      <c r="BK220" s="162">
        <f>ROUND(I220*H220,2)</f>
        <v>0</v>
      </c>
      <c r="BL220" s="16" t="s">
        <v>142</v>
      </c>
      <c r="BM220" s="161" t="s">
        <v>279</v>
      </c>
    </row>
    <row r="221" spans="2:47" s="1" customFormat="1" ht="28.8">
      <c r="B221" s="31"/>
      <c r="D221" s="163" t="s">
        <v>144</v>
      </c>
      <c r="F221" s="164" t="s">
        <v>280</v>
      </c>
      <c r="I221" s="90"/>
      <c r="L221" s="31"/>
      <c r="M221" s="165"/>
      <c r="N221" s="54"/>
      <c r="O221" s="54"/>
      <c r="P221" s="54"/>
      <c r="Q221" s="54"/>
      <c r="R221" s="54"/>
      <c r="S221" s="54"/>
      <c r="T221" s="55"/>
      <c r="AT221" s="16" t="s">
        <v>144</v>
      </c>
      <c r="AU221" s="16" t="s">
        <v>135</v>
      </c>
    </row>
    <row r="222" spans="2:51" s="13" customFormat="1" ht="12">
      <c r="B222" s="173"/>
      <c r="D222" s="163" t="s">
        <v>146</v>
      </c>
      <c r="E222" s="174" t="s">
        <v>1</v>
      </c>
      <c r="F222" s="175" t="s">
        <v>210</v>
      </c>
      <c r="H222" s="176">
        <v>18.1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146</v>
      </c>
      <c r="AU222" s="174" t="s">
        <v>135</v>
      </c>
      <c r="AV222" s="13" t="s">
        <v>84</v>
      </c>
      <c r="AW222" s="13" t="s">
        <v>30</v>
      </c>
      <c r="AX222" s="13" t="s">
        <v>74</v>
      </c>
      <c r="AY222" s="174" t="s">
        <v>134</v>
      </c>
    </row>
    <row r="223" spans="2:51" s="13" customFormat="1" ht="12">
      <c r="B223" s="173"/>
      <c r="D223" s="163" t="s">
        <v>146</v>
      </c>
      <c r="E223" s="174" t="s">
        <v>1</v>
      </c>
      <c r="F223" s="175" t="s">
        <v>211</v>
      </c>
      <c r="H223" s="176">
        <v>5.9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146</v>
      </c>
      <c r="AU223" s="174" t="s">
        <v>135</v>
      </c>
      <c r="AV223" s="13" t="s">
        <v>84</v>
      </c>
      <c r="AW223" s="13" t="s">
        <v>30</v>
      </c>
      <c r="AX223" s="13" t="s">
        <v>74</v>
      </c>
      <c r="AY223" s="174" t="s">
        <v>134</v>
      </c>
    </row>
    <row r="224" spans="2:51" s="13" customFormat="1" ht="12">
      <c r="B224" s="173"/>
      <c r="D224" s="163" t="s">
        <v>146</v>
      </c>
      <c r="E224" s="174" t="s">
        <v>1</v>
      </c>
      <c r="F224" s="175" t="s">
        <v>213</v>
      </c>
      <c r="H224" s="176">
        <v>4.1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146</v>
      </c>
      <c r="AU224" s="174" t="s">
        <v>135</v>
      </c>
      <c r="AV224" s="13" t="s">
        <v>84</v>
      </c>
      <c r="AW224" s="13" t="s">
        <v>30</v>
      </c>
      <c r="AX224" s="13" t="s">
        <v>74</v>
      </c>
      <c r="AY224" s="174" t="s">
        <v>134</v>
      </c>
    </row>
    <row r="225" spans="2:65" s="1" customFormat="1" ht="21.6" customHeight="1">
      <c r="B225" s="149"/>
      <c r="C225" s="150" t="s">
        <v>7</v>
      </c>
      <c r="D225" s="150" t="s">
        <v>137</v>
      </c>
      <c r="E225" s="151" t="s">
        <v>281</v>
      </c>
      <c r="F225" s="152" t="s">
        <v>282</v>
      </c>
      <c r="G225" s="153" t="s">
        <v>140</v>
      </c>
      <c r="H225" s="154">
        <v>2</v>
      </c>
      <c r="I225" s="155"/>
      <c r="J225" s="156">
        <f>ROUND(I225*H225,2)</f>
        <v>0</v>
      </c>
      <c r="K225" s="152" t="s">
        <v>141</v>
      </c>
      <c r="L225" s="31"/>
      <c r="M225" s="157" t="s">
        <v>1</v>
      </c>
      <c r="N225" s="158" t="s">
        <v>39</v>
      </c>
      <c r="O225" s="54"/>
      <c r="P225" s="159">
        <f>O225*H225</f>
        <v>0</v>
      </c>
      <c r="Q225" s="159">
        <v>0</v>
      </c>
      <c r="R225" s="159">
        <f>Q225*H225</f>
        <v>0</v>
      </c>
      <c r="S225" s="159">
        <v>0.076</v>
      </c>
      <c r="T225" s="160">
        <f>S225*H225</f>
        <v>0.152</v>
      </c>
      <c r="AR225" s="161" t="s">
        <v>142</v>
      </c>
      <c r="AT225" s="161" t="s">
        <v>137</v>
      </c>
      <c r="AU225" s="161" t="s">
        <v>135</v>
      </c>
      <c r="AY225" s="16" t="s">
        <v>134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82</v>
      </c>
      <c r="BK225" s="162">
        <f>ROUND(I225*H225,2)</f>
        <v>0</v>
      </c>
      <c r="BL225" s="16" t="s">
        <v>142</v>
      </c>
      <c r="BM225" s="161" t="s">
        <v>283</v>
      </c>
    </row>
    <row r="226" spans="2:47" s="1" customFormat="1" ht="28.8">
      <c r="B226" s="31"/>
      <c r="D226" s="163" t="s">
        <v>144</v>
      </c>
      <c r="F226" s="164" t="s">
        <v>284</v>
      </c>
      <c r="I226" s="90"/>
      <c r="L226" s="31"/>
      <c r="M226" s="165"/>
      <c r="N226" s="54"/>
      <c r="O226" s="54"/>
      <c r="P226" s="54"/>
      <c r="Q226" s="54"/>
      <c r="R226" s="54"/>
      <c r="S226" s="54"/>
      <c r="T226" s="55"/>
      <c r="AT226" s="16" t="s">
        <v>144</v>
      </c>
      <c r="AU226" s="16" t="s">
        <v>135</v>
      </c>
    </row>
    <row r="227" spans="2:51" s="13" customFormat="1" ht="12">
      <c r="B227" s="173"/>
      <c r="D227" s="163" t="s">
        <v>146</v>
      </c>
      <c r="E227" s="174" t="s">
        <v>1</v>
      </c>
      <c r="F227" s="175" t="s">
        <v>285</v>
      </c>
      <c r="H227" s="176">
        <v>2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146</v>
      </c>
      <c r="AU227" s="174" t="s">
        <v>135</v>
      </c>
      <c r="AV227" s="13" t="s">
        <v>84</v>
      </c>
      <c r="AW227" s="13" t="s">
        <v>30</v>
      </c>
      <c r="AX227" s="13" t="s">
        <v>74</v>
      </c>
      <c r="AY227" s="174" t="s">
        <v>134</v>
      </c>
    </row>
    <row r="228" spans="2:65" s="1" customFormat="1" ht="21.6" customHeight="1">
      <c r="B228" s="149"/>
      <c r="C228" s="150" t="s">
        <v>286</v>
      </c>
      <c r="D228" s="150" t="s">
        <v>137</v>
      </c>
      <c r="E228" s="151" t="s">
        <v>287</v>
      </c>
      <c r="F228" s="152" t="s">
        <v>288</v>
      </c>
      <c r="G228" s="153" t="s">
        <v>189</v>
      </c>
      <c r="H228" s="154">
        <v>1</v>
      </c>
      <c r="I228" s="155"/>
      <c r="J228" s="156">
        <f>ROUND(I228*H228,2)</f>
        <v>0</v>
      </c>
      <c r="K228" s="152" t="s">
        <v>141</v>
      </c>
      <c r="L228" s="31"/>
      <c r="M228" s="157" t="s">
        <v>1</v>
      </c>
      <c r="N228" s="158" t="s">
        <v>39</v>
      </c>
      <c r="O228" s="54"/>
      <c r="P228" s="159">
        <f>O228*H228</f>
        <v>0</v>
      </c>
      <c r="Q228" s="159">
        <v>0</v>
      </c>
      <c r="R228" s="159">
        <f>Q228*H228</f>
        <v>0</v>
      </c>
      <c r="S228" s="159">
        <v>0.045</v>
      </c>
      <c r="T228" s="160">
        <f>S228*H228</f>
        <v>0.045</v>
      </c>
      <c r="AR228" s="161" t="s">
        <v>142</v>
      </c>
      <c r="AT228" s="161" t="s">
        <v>137</v>
      </c>
      <c r="AU228" s="161" t="s">
        <v>135</v>
      </c>
      <c r="AY228" s="16" t="s">
        <v>134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6" t="s">
        <v>82</v>
      </c>
      <c r="BK228" s="162">
        <f>ROUND(I228*H228,2)</f>
        <v>0</v>
      </c>
      <c r="BL228" s="16" t="s">
        <v>142</v>
      </c>
      <c r="BM228" s="161" t="s">
        <v>289</v>
      </c>
    </row>
    <row r="229" spans="2:47" s="1" customFormat="1" ht="38.4">
      <c r="B229" s="31"/>
      <c r="D229" s="163" t="s">
        <v>144</v>
      </c>
      <c r="F229" s="164" t="s">
        <v>290</v>
      </c>
      <c r="I229" s="90"/>
      <c r="L229" s="31"/>
      <c r="M229" s="165"/>
      <c r="N229" s="54"/>
      <c r="O229" s="54"/>
      <c r="P229" s="54"/>
      <c r="Q229" s="54"/>
      <c r="R229" s="54"/>
      <c r="S229" s="54"/>
      <c r="T229" s="55"/>
      <c r="AT229" s="16" t="s">
        <v>144</v>
      </c>
      <c r="AU229" s="16" t="s">
        <v>135</v>
      </c>
    </row>
    <row r="230" spans="2:51" s="13" customFormat="1" ht="12">
      <c r="B230" s="173"/>
      <c r="D230" s="163" t="s">
        <v>146</v>
      </c>
      <c r="E230" s="174" t="s">
        <v>1</v>
      </c>
      <c r="F230" s="175" t="s">
        <v>291</v>
      </c>
      <c r="H230" s="176">
        <v>1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146</v>
      </c>
      <c r="AU230" s="174" t="s">
        <v>135</v>
      </c>
      <c r="AV230" s="13" t="s">
        <v>84</v>
      </c>
      <c r="AW230" s="13" t="s">
        <v>30</v>
      </c>
      <c r="AX230" s="13" t="s">
        <v>74</v>
      </c>
      <c r="AY230" s="174" t="s">
        <v>134</v>
      </c>
    </row>
    <row r="231" spans="2:65" s="1" customFormat="1" ht="21.6" customHeight="1">
      <c r="B231" s="149"/>
      <c r="C231" s="150" t="s">
        <v>292</v>
      </c>
      <c r="D231" s="150" t="s">
        <v>137</v>
      </c>
      <c r="E231" s="151" t="s">
        <v>293</v>
      </c>
      <c r="F231" s="152" t="s">
        <v>294</v>
      </c>
      <c r="G231" s="153" t="s">
        <v>189</v>
      </c>
      <c r="H231" s="154">
        <v>19</v>
      </c>
      <c r="I231" s="155"/>
      <c r="J231" s="156">
        <f>ROUND(I231*H231,2)</f>
        <v>0</v>
      </c>
      <c r="K231" s="152" t="s">
        <v>141</v>
      </c>
      <c r="L231" s="31"/>
      <c r="M231" s="157" t="s">
        <v>1</v>
      </c>
      <c r="N231" s="158" t="s">
        <v>39</v>
      </c>
      <c r="O231" s="54"/>
      <c r="P231" s="159">
        <f>O231*H231</f>
        <v>0</v>
      </c>
      <c r="Q231" s="159">
        <v>0</v>
      </c>
      <c r="R231" s="159">
        <f>Q231*H231</f>
        <v>0</v>
      </c>
      <c r="S231" s="159">
        <v>0.004</v>
      </c>
      <c r="T231" s="160">
        <f>S231*H231</f>
        <v>0.076</v>
      </c>
      <c r="AR231" s="161" t="s">
        <v>142</v>
      </c>
      <c r="AT231" s="161" t="s">
        <v>137</v>
      </c>
      <c r="AU231" s="161" t="s">
        <v>135</v>
      </c>
      <c r="AY231" s="16" t="s">
        <v>134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6" t="s">
        <v>82</v>
      </c>
      <c r="BK231" s="162">
        <f>ROUND(I231*H231,2)</f>
        <v>0</v>
      </c>
      <c r="BL231" s="16" t="s">
        <v>142</v>
      </c>
      <c r="BM231" s="161" t="s">
        <v>295</v>
      </c>
    </row>
    <row r="232" spans="2:47" s="1" customFormat="1" ht="48">
      <c r="B232" s="31"/>
      <c r="D232" s="163" t="s">
        <v>144</v>
      </c>
      <c r="F232" s="164" t="s">
        <v>296</v>
      </c>
      <c r="I232" s="90"/>
      <c r="L232" s="31"/>
      <c r="M232" s="165"/>
      <c r="N232" s="54"/>
      <c r="O232" s="54"/>
      <c r="P232" s="54"/>
      <c r="Q232" s="54"/>
      <c r="R232" s="54"/>
      <c r="S232" s="54"/>
      <c r="T232" s="55"/>
      <c r="AT232" s="16" t="s">
        <v>144</v>
      </c>
      <c r="AU232" s="16" t="s">
        <v>135</v>
      </c>
    </row>
    <row r="233" spans="2:51" s="13" customFormat="1" ht="12">
      <c r="B233" s="173"/>
      <c r="D233" s="163" t="s">
        <v>146</v>
      </c>
      <c r="E233" s="174" t="s">
        <v>1</v>
      </c>
      <c r="F233" s="175" t="s">
        <v>297</v>
      </c>
      <c r="H233" s="176">
        <v>19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146</v>
      </c>
      <c r="AU233" s="174" t="s">
        <v>135</v>
      </c>
      <c r="AV233" s="13" t="s">
        <v>84</v>
      </c>
      <c r="AW233" s="13" t="s">
        <v>30</v>
      </c>
      <c r="AX233" s="13" t="s">
        <v>74</v>
      </c>
      <c r="AY233" s="174" t="s">
        <v>134</v>
      </c>
    </row>
    <row r="234" spans="2:65" s="1" customFormat="1" ht="21.6" customHeight="1">
      <c r="B234" s="149"/>
      <c r="C234" s="150" t="s">
        <v>298</v>
      </c>
      <c r="D234" s="150" t="s">
        <v>137</v>
      </c>
      <c r="E234" s="151" t="s">
        <v>299</v>
      </c>
      <c r="F234" s="152" t="s">
        <v>300</v>
      </c>
      <c r="G234" s="153" t="s">
        <v>245</v>
      </c>
      <c r="H234" s="154">
        <v>85.65</v>
      </c>
      <c r="I234" s="155"/>
      <c r="J234" s="156">
        <f>ROUND(I234*H234,2)</f>
        <v>0</v>
      </c>
      <c r="K234" s="152" t="s">
        <v>141</v>
      </c>
      <c r="L234" s="31"/>
      <c r="M234" s="157" t="s">
        <v>1</v>
      </c>
      <c r="N234" s="158" t="s">
        <v>39</v>
      </c>
      <c r="O234" s="54"/>
      <c r="P234" s="159">
        <f>O234*H234</f>
        <v>0</v>
      </c>
      <c r="Q234" s="159">
        <v>0</v>
      </c>
      <c r="R234" s="159">
        <f>Q234*H234</f>
        <v>0</v>
      </c>
      <c r="S234" s="159">
        <v>0.027</v>
      </c>
      <c r="T234" s="160">
        <f>S234*H234</f>
        <v>2.3125500000000003</v>
      </c>
      <c r="AR234" s="161" t="s">
        <v>142</v>
      </c>
      <c r="AT234" s="161" t="s">
        <v>137</v>
      </c>
      <c r="AU234" s="161" t="s">
        <v>135</v>
      </c>
      <c r="AY234" s="16" t="s">
        <v>134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6" t="s">
        <v>82</v>
      </c>
      <c r="BK234" s="162">
        <f>ROUND(I234*H234,2)</f>
        <v>0</v>
      </c>
      <c r="BL234" s="16" t="s">
        <v>142</v>
      </c>
      <c r="BM234" s="161" t="s">
        <v>301</v>
      </c>
    </row>
    <row r="235" spans="2:47" s="1" customFormat="1" ht="28.8">
      <c r="B235" s="31"/>
      <c r="D235" s="163" t="s">
        <v>144</v>
      </c>
      <c r="F235" s="164" t="s">
        <v>302</v>
      </c>
      <c r="I235" s="90"/>
      <c r="L235" s="31"/>
      <c r="M235" s="165"/>
      <c r="N235" s="54"/>
      <c r="O235" s="54"/>
      <c r="P235" s="54"/>
      <c r="Q235" s="54"/>
      <c r="R235" s="54"/>
      <c r="S235" s="54"/>
      <c r="T235" s="55"/>
      <c r="AT235" s="16" t="s">
        <v>144</v>
      </c>
      <c r="AU235" s="16" t="s">
        <v>135</v>
      </c>
    </row>
    <row r="236" spans="2:51" s="13" customFormat="1" ht="12">
      <c r="B236" s="173"/>
      <c r="D236" s="163" t="s">
        <v>146</v>
      </c>
      <c r="E236" s="174" t="s">
        <v>1</v>
      </c>
      <c r="F236" s="175" t="s">
        <v>303</v>
      </c>
      <c r="H236" s="176">
        <v>85.65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146</v>
      </c>
      <c r="AU236" s="174" t="s">
        <v>135</v>
      </c>
      <c r="AV236" s="13" t="s">
        <v>84</v>
      </c>
      <c r="AW236" s="13" t="s">
        <v>30</v>
      </c>
      <c r="AX236" s="13" t="s">
        <v>74</v>
      </c>
      <c r="AY236" s="174" t="s">
        <v>134</v>
      </c>
    </row>
    <row r="237" spans="2:65" s="1" customFormat="1" ht="21.6" customHeight="1">
      <c r="B237" s="149"/>
      <c r="C237" s="150" t="s">
        <v>304</v>
      </c>
      <c r="D237" s="150" t="s">
        <v>137</v>
      </c>
      <c r="E237" s="151" t="s">
        <v>305</v>
      </c>
      <c r="F237" s="152" t="s">
        <v>306</v>
      </c>
      <c r="G237" s="153" t="s">
        <v>245</v>
      </c>
      <c r="H237" s="154">
        <v>70.5</v>
      </c>
      <c r="I237" s="155"/>
      <c r="J237" s="156">
        <f>ROUND(I237*H237,2)</f>
        <v>0</v>
      </c>
      <c r="K237" s="152" t="s">
        <v>141</v>
      </c>
      <c r="L237" s="31"/>
      <c r="M237" s="157" t="s">
        <v>1</v>
      </c>
      <c r="N237" s="158" t="s">
        <v>39</v>
      </c>
      <c r="O237" s="54"/>
      <c r="P237" s="159">
        <f>O237*H237</f>
        <v>0</v>
      </c>
      <c r="Q237" s="159">
        <v>0</v>
      </c>
      <c r="R237" s="159">
        <f>Q237*H237</f>
        <v>0</v>
      </c>
      <c r="S237" s="159">
        <v>0.002</v>
      </c>
      <c r="T237" s="160">
        <f>S237*H237</f>
        <v>0.14100000000000001</v>
      </c>
      <c r="AR237" s="161" t="s">
        <v>142</v>
      </c>
      <c r="AT237" s="161" t="s">
        <v>137</v>
      </c>
      <c r="AU237" s="161" t="s">
        <v>135</v>
      </c>
      <c r="AY237" s="16" t="s">
        <v>134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6" t="s">
        <v>82</v>
      </c>
      <c r="BK237" s="162">
        <f>ROUND(I237*H237,2)</f>
        <v>0</v>
      </c>
      <c r="BL237" s="16" t="s">
        <v>142</v>
      </c>
      <c r="BM237" s="161" t="s">
        <v>307</v>
      </c>
    </row>
    <row r="238" spans="2:47" s="1" customFormat="1" ht="19.2">
      <c r="B238" s="31"/>
      <c r="D238" s="163" t="s">
        <v>144</v>
      </c>
      <c r="F238" s="164" t="s">
        <v>308</v>
      </c>
      <c r="I238" s="90"/>
      <c r="L238" s="31"/>
      <c r="M238" s="165"/>
      <c r="N238" s="54"/>
      <c r="O238" s="54"/>
      <c r="P238" s="54"/>
      <c r="Q238" s="54"/>
      <c r="R238" s="54"/>
      <c r="S238" s="54"/>
      <c r="T238" s="55"/>
      <c r="AT238" s="16" t="s">
        <v>144</v>
      </c>
      <c r="AU238" s="16" t="s">
        <v>135</v>
      </c>
    </row>
    <row r="239" spans="2:51" s="13" customFormat="1" ht="12">
      <c r="B239" s="173"/>
      <c r="D239" s="163" t="s">
        <v>146</v>
      </c>
      <c r="E239" s="174" t="s">
        <v>1</v>
      </c>
      <c r="F239" s="175" t="s">
        <v>309</v>
      </c>
      <c r="H239" s="176">
        <v>70.5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146</v>
      </c>
      <c r="AU239" s="174" t="s">
        <v>135</v>
      </c>
      <c r="AV239" s="13" t="s">
        <v>84</v>
      </c>
      <c r="AW239" s="13" t="s">
        <v>30</v>
      </c>
      <c r="AX239" s="13" t="s">
        <v>74</v>
      </c>
      <c r="AY239" s="174" t="s">
        <v>134</v>
      </c>
    </row>
    <row r="240" spans="2:65" s="1" customFormat="1" ht="21.6" customHeight="1">
      <c r="B240" s="149"/>
      <c r="C240" s="150" t="s">
        <v>310</v>
      </c>
      <c r="D240" s="150" t="s">
        <v>137</v>
      </c>
      <c r="E240" s="151" t="s">
        <v>311</v>
      </c>
      <c r="F240" s="152" t="s">
        <v>312</v>
      </c>
      <c r="G240" s="153" t="s">
        <v>245</v>
      </c>
      <c r="H240" s="154">
        <v>24</v>
      </c>
      <c r="I240" s="155"/>
      <c r="J240" s="156">
        <f>ROUND(I240*H240,2)</f>
        <v>0</v>
      </c>
      <c r="K240" s="152" t="s">
        <v>141</v>
      </c>
      <c r="L240" s="31"/>
      <c r="M240" s="157" t="s">
        <v>1</v>
      </c>
      <c r="N240" s="158" t="s">
        <v>39</v>
      </c>
      <c r="O240" s="54"/>
      <c r="P240" s="159">
        <f>O240*H240</f>
        <v>0</v>
      </c>
      <c r="Q240" s="159">
        <v>0</v>
      </c>
      <c r="R240" s="159">
        <f>Q240*H240</f>
        <v>0</v>
      </c>
      <c r="S240" s="159">
        <v>0.001</v>
      </c>
      <c r="T240" s="160">
        <f>S240*H240</f>
        <v>0.024</v>
      </c>
      <c r="AR240" s="161" t="s">
        <v>142</v>
      </c>
      <c r="AT240" s="161" t="s">
        <v>137</v>
      </c>
      <c r="AU240" s="161" t="s">
        <v>135</v>
      </c>
      <c r="AY240" s="16" t="s">
        <v>134</v>
      </c>
      <c r="BE240" s="162">
        <f>IF(N240="základní",J240,0)</f>
        <v>0</v>
      </c>
      <c r="BF240" s="162">
        <f>IF(N240="snížená",J240,0)</f>
        <v>0</v>
      </c>
      <c r="BG240" s="162">
        <f>IF(N240="zákl. přenesená",J240,0)</f>
        <v>0</v>
      </c>
      <c r="BH240" s="162">
        <f>IF(N240="sníž. přenesená",J240,0)</f>
        <v>0</v>
      </c>
      <c r="BI240" s="162">
        <f>IF(N240="nulová",J240,0)</f>
        <v>0</v>
      </c>
      <c r="BJ240" s="16" t="s">
        <v>82</v>
      </c>
      <c r="BK240" s="162">
        <f>ROUND(I240*H240,2)</f>
        <v>0</v>
      </c>
      <c r="BL240" s="16" t="s">
        <v>142</v>
      </c>
      <c r="BM240" s="161" t="s">
        <v>313</v>
      </c>
    </row>
    <row r="241" spans="2:47" s="1" customFormat="1" ht="28.8">
      <c r="B241" s="31"/>
      <c r="D241" s="163" t="s">
        <v>144</v>
      </c>
      <c r="F241" s="164" t="s">
        <v>314</v>
      </c>
      <c r="I241" s="90"/>
      <c r="L241" s="31"/>
      <c r="M241" s="165"/>
      <c r="N241" s="54"/>
      <c r="O241" s="54"/>
      <c r="P241" s="54"/>
      <c r="Q241" s="54"/>
      <c r="R241" s="54"/>
      <c r="S241" s="54"/>
      <c r="T241" s="55"/>
      <c r="AT241" s="16" t="s">
        <v>144</v>
      </c>
      <c r="AU241" s="16" t="s">
        <v>135</v>
      </c>
    </row>
    <row r="242" spans="2:65" s="1" customFormat="1" ht="21.6" customHeight="1">
      <c r="B242" s="149"/>
      <c r="C242" s="150" t="s">
        <v>315</v>
      </c>
      <c r="D242" s="150" t="s">
        <v>137</v>
      </c>
      <c r="E242" s="151" t="s">
        <v>316</v>
      </c>
      <c r="F242" s="152" t="s">
        <v>317</v>
      </c>
      <c r="G242" s="153" t="s">
        <v>245</v>
      </c>
      <c r="H242" s="154">
        <v>11.2</v>
      </c>
      <c r="I242" s="155"/>
      <c r="J242" s="156">
        <f>ROUND(I242*H242,2)</f>
        <v>0</v>
      </c>
      <c r="K242" s="152" t="s">
        <v>141</v>
      </c>
      <c r="L242" s="31"/>
      <c r="M242" s="157" t="s">
        <v>1</v>
      </c>
      <c r="N242" s="158" t="s">
        <v>39</v>
      </c>
      <c r="O242" s="54"/>
      <c r="P242" s="159">
        <f>O242*H242</f>
        <v>0</v>
      </c>
      <c r="Q242" s="159">
        <v>0</v>
      </c>
      <c r="R242" s="159">
        <f>Q242*H242</f>
        <v>0</v>
      </c>
      <c r="S242" s="159">
        <v>0.066</v>
      </c>
      <c r="T242" s="160">
        <f>S242*H242</f>
        <v>0.7392</v>
      </c>
      <c r="AR242" s="161" t="s">
        <v>142</v>
      </c>
      <c r="AT242" s="161" t="s">
        <v>137</v>
      </c>
      <c r="AU242" s="161" t="s">
        <v>135</v>
      </c>
      <c r="AY242" s="16" t="s">
        <v>134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82</v>
      </c>
      <c r="BK242" s="162">
        <f>ROUND(I242*H242,2)</f>
        <v>0</v>
      </c>
      <c r="BL242" s="16" t="s">
        <v>142</v>
      </c>
      <c r="BM242" s="161" t="s">
        <v>318</v>
      </c>
    </row>
    <row r="243" spans="2:47" s="1" customFormat="1" ht="28.8">
      <c r="B243" s="31"/>
      <c r="D243" s="163" t="s">
        <v>144</v>
      </c>
      <c r="F243" s="164" t="s">
        <v>319</v>
      </c>
      <c r="I243" s="90"/>
      <c r="L243" s="31"/>
      <c r="M243" s="165"/>
      <c r="N243" s="54"/>
      <c r="O243" s="54"/>
      <c r="P243" s="54"/>
      <c r="Q243" s="54"/>
      <c r="R243" s="54"/>
      <c r="S243" s="54"/>
      <c r="T243" s="55"/>
      <c r="AT243" s="16" t="s">
        <v>144</v>
      </c>
      <c r="AU243" s="16" t="s">
        <v>135</v>
      </c>
    </row>
    <row r="244" spans="2:51" s="13" customFormat="1" ht="12">
      <c r="B244" s="173"/>
      <c r="D244" s="163" t="s">
        <v>146</v>
      </c>
      <c r="E244" s="174" t="s">
        <v>1</v>
      </c>
      <c r="F244" s="175" t="s">
        <v>320</v>
      </c>
      <c r="H244" s="176">
        <v>5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146</v>
      </c>
      <c r="AU244" s="174" t="s">
        <v>135</v>
      </c>
      <c r="AV244" s="13" t="s">
        <v>84</v>
      </c>
      <c r="AW244" s="13" t="s">
        <v>30</v>
      </c>
      <c r="AX244" s="13" t="s">
        <v>74</v>
      </c>
      <c r="AY244" s="174" t="s">
        <v>134</v>
      </c>
    </row>
    <row r="245" spans="2:51" s="13" customFormat="1" ht="12">
      <c r="B245" s="173"/>
      <c r="D245" s="163" t="s">
        <v>146</v>
      </c>
      <c r="E245" s="174" t="s">
        <v>1</v>
      </c>
      <c r="F245" s="175" t="s">
        <v>321</v>
      </c>
      <c r="H245" s="176">
        <v>6.2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146</v>
      </c>
      <c r="AU245" s="174" t="s">
        <v>135</v>
      </c>
      <c r="AV245" s="13" t="s">
        <v>84</v>
      </c>
      <c r="AW245" s="13" t="s">
        <v>30</v>
      </c>
      <c r="AX245" s="13" t="s">
        <v>74</v>
      </c>
      <c r="AY245" s="174" t="s">
        <v>134</v>
      </c>
    </row>
    <row r="246" spans="2:65" s="1" customFormat="1" ht="21.6" customHeight="1">
      <c r="B246" s="149"/>
      <c r="C246" s="150" t="s">
        <v>322</v>
      </c>
      <c r="D246" s="150" t="s">
        <v>137</v>
      </c>
      <c r="E246" s="151" t="s">
        <v>323</v>
      </c>
      <c r="F246" s="152" t="s">
        <v>324</v>
      </c>
      <c r="G246" s="153" t="s">
        <v>140</v>
      </c>
      <c r="H246" s="154">
        <v>67.744</v>
      </c>
      <c r="I246" s="155"/>
      <c r="J246" s="156">
        <f>ROUND(I246*H246,2)</f>
        <v>0</v>
      </c>
      <c r="K246" s="152" t="s">
        <v>141</v>
      </c>
      <c r="L246" s="31"/>
      <c r="M246" s="157" t="s">
        <v>1</v>
      </c>
      <c r="N246" s="158" t="s">
        <v>39</v>
      </c>
      <c r="O246" s="54"/>
      <c r="P246" s="159">
        <f>O246*H246</f>
        <v>0</v>
      </c>
      <c r="Q246" s="159">
        <v>0</v>
      </c>
      <c r="R246" s="159">
        <f>Q246*H246</f>
        <v>0</v>
      </c>
      <c r="S246" s="159">
        <v>0.068</v>
      </c>
      <c r="T246" s="160">
        <f>S246*H246</f>
        <v>4.606592</v>
      </c>
      <c r="AR246" s="161" t="s">
        <v>142</v>
      </c>
      <c r="AT246" s="161" t="s">
        <v>137</v>
      </c>
      <c r="AU246" s="161" t="s">
        <v>135</v>
      </c>
      <c r="AY246" s="16" t="s">
        <v>134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82</v>
      </c>
      <c r="BK246" s="162">
        <f>ROUND(I246*H246,2)</f>
        <v>0</v>
      </c>
      <c r="BL246" s="16" t="s">
        <v>142</v>
      </c>
      <c r="BM246" s="161" t="s">
        <v>325</v>
      </c>
    </row>
    <row r="247" spans="2:47" s="1" customFormat="1" ht="28.8">
      <c r="B247" s="31"/>
      <c r="D247" s="163" t="s">
        <v>144</v>
      </c>
      <c r="F247" s="164" t="s">
        <v>326</v>
      </c>
      <c r="I247" s="90"/>
      <c r="L247" s="31"/>
      <c r="M247" s="165"/>
      <c r="N247" s="54"/>
      <c r="O247" s="54"/>
      <c r="P247" s="54"/>
      <c r="Q247" s="54"/>
      <c r="R247" s="54"/>
      <c r="S247" s="54"/>
      <c r="T247" s="55"/>
      <c r="AT247" s="16" t="s">
        <v>144</v>
      </c>
      <c r="AU247" s="16" t="s">
        <v>135</v>
      </c>
    </row>
    <row r="248" spans="2:51" s="13" customFormat="1" ht="30.6">
      <c r="B248" s="173"/>
      <c r="D248" s="163" t="s">
        <v>146</v>
      </c>
      <c r="E248" s="174" t="s">
        <v>1</v>
      </c>
      <c r="F248" s="175" t="s">
        <v>327</v>
      </c>
      <c r="H248" s="176">
        <v>34.221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146</v>
      </c>
      <c r="AU248" s="174" t="s">
        <v>135</v>
      </c>
      <c r="AV248" s="13" t="s">
        <v>84</v>
      </c>
      <c r="AW248" s="13" t="s">
        <v>30</v>
      </c>
      <c r="AX248" s="13" t="s">
        <v>74</v>
      </c>
      <c r="AY248" s="174" t="s">
        <v>134</v>
      </c>
    </row>
    <row r="249" spans="2:51" s="13" customFormat="1" ht="20.4">
      <c r="B249" s="173"/>
      <c r="D249" s="163" t="s">
        <v>146</v>
      </c>
      <c r="E249" s="174" t="s">
        <v>1</v>
      </c>
      <c r="F249" s="175" t="s">
        <v>328</v>
      </c>
      <c r="H249" s="176">
        <v>5.513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146</v>
      </c>
      <c r="AU249" s="174" t="s">
        <v>135</v>
      </c>
      <c r="AV249" s="13" t="s">
        <v>84</v>
      </c>
      <c r="AW249" s="13" t="s">
        <v>30</v>
      </c>
      <c r="AX249" s="13" t="s">
        <v>74</v>
      </c>
      <c r="AY249" s="174" t="s">
        <v>134</v>
      </c>
    </row>
    <row r="250" spans="2:51" s="13" customFormat="1" ht="20.4">
      <c r="B250" s="173"/>
      <c r="D250" s="163" t="s">
        <v>146</v>
      </c>
      <c r="E250" s="174" t="s">
        <v>1</v>
      </c>
      <c r="F250" s="175" t="s">
        <v>150</v>
      </c>
      <c r="H250" s="176">
        <v>24.15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146</v>
      </c>
      <c r="AU250" s="174" t="s">
        <v>135</v>
      </c>
      <c r="AV250" s="13" t="s">
        <v>84</v>
      </c>
      <c r="AW250" s="13" t="s">
        <v>30</v>
      </c>
      <c r="AX250" s="13" t="s">
        <v>74</v>
      </c>
      <c r="AY250" s="174" t="s">
        <v>134</v>
      </c>
    </row>
    <row r="251" spans="2:51" s="13" customFormat="1" ht="12">
      <c r="B251" s="173"/>
      <c r="D251" s="163" t="s">
        <v>146</v>
      </c>
      <c r="E251" s="174" t="s">
        <v>1</v>
      </c>
      <c r="F251" s="175" t="s">
        <v>151</v>
      </c>
      <c r="H251" s="176">
        <v>-5.4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146</v>
      </c>
      <c r="AU251" s="174" t="s">
        <v>135</v>
      </c>
      <c r="AV251" s="13" t="s">
        <v>84</v>
      </c>
      <c r="AW251" s="13" t="s">
        <v>30</v>
      </c>
      <c r="AX251" s="13" t="s">
        <v>74</v>
      </c>
      <c r="AY251" s="174" t="s">
        <v>134</v>
      </c>
    </row>
    <row r="252" spans="2:51" s="13" customFormat="1" ht="20.4">
      <c r="B252" s="173"/>
      <c r="D252" s="163" t="s">
        <v>146</v>
      </c>
      <c r="E252" s="174" t="s">
        <v>1</v>
      </c>
      <c r="F252" s="175" t="s">
        <v>152</v>
      </c>
      <c r="H252" s="176">
        <v>9.26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146</v>
      </c>
      <c r="AU252" s="174" t="s">
        <v>135</v>
      </c>
      <c r="AV252" s="13" t="s">
        <v>84</v>
      </c>
      <c r="AW252" s="13" t="s">
        <v>30</v>
      </c>
      <c r="AX252" s="13" t="s">
        <v>74</v>
      </c>
      <c r="AY252" s="174" t="s">
        <v>134</v>
      </c>
    </row>
    <row r="253" spans="2:63" s="11" customFormat="1" ht="22.8" customHeight="1">
      <c r="B253" s="136"/>
      <c r="D253" s="137" t="s">
        <v>73</v>
      </c>
      <c r="E253" s="147" t="s">
        <v>329</v>
      </c>
      <c r="F253" s="147" t="s">
        <v>330</v>
      </c>
      <c r="I253" s="139"/>
      <c r="J253" s="148">
        <f>BK253</f>
        <v>0</v>
      </c>
      <c r="L253" s="136"/>
      <c r="M253" s="141"/>
      <c r="N253" s="142"/>
      <c r="O253" s="142"/>
      <c r="P253" s="143">
        <f>SUM(P254:P265)</f>
        <v>0</v>
      </c>
      <c r="Q253" s="142"/>
      <c r="R253" s="143">
        <f>SUM(R254:R265)</f>
        <v>0</v>
      </c>
      <c r="S253" s="142"/>
      <c r="T253" s="144">
        <f>SUM(T254:T265)</f>
        <v>0</v>
      </c>
      <c r="AR253" s="137" t="s">
        <v>82</v>
      </c>
      <c r="AT253" s="145" t="s">
        <v>73</v>
      </c>
      <c r="AU253" s="145" t="s">
        <v>82</v>
      </c>
      <c r="AY253" s="137" t="s">
        <v>134</v>
      </c>
      <c r="BK253" s="146">
        <f>SUM(BK254:BK265)</f>
        <v>0</v>
      </c>
    </row>
    <row r="254" spans="2:65" s="1" customFormat="1" ht="21.6" customHeight="1">
      <c r="B254" s="149"/>
      <c r="C254" s="150" t="s">
        <v>331</v>
      </c>
      <c r="D254" s="150" t="s">
        <v>137</v>
      </c>
      <c r="E254" s="151" t="s">
        <v>332</v>
      </c>
      <c r="F254" s="152" t="s">
        <v>333</v>
      </c>
      <c r="G254" s="153" t="s">
        <v>334</v>
      </c>
      <c r="H254" s="154">
        <v>10.726</v>
      </c>
      <c r="I254" s="155"/>
      <c r="J254" s="156">
        <f>ROUND(I254*H254,2)</f>
        <v>0</v>
      </c>
      <c r="K254" s="152" t="s">
        <v>141</v>
      </c>
      <c r="L254" s="31"/>
      <c r="M254" s="157" t="s">
        <v>1</v>
      </c>
      <c r="N254" s="158" t="s">
        <v>39</v>
      </c>
      <c r="O254" s="54"/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AR254" s="161" t="s">
        <v>142</v>
      </c>
      <c r="AT254" s="161" t="s">
        <v>137</v>
      </c>
      <c r="AU254" s="161" t="s">
        <v>84</v>
      </c>
      <c r="AY254" s="16" t="s">
        <v>134</v>
      </c>
      <c r="BE254" s="162">
        <f>IF(N254="základní",J254,0)</f>
        <v>0</v>
      </c>
      <c r="BF254" s="162">
        <f>IF(N254="snížená",J254,0)</f>
        <v>0</v>
      </c>
      <c r="BG254" s="162">
        <f>IF(N254="zákl. přenesená",J254,0)</f>
        <v>0</v>
      </c>
      <c r="BH254" s="162">
        <f>IF(N254="sníž. přenesená",J254,0)</f>
        <v>0</v>
      </c>
      <c r="BI254" s="162">
        <f>IF(N254="nulová",J254,0)</f>
        <v>0</v>
      </c>
      <c r="BJ254" s="16" t="s">
        <v>82</v>
      </c>
      <c r="BK254" s="162">
        <f>ROUND(I254*H254,2)</f>
        <v>0</v>
      </c>
      <c r="BL254" s="16" t="s">
        <v>142</v>
      </c>
      <c r="BM254" s="161" t="s">
        <v>335</v>
      </c>
    </row>
    <row r="255" spans="2:47" s="1" customFormat="1" ht="28.8">
      <c r="B255" s="31"/>
      <c r="D255" s="163" t="s">
        <v>144</v>
      </c>
      <c r="F255" s="164" t="s">
        <v>336</v>
      </c>
      <c r="I255" s="90"/>
      <c r="L255" s="31"/>
      <c r="M255" s="165"/>
      <c r="N255" s="54"/>
      <c r="O255" s="54"/>
      <c r="P255" s="54"/>
      <c r="Q255" s="54"/>
      <c r="R255" s="54"/>
      <c r="S255" s="54"/>
      <c r="T255" s="55"/>
      <c r="AT255" s="16" t="s">
        <v>144</v>
      </c>
      <c r="AU255" s="16" t="s">
        <v>84</v>
      </c>
    </row>
    <row r="256" spans="2:65" s="1" customFormat="1" ht="32.4" customHeight="1">
      <c r="B256" s="149"/>
      <c r="C256" s="150" t="s">
        <v>337</v>
      </c>
      <c r="D256" s="150" t="s">
        <v>137</v>
      </c>
      <c r="E256" s="151" t="s">
        <v>338</v>
      </c>
      <c r="F256" s="152" t="s">
        <v>339</v>
      </c>
      <c r="G256" s="153" t="s">
        <v>334</v>
      </c>
      <c r="H256" s="154">
        <v>107.26</v>
      </c>
      <c r="I256" s="155"/>
      <c r="J256" s="156">
        <f>ROUND(I256*H256,2)</f>
        <v>0</v>
      </c>
      <c r="K256" s="152" t="s">
        <v>141</v>
      </c>
      <c r="L256" s="31"/>
      <c r="M256" s="157" t="s">
        <v>1</v>
      </c>
      <c r="N256" s="158" t="s">
        <v>39</v>
      </c>
      <c r="O256" s="54"/>
      <c r="P256" s="159">
        <f>O256*H256</f>
        <v>0</v>
      </c>
      <c r="Q256" s="159">
        <v>0</v>
      </c>
      <c r="R256" s="159">
        <f>Q256*H256</f>
        <v>0</v>
      </c>
      <c r="S256" s="159">
        <v>0</v>
      </c>
      <c r="T256" s="160">
        <f>S256*H256</f>
        <v>0</v>
      </c>
      <c r="AR256" s="161" t="s">
        <v>142</v>
      </c>
      <c r="AT256" s="161" t="s">
        <v>137</v>
      </c>
      <c r="AU256" s="161" t="s">
        <v>84</v>
      </c>
      <c r="AY256" s="16" t="s">
        <v>134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6" t="s">
        <v>82</v>
      </c>
      <c r="BK256" s="162">
        <f>ROUND(I256*H256,2)</f>
        <v>0</v>
      </c>
      <c r="BL256" s="16" t="s">
        <v>142</v>
      </c>
      <c r="BM256" s="161" t="s">
        <v>340</v>
      </c>
    </row>
    <row r="257" spans="2:47" s="1" customFormat="1" ht="48">
      <c r="B257" s="31"/>
      <c r="D257" s="163" t="s">
        <v>144</v>
      </c>
      <c r="F257" s="164" t="s">
        <v>341</v>
      </c>
      <c r="I257" s="90"/>
      <c r="L257" s="31"/>
      <c r="M257" s="165"/>
      <c r="N257" s="54"/>
      <c r="O257" s="54"/>
      <c r="P257" s="54"/>
      <c r="Q257" s="54"/>
      <c r="R257" s="54"/>
      <c r="S257" s="54"/>
      <c r="T257" s="55"/>
      <c r="AT257" s="16" t="s">
        <v>144</v>
      </c>
      <c r="AU257" s="16" t="s">
        <v>84</v>
      </c>
    </row>
    <row r="258" spans="2:51" s="13" customFormat="1" ht="12">
      <c r="B258" s="173"/>
      <c r="D258" s="163" t="s">
        <v>146</v>
      </c>
      <c r="F258" s="175" t="s">
        <v>342</v>
      </c>
      <c r="H258" s="176">
        <v>107.26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146</v>
      </c>
      <c r="AU258" s="174" t="s">
        <v>84</v>
      </c>
      <c r="AV258" s="13" t="s">
        <v>84</v>
      </c>
      <c r="AW258" s="13" t="s">
        <v>3</v>
      </c>
      <c r="AX258" s="13" t="s">
        <v>82</v>
      </c>
      <c r="AY258" s="174" t="s">
        <v>134</v>
      </c>
    </row>
    <row r="259" spans="2:65" s="1" customFormat="1" ht="21.6" customHeight="1">
      <c r="B259" s="149"/>
      <c r="C259" s="150" t="s">
        <v>343</v>
      </c>
      <c r="D259" s="150" t="s">
        <v>137</v>
      </c>
      <c r="E259" s="151" t="s">
        <v>344</v>
      </c>
      <c r="F259" s="152" t="s">
        <v>345</v>
      </c>
      <c r="G259" s="153" t="s">
        <v>334</v>
      </c>
      <c r="H259" s="154">
        <v>10.726</v>
      </c>
      <c r="I259" s="155"/>
      <c r="J259" s="156">
        <f>ROUND(I259*H259,2)</f>
        <v>0</v>
      </c>
      <c r="K259" s="152" t="s">
        <v>141</v>
      </c>
      <c r="L259" s="31"/>
      <c r="M259" s="157" t="s">
        <v>1</v>
      </c>
      <c r="N259" s="158" t="s">
        <v>39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142</v>
      </c>
      <c r="AT259" s="161" t="s">
        <v>137</v>
      </c>
      <c r="AU259" s="161" t="s">
        <v>84</v>
      </c>
      <c r="AY259" s="16" t="s">
        <v>134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82</v>
      </c>
      <c r="BK259" s="162">
        <f>ROUND(I259*H259,2)</f>
        <v>0</v>
      </c>
      <c r="BL259" s="16" t="s">
        <v>142</v>
      </c>
      <c r="BM259" s="161" t="s">
        <v>346</v>
      </c>
    </row>
    <row r="260" spans="2:47" s="1" customFormat="1" ht="19.2">
      <c r="B260" s="31"/>
      <c r="D260" s="163" t="s">
        <v>144</v>
      </c>
      <c r="F260" s="164" t="s">
        <v>347</v>
      </c>
      <c r="I260" s="90"/>
      <c r="L260" s="31"/>
      <c r="M260" s="165"/>
      <c r="N260" s="54"/>
      <c r="O260" s="54"/>
      <c r="P260" s="54"/>
      <c r="Q260" s="54"/>
      <c r="R260" s="54"/>
      <c r="S260" s="54"/>
      <c r="T260" s="55"/>
      <c r="AT260" s="16" t="s">
        <v>144</v>
      </c>
      <c r="AU260" s="16" t="s">
        <v>84</v>
      </c>
    </row>
    <row r="261" spans="2:65" s="1" customFormat="1" ht="21.6" customHeight="1">
      <c r="B261" s="149"/>
      <c r="C261" s="150" t="s">
        <v>348</v>
      </c>
      <c r="D261" s="150" t="s">
        <v>137</v>
      </c>
      <c r="E261" s="151" t="s">
        <v>349</v>
      </c>
      <c r="F261" s="152" t="s">
        <v>350</v>
      </c>
      <c r="G261" s="153" t="s">
        <v>334</v>
      </c>
      <c r="H261" s="154">
        <v>193.068</v>
      </c>
      <c r="I261" s="155"/>
      <c r="J261" s="156">
        <f>ROUND(I261*H261,2)</f>
        <v>0</v>
      </c>
      <c r="K261" s="152" t="s">
        <v>141</v>
      </c>
      <c r="L261" s="31"/>
      <c r="M261" s="157" t="s">
        <v>1</v>
      </c>
      <c r="N261" s="158" t="s">
        <v>39</v>
      </c>
      <c r="O261" s="54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AR261" s="161" t="s">
        <v>142</v>
      </c>
      <c r="AT261" s="161" t="s">
        <v>137</v>
      </c>
      <c r="AU261" s="161" t="s">
        <v>84</v>
      </c>
      <c r="AY261" s="16" t="s">
        <v>134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6" t="s">
        <v>82</v>
      </c>
      <c r="BK261" s="162">
        <f>ROUND(I261*H261,2)</f>
        <v>0</v>
      </c>
      <c r="BL261" s="16" t="s">
        <v>142</v>
      </c>
      <c r="BM261" s="161" t="s">
        <v>351</v>
      </c>
    </row>
    <row r="262" spans="2:47" s="1" customFormat="1" ht="28.8">
      <c r="B262" s="31"/>
      <c r="D262" s="163" t="s">
        <v>144</v>
      </c>
      <c r="F262" s="164" t="s">
        <v>352</v>
      </c>
      <c r="I262" s="90"/>
      <c r="L262" s="31"/>
      <c r="M262" s="165"/>
      <c r="N262" s="54"/>
      <c r="O262" s="54"/>
      <c r="P262" s="54"/>
      <c r="Q262" s="54"/>
      <c r="R262" s="54"/>
      <c r="S262" s="54"/>
      <c r="T262" s="55"/>
      <c r="AT262" s="16" t="s">
        <v>144</v>
      </c>
      <c r="AU262" s="16" t="s">
        <v>84</v>
      </c>
    </row>
    <row r="263" spans="2:51" s="13" customFormat="1" ht="12">
      <c r="B263" s="173"/>
      <c r="D263" s="163" t="s">
        <v>146</v>
      </c>
      <c r="F263" s="175" t="s">
        <v>353</v>
      </c>
      <c r="H263" s="176">
        <v>193.068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146</v>
      </c>
      <c r="AU263" s="174" t="s">
        <v>84</v>
      </c>
      <c r="AV263" s="13" t="s">
        <v>84</v>
      </c>
      <c r="AW263" s="13" t="s">
        <v>3</v>
      </c>
      <c r="AX263" s="13" t="s">
        <v>82</v>
      </c>
      <c r="AY263" s="174" t="s">
        <v>134</v>
      </c>
    </row>
    <row r="264" spans="2:65" s="1" customFormat="1" ht="32.4" customHeight="1">
      <c r="B264" s="149"/>
      <c r="C264" s="150" t="s">
        <v>354</v>
      </c>
      <c r="D264" s="150" t="s">
        <v>137</v>
      </c>
      <c r="E264" s="151" t="s">
        <v>355</v>
      </c>
      <c r="F264" s="152" t="s">
        <v>356</v>
      </c>
      <c r="G264" s="153" t="s">
        <v>334</v>
      </c>
      <c r="H264" s="154">
        <v>10.726</v>
      </c>
      <c r="I264" s="155"/>
      <c r="J264" s="156">
        <f>ROUND(I264*H264,2)</f>
        <v>0</v>
      </c>
      <c r="K264" s="152" t="s">
        <v>141</v>
      </c>
      <c r="L264" s="31"/>
      <c r="M264" s="157" t="s">
        <v>1</v>
      </c>
      <c r="N264" s="158" t="s">
        <v>39</v>
      </c>
      <c r="O264" s="54"/>
      <c r="P264" s="159">
        <f>O264*H264</f>
        <v>0</v>
      </c>
      <c r="Q264" s="159">
        <v>0</v>
      </c>
      <c r="R264" s="159">
        <f>Q264*H264</f>
        <v>0</v>
      </c>
      <c r="S264" s="159">
        <v>0</v>
      </c>
      <c r="T264" s="160">
        <f>S264*H264</f>
        <v>0</v>
      </c>
      <c r="AR264" s="161" t="s">
        <v>142</v>
      </c>
      <c r="AT264" s="161" t="s">
        <v>137</v>
      </c>
      <c r="AU264" s="161" t="s">
        <v>84</v>
      </c>
      <c r="AY264" s="16" t="s">
        <v>134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16" t="s">
        <v>82</v>
      </c>
      <c r="BK264" s="162">
        <f>ROUND(I264*H264,2)</f>
        <v>0</v>
      </c>
      <c r="BL264" s="16" t="s">
        <v>142</v>
      </c>
      <c r="BM264" s="161" t="s">
        <v>357</v>
      </c>
    </row>
    <row r="265" spans="2:47" s="1" customFormat="1" ht="38.4">
      <c r="B265" s="31"/>
      <c r="D265" s="163" t="s">
        <v>144</v>
      </c>
      <c r="F265" s="164" t="s">
        <v>358</v>
      </c>
      <c r="I265" s="90"/>
      <c r="L265" s="31"/>
      <c r="M265" s="165"/>
      <c r="N265" s="54"/>
      <c r="O265" s="54"/>
      <c r="P265" s="54"/>
      <c r="Q265" s="54"/>
      <c r="R265" s="54"/>
      <c r="S265" s="54"/>
      <c r="T265" s="55"/>
      <c r="AT265" s="16" t="s">
        <v>144</v>
      </c>
      <c r="AU265" s="16" t="s">
        <v>84</v>
      </c>
    </row>
    <row r="266" spans="2:63" s="11" customFormat="1" ht="22.8" customHeight="1">
      <c r="B266" s="136"/>
      <c r="D266" s="137" t="s">
        <v>73</v>
      </c>
      <c r="E266" s="147" t="s">
        <v>359</v>
      </c>
      <c r="F266" s="147" t="s">
        <v>360</v>
      </c>
      <c r="I266" s="139"/>
      <c r="J266" s="148">
        <f>BK266</f>
        <v>0</v>
      </c>
      <c r="L266" s="136"/>
      <c r="M266" s="141"/>
      <c r="N266" s="142"/>
      <c r="O266" s="142"/>
      <c r="P266" s="143">
        <f>SUM(P267:P270)</f>
        <v>0</v>
      </c>
      <c r="Q266" s="142"/>
      <c r="R266" s="143">
        <f>SUM(R267:R270)</f>
        <v>0</v>
      </c>
      <c r="S266" s="142"/>
      <c r="T266" s="144">
        <f>SUM(T267:T270)</f>
        <v>0</v>
      </c>
      <c r="AR266" s="137" t="s">
        <v>82</v>
      </c>
      <c r="AT266" s="145" t="s">
        <v>73</v>
      </c>
      <c r="AU266" s="145" t="s">
        <v>82</v>
      </c>
      <c r="AY266" s="137" t="s">
        <v>134</v>
      </c>
      <c r="BK266" s="146">
        <f>SUM(BK267:BK270)</f>
        <v>0</v>
      </c>
    </row>
    <row r="267" spans="2:65" s="1" customFormat="1" ht="14.4" customHeight="1">
      <c r="B267" s="149"/>
      <c r="C267" s="150" t="s">
        <v>361</v>
      </c>
      <c r="D267" s="150" t="s">
        <v>137</v>
      </c>
      <c r="E267" s="151" t="s">
        <v>362</v>
      </c>
      <c r="F267" s="152" t="s">
        <v>363</v>
      </c>
      <c r="G267" s="153" t="s">
        <v>334</v>
      </c>
      <c r="H267" s="154">
        <v>6.596</v>
      </c>
      <c r="I267" s="155"/>
      <c r="J267" s="156">
        <f>ROUND(I267*H267,2)</f>
        <v>0</v>
      </c>
      <c r="K267" s="152" t="s">
        <v>141</v>
      </c>
      <c r="L267" s="31"/>
      <c r="M267" s="157" t="s">
        <v>1</v>
      </c>
      <c r="N267" s="158" t="s">
        <v>39</v>
      </c>
      <c r="O267" s="54"/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AR267" s="161" t="s">
        <v>142</v>
      </c>
      <c r="AT267" s="161" t="s">
        <v>137</v>
      </c>
      <c r="AU267" s="161" t="s">
        <v>84</v>
      </c>
      <c r="AY267" s="16" t="s">
        <v>134</v>
      </c>
      <c r="BE267" s="162">
        <f>IF(N267="základní",J267,0)</f>
        <v>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6" t="s">
        <v>82</v>
      </c>
      <c r="BK267" s="162">
        <f>ROUND(I267*H267,2)</f>
        <v>0</v>
      </c>
      <c r="BL267" s="16" t="s">
        <v>142</v>
      </c>
      <c r="BM267" s="161" t="s">
        <v>364</v>
      </c>
    </row>
    <row r="268" spans="2:47" s="1" customFormat="1" ht="38.4">
      <c r="B268" s="31"/>
      <c r="D268" s="163" t="s">
        <v>144</v>
      </c>
      <c r="F268" s="164" t="s">
        <v>365</v>
      </c>
      <c r="I268" s="90"/>
      <c r="L268" s="31"/>
      <c r="M268" s="165"/>
      <c r="N268" s="54"/>
      <c r="O268" s="54"/>
      <c r="P268" s="54"/>
      <c r="Q268" s="54"/>
      <c r="R268" s="54"/>
      <c r="S268" s="54"/>
      <c r="T268" s="55"/>
      <c r="AT268" s="16" t="s">
        <v>144</v>
      </c>
      <c r="AU268" s="16" t="s">
        <v>84</v>
      </c>
    </row>
    <row r="269" spans="2:65" s="1" customFormat="1" ht="21.6" customHeight="1">
      <c r="B269" s="149"/>
      <c r="C269" s="150" t="s">
        <v>366</v>
      </c>
      <c r="D269" s="150" t="s">
        <v>137</v>
      </c>
      <c r="E269" s="151" t="s">
        <v>367</v>
      </c>
      <c r="F269" s="152" t="s">
        <v>368</v>
      </c>
      <c r="G269" s="153" t="s">
        <v>334</v>
      </c>
      <c r="H269" s="154">
        <v>6.596</v>
      </c>
      <c r="I269" s="155"/>
      <c r="J269" s="156">
        <f>ROUND(I269*H269,2)</f>
        <v>0</v>
      </c>
      <c r="K269" s="152" t="s">
        <v>141</v>
      </c>
      <c r="L269" s="31"/>
      <c r="M269" s="157" t="s">
        <v>1</v>
      </c>
      <c r="N269" s="158" t="s">
        <v>39</v>
      </c>
      <c r="O269" s="54"/>
      <c r="P269" s="159">
        <f>O269*H269</f>
        <v>0</v>
      </c>
      <c r="Q269" s="159">
        <v>0</v>
      </c>
      <c r="R269" s="159">
        <f>Q269*H269</f>
        <v>0</v>
      </c>
      <c r="S269" s="159">
        <v>0</v>
      </c>
      <c r="T269" s="160">
        <f>S269*H269</f>
        <v>0</v>
      </c>
      <c r="AR269" s="161" t="s">
        <v>142</v>
      </c>
      <c r="AT269" s="161" t="s">
        <v>137</v>
      </c>
      <c r="AU269" s="161" t="s">
        <v>84</v>
      </c>
      <c r="AY269" s="16" t="s">
        <v>134</v>
      </c>
      <c r="BE269" s="162">
        <f>IF(N269="základní",J269,0)</f>
        <v>0</v>
      </c>
      <c r="BF269" s="162">
        <f>IF(N269="snížená",J269,0)</f>
        <v>0</v>
      </c>
      <c r="BG269" s="162">
        <f>IF(N269="zákl. přenesená",J269,0)</f>
        <v>0</v>
      </c>
      <c r="BH269" s="162">
        <f>IF(N269="sníž. přenesená",J269,0)</f>
        <v>0</v>
      </c>
      <c r="BI269" s="162">
        <f>IF(N269="nulová",J269,0)</f>
        <v>0</v>
      </c>
      <c r="BJ269" s="16" t="s">
        <v>82</v>
      </c>
      <c r="BK269" s="162">
        <f>ROUND(I269*H269,2)</f>
        <v>0</v>
      </c>
      <c r="BL269" s="16" t="s">
        <v>142</v>
      </c>
      <c r="BM269" s="161" t="s">
        <v>369</v>
      </c>
    </row>
    <row r="270" spans="2:47" s="1" customFormat="1" ht="48">
      <c r="B270" s="31"/>
      <c r="D270" s="163" t="s">
        <v>144</v>
      </c>
      <c r="F270" s="164" t="s">
        <v>370</v>
      </c>
      <c r="I270" s="90"/>
      <c r="L270" s="31"/>
      <c r="M270" s="165"/>
      <c r="N270" s="54"/>
      <c r="O270" s="54"/>
      <c r="P270" s="54"/>
      <c r="Q270" s="54"/>
      <c r="R270" s="54"/>
      <c r="S270" s="54"/>
      <c r="T270" s="55"/>
      <c r="AT270" s="16" t="s">
        <v>144</v>
      </c>
      <c r="AU270" s="16" t="s">
        <v>84</v>
      </c>
    </row>
    <row r="271" spans="2:63" s="11" customFormat="1" ht="25.95" customHeight="1">
      <c r="B271" s="136"/>
      <c r="D271" s="137" t="s">
        <v>73</v>
      </c>
      <c r="E271" s="138" t="s">
        <v>371</v>
      </c>
      <c r="F271" s="138" t="s">
        <v>372</v>
      </c>
      <c r="I271" s="139"/>
      <c r="J271" s="140">
        <f>BK271</f>
        <v>0</v>
      </c>
      <c r="L271" s="136"/>
      <c r="M271" s="141"/>
      <c r="N271" s="142"/>
      <c r="O271" s="142"/>
      <c r="P271" s="143">
        <f>P272+P290+P316+P380+P389+P457+P504</f>
        <v>0</v>
      </c>
      <c r="Q271" s="142"/>
      <c r="R271" s="143">
        <f>R272+R290+R316+R380+R389+R457+R504</f>
        <v>4.0331322599999995</v>
      </c>
      <c r="S271" s="142"/>
      <c r="T271" s="144">
        <f>T272+T290+T316+T380+T389+T457+T504</f>
        <v>0.09774711999999999</v>
      </c>
      <c r="AR271" s="137" t="s">
        <v>84</v>
      </c>
      <c r="AT271" s="145" t="s">
        <v>73</v>
      </c>
      <c r="AU271" s="145" t="s">
        <v>74</v>
      </c>
      <c r="AY271" s="137" t="s">
        <v>134</v>
      </c>
      <c r="BK271" s="146">
        <f>BK272+BK290+BK316+BK380+BK389+BK457+BK504</f>
        <v>0</v>
      </c>
    </row>
    <row r="272" spans="2:63" s="11" customFormat="1" ht="22.8" customHeight="1">
      <c r="B272" s="136"/>
      <c r="D272" s="137" t="s">
        <v>73</v>
      </c>
      <c r="E272" s="147" t="s">
        <v>373</v>
      </c>
      <c r="F272" s="147" t="s">
        <v>374</v>
      </c>
      <c r="I272" s="139"/>
      <c r="J272" s="148">
        <f>BK272</f>
        <v>0</v>
      </c>
      <c r="L272" s="136"/>
      <c r="M272" s="141"/>
      <c r="N272" s="142"/>
      <c r="O272" s="142"/>
      <c r="P272" s="143">
        <f>SUM(P273:P289)</f>
        <v>0</v>
      </c>
      <c r="Q272" s="142"/>
      <c r="R272" s="143">
        <f>SUM(R273:R289)</f>
        <v>0.328032</v>
      </c>
      <c r="S272" s="142"/>
      <c r="T272" s="144">
        <f>SUM(T273:T289)</f>
        <v>0</v>
      </c>
      <c r="AR272" s="137" t="s">
        <v>84</v>
      </c>
      <c r="AT272" s="145" t="s">
        <v>73</v>
      </c>
      <c r="AU272" s="145" t="s">
        <v>82</v>
      </c>
      <c r="AY272" s="137" t="s">
        <v>134</v>
      </c>
      <c r="BK272" s="146">
        <f>SUM(BK273:BK289)</f>
        <v>0</v>
      </c>
    </row>
    <row r="273" spans="2:65" s="1" customFormat="1" ht="21.6" customHeight="1">
      <c r="B273" s="149"/>
      <c r="C273" s="150" t="s">
        <v>375</v>
      </c>
      <c r="D273" s="150" t="s">
        <v>137</v>
      </c>
      <c r="E273" s="151" t="s">
        <v>376</v>
      </c>
      <c r="F273" s="152" t="s">
        <v>377</v>
      </c>
      <c r="G273" s="153" t="s">
        <v>140</v>
      </c>
      <c r="H273" s="154">
        <v>6.912</v>
      </c>
      <c r="I273" s="155"/>
      <c r="J273" s="156">
        <f>ROUND(I273*H273,2)</f>
        <v>0</v>
      </c>
      <c r="K273" s="152" t="s">
        <v>141</v>
      </c>
      <c r="L273" s="31"/>
      <c r="M273" s="157" t="s">
        <v>1</v>
      </c>
      <c r="N273" s="158" t="s">
        <v>39</v>
      </c>
      <c r="O273" s="54"/>
      <c r="P273" s="159">
        <f>O273*H273</f>
        <v>0</v>
      </c>
      <c r="Q273" s="159">
        <v>0.0462</v>
      </c>
      <c r="R273" s="159">
        <f>Q273*H273</f>
        <v>0.31933439999999996</v>
      </c>
      <c r="S273" s="159">
        <v>0</v>
      </c>
      <c r="T273" s="160">
        <f>S273*H273</f>
        <v>0</v>
      </c>
      <c r="AR273" s="161" t="s">
        <v>248</v>
      </c>
      <c r="AT273" s="161" t="s">
        <v>137</v>
      </c>
      <c r="AU273" s="161" t="s">
        <v>84</v>
      </c>
      <c r="AY273" s="16" t="s">
        <v>134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6" t="s">
        <v>82</v>
      </c>
      <c r="BK273" s="162">
        <f>ROUND(I273*H273,2)</f>
        <v>0</v>
      </c>
      <c r="BL273" s="16" t="s">
        <v>248</v>
      </c>
      <c r="BM273" s="161" t="s">
        <v>378</v>
      </c>
    </row>
    <row r="274" spans="2:47" s="1" customFormat="1" ht="48">
      <c r="B274" s="31"/>
      <c r="D274" s="163" t="s">
        <v>144</v>
      </c>
      <c r="F274" s="164" t="s">
        <v>379</v>
      </c>
      <c r="I274" s="90"/>
      <c r="L274" s="31"/>
      <c r="M274" s="165"/>
      <c r="N274" s="54"/>
      <c r="O274" s="54"/>
      <c r="P274" s="54"/>
      <c r="Q274" s="54"/>
      <c r="R274" s="54"/>
      <c r="S274" s="54"/>
      <c r="T274" s="55"/>
      <c r="AT274" s="16" t="s">
        <v>144</v>
      </c>
      <c r="AU274" s="16" t="s">
        <v>84</v>
      </c>
    </row>
    <row r="275" spans="2:51" s="13" customFormat="1" ht="12">
      <c r="B275" s="173"/>
      <c r="D275" s="163" t="s">
        <v>146</v>
      </c>
      <c r="E275" s="174" t="s">
        <v>1</v>
      </c>
      <c r="F275" s="175" t="s">
        <v>380</v>
      </c>
      <c r="H275" s="176">
        <v>6.912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146</v>
      </c>
      <c r="AU275" s="174" t="s">
        <v>84</v>
      </c>
      <c r="AV275" s="13" t="s">
        <v>84</v>
      </c>
      <c r="AW275" s="13" t="s">
        <v>30</v>
      </c>
      <c r="AX275" s="13" t="s">
        <v>74</v>
      </c>
      <c r="AY275" s="174" t="s">
        <v>134</v>
      </c>
    </row>
    <row r="276" spans="2:65" s="1" customFormat="1" ht="14.4" customHeight="1">
      <c r="B276" s="149"/>
      <c r="C276" s="150" t="s">
        <v>381</v>
      </c>
      <c r="D276" s="150" t="s">
        <v>137</v>
      </c>
      <c r="E276" s="151" t="s">
        <v>382</v>
      </c>
      <c r="F276" s="152" t="s">
        <v>383</v>
      </c>
      <c r="G276" s="153" t="s">
        <v>245</v>
      </c>
      <c r="H276" s="154">
        <v>2.88</v>
      </c>
      <c r="I276" s="155"/>
      <c r="J276" s="156">
        <f>ROUND(I276*H276,2)</f>
        <v>0</v>
      </c>
      <c r="K276" s="152" t="s">
        <v>141</v>
      </c>
      <c r="L276" s="31"/>
      <c r="M276" s="157" t="s">
        <v>1</v>
      </c>
      <c r="N276" s="158" t="s">
        <v>39</v>
      </c>
      <c r="O276" s="54"/>
      <c r="P276" s="159">
        <f>O276*H276</f>
        <v>0</v>
      </c>
      <c r="Q276" s="159">
        <v>0.00134</v>
      </c>
      <c r="R276" s="159">
        <f>Q276*H276</f>
        <v>0.0038592</v>
      </c>
      <c r="S276" s="159">
        <v>0</v>
      </c>
      <c r="T276" s="160">
        <f>S276*H276</f>
        <v>0</v>
      </c>
      <c r="AR276" s="161" t="s">
        <v>248</v>
      </c>
      <c r="AT276" s="161" t="s">
        <v>137</v>
      </c>
      <c r="AU276" s="161" t="s">
        <v>84</v>
      </c>
      <c r="AY276" s="16" t="s">
        <v>134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6" t="s">
        <v>82</v>
      </c>
      <c r="BK276" s="162">
        <f>ROUND(I276*H276,2)</f>
        <v>0</v>
      </c>
      <c r="BL276" s="16" t="s">
        <v>248</v>
      </c>
      <c r="BM276" s="161" t="s">
        <v>384</v>
      </c>
    </row>
    <row r="277" spans="2:47" s="1" customFormat="1" ht="28.8">
      <c r="B277" s="31"/>
      <c r="D277" s="163" t="s">
        <v>144</v>
      </c>
      <c r="F277" s="164" t="s">
        <v>385</v>
      </c>
      <c r="I277" s="90"/>
      <c r="L277" s="31"/>
      <c r="M277" s="165"/>
      <c r="N277" s="54"/>
      <c r="O277" s="54"/>
      <c r="P277" s="54"/>
      <c r="Q277" s="54"/>
      <c r="R277" s="54"/>
      <c r="S277" s="54"/>
      <c r="T277" s="55"/>
      <c r="AT277" s="16" t="s">
        <v>144</v>
      </c>
      <c r="AU277" s="16" t="s">
        <v>84</v>
      </c>
    </row>
    <row r="278" spans="2:51" s="13" customFormat="1" ht="12">
      <c r="B278" s="173"/>
      <c r="D278" s="163" t="s">
        <v>146</v>
      </c>
      <c r="E278" s="174" t="s">
        <v>1</v>
      </c>
      <c r="F278" s="175" t="s">
        <v>386</v>
      </c>
      <c r="H278" s="176">
        <v>2.88</v>
      </c>
      <c r="I278" s="177"/>
      <c r="L278" s="173"/>
      <c r="M278" s="178"/>
      <c r="N278" s="179"/>
      <c r="O278" s="179"/>
      <c r="P278" s="179"/>
      <c r="Q278" s="179"/>
      <c r="R278" s="179"/>
      <c r="S278" s="179"/>
      <c r="T278" s="180"/>
      <c r="AT278" s="174" t="s">
        <v>146</v>
      </c>
      <c r="AU278" s="174" t="s">
        <v>84</v>
      </c>
      <c r="AV278" s="13" t="s">
        <v>84</v>
      </c>
      <c r="AW278" s="13" t="s">
        <v>30</v>
      </c>
      <c r="AX278" s="13" t="s">
        <v>74</v>
      </c>
      <c r="AY278" s="174" t="s">
        <v>134</v>
      </c>
    </row>
    <row r="279" spans="2:65" s="1" customFormat="1" ht="14.4" customHeight="1">
      <c r="B279" s="149"/>
      <c r="C279" s="150" t="s">
        <v>387</v>
      </c>
      <c r="D279" s="150" t="s">
        <v>137</v>
      </c>
      <c r="E279" s="151" t="s">
        <v>388</v>
      </c>
      <c r="F279" s="152" t="s">
        <v>389</v>
      </c>
      <c r="G279" s="153" t="s">
        <v>140</v>
      </c>
      <c r="H279" s="154">
        <v>6.912</v>
      </c>
      <c r="I279" s="155"/>
      <c r="J279" s="156">
        <f>ROUND(I279*H279,2)</f>
        <v>0</v>
      </c>
      <c r="K279" s="152" t="s">
        <v>141</v>
      </c>
      <c r="L279" s="31"/>
      <c r="M279" s="157" t="s">
        <v>1</v>
      </c>
      <c r="N279" s="158" t="s">
        <v>39</v>
      </c>
      <c r="O279" s="54"/>
      <c r="P279" s="159">
        <f>O279*H279</f>
        <v>0</v>
      </c>
      <c r="Q279" s="159">
        <v>0.0002</v>
      </c>
      <c r="R279" s="159">
        <f>Q279*H279</f>
        <v>0.0013824</v>
      </c>
      <c r="S279" s="159">
        <v>0</v>
      </c>
      <c r="T279" s="160">
        <f>S279*H279</f>
        <v>0</v>
      </c>
      <c r="AR279" s="161" t="s">
        <v>248</v>
      </c>
      <c r="AT279" s="161" t="s">
        <v>137</v>
      </c>
      <c r="AU279" s="161" t="s">
        <v>84</v>
      </c>
      <c r="AY279" s="16" t="s">
        <v>134</v>
      </c>
      <c r="BE279" s="162">
        <f>IF(N279="základní",J279,0)</f>
        <v>0</v>
      </c>
      <c r="BF279" s="162">
        <f>IF(N279="snížená",J279,0)</f>
        <v>0</v>
      </c>
      <c r="BG279" s="162">
        <f>IF(N279="zákl. přenesená",J279,0)</f>
        <v>0</v>
      </c>
      <c r="BH279" s="162">
        <f>IF(N279="sníž. přenesená",J279,0)</f>
        <v>0</v>
      </c>
      <c r="BI279" s="162">
        <f>IF(N279="nulová",J279,0)</f>
        <v>0</v>
      </c>
      <c r="BJ279" s="16" t="s">
        <v>82</v>
      </c>
      <c r="BK279" s="162">
        <f>ROUND(I279*H279,2)</f>
        <v>0</v>
      </c>
      <c r="BL279" s="16" t="s">
        <v>248</v>
      </c>
      <c r="BM279" s="161" t="s">
        <v>390</v>
      </c>
    </row>
    <row r="280" spans="2:47" s="1" customFormat="1" ht="28.8">
      <c r="B280" s="31"/>
      <c r="D280" s="163" t="s">
        <v>144</v>
      </c>
      <c r="F280" s="164" t="s">
        <v>391</v>
      </c>
      <c r="I280" s="90"/>
      <c r="L280" s="31"/>
      <c r="M280" s="165"/>
      <c r="N280" s="54"/>
      <c r="O280" s="54"/>
      <c r="P280" s="54"/>
      <c r="Q280" s="54"/>
      <c r="R280" s="54"/>
      <c r="S280" s="54"/>
      <c r="T280" s="55"/>
      <c r="AT280" s="16" t="s">
        <v>144</v>
      </c>
      <c r="AU280" s="16" t="s">
        <v>84</v>
      </c>
    </row>
    <row r="281" spans="2:51" s="13" customFormat="1" ht="12">
      <c r="B281" s="173"/>
      <c r="D281" s="163" t="s">
        <v>146</v>
      </c>
      <c r="E281" s="174" t="s">
        <v>1</v>
      </c>
      <c r="F281" s="175" t="s">
        <v>380</v>
      </c>
      <c r="H281" s="176">
        <v>6.912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146</v>
      </c>
      <c r="AU281" s="174" t="s">
        <v>84</v>
      </c>
      <c r="AV281" s="13" t="s">
        <v>84</v>
      </c>
      <c r="AW281" s="13" t="s">
        <v>30</v>
      </c>
      <c r="AX281" s="13" t="s">
        <v>74</v>
      </c>
      <c r="AY281" s="174" t="s">
        <v>134</v>
      </c>
    </row>
    <row r="282" spans="2:65" s="1" customFormat="1" ht="14.4" customHeight="1">
      <c r="B282" s="149"/>
      <c r="C282" s="150" t="s">
        <v>392</v>
      </c>
      <c r="D282" s="150" t="s">
        <v>137</v>
      </c>
      <c r="E282" s="151" t="s">
        <v>393</v>
      </c>
      <c r="F282" s="152" t="s">
        <v>394</v>
      </c>
      <c r="G282" s="153" t="s">
        <v>140</v>
      </c>
      <c r="H282" s="154">
        <v>6.912</v>
      </c>
      <c r="I282" s="155"/>
      <c r="J282" s="156">
        <f>ROUND(I282*H282,2)</f>
        <v>0</v>
      </c>
      <c r="K282" s="152" t="s">
        <v>141</v>
      </c>
      <c r="L282" s="31"/>
      <c r="M282" s="157" t="s">
        <v>1</v>
      </c>
      <c r="N282" s="158" t="s">
        <v>39</v>
      </c>
      <c r="O282" s="54"/>
      <c r="P282" s="159">
        <f>O282*H282</f>
        <v>0</v>
      </c>
      <c r="Q282" s="159">
        <v>0.0005</v>
      </c>
      <c r="R282" s="159">
        <f>Q282*H282</f>
        <v>0.003456</v>
      </c>
      <c r="S282" s="159">
        <v>0</v>
      </c>
      <c r="T282" s="160">
        <f>S282*H282</f>
        <v>0</v>
      </c>
      <c r="AR282" s="161" t="s">
        <v>248</v>
      </c>
      <c r="AT282" s="161" t="s">
        <v>137</v>
      </c>
      <c r="AU282" s="161" t="s">
        <v>84</v>
      </c>
      <c r="AY282" s="16" t="s">
        <v>134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82</v>
      </c>
      <c r="BK282" s="162">
        <f>ROUND(I282*H282,2)</f>
        <v>0</v>
      </c>
      <c r="BL282" s="16" t="s">
        <v>248</v>
      </c>
      <c r="BM282" s="161" t="s">
        <v>395</v>
      </c>
    </row>
    <row r="283" spans="2:47" s="1" customFormat="1" ht="19.2">
      <c r="B283" s="31"/>
      <c r="D283" s="163" t="s">
        <v>144</v>
      </c>
      <c r="F283" s="164" t="s">
        <v>396</v>
      </c>
      <c r="I283" s="90"/>
      <c r="L283" s="31"/>
      <c r="M283" s="165"/>
      <c r="N283" s="54"/>
      <c r="O283" s="54"/>
      <c r="P283" s="54"/>
      <c r="Q283" s="54"/>
      <c r="R283" s="54"/>
      <c r="S283" s="54"/>
      <c r="T283" s="55"/>
      <c r="AT283" s="16" t="s">
        <v>144</v>
      </c>
      <c r="AU283" s="16" t="s">
        <v>84</v>
      </c>
    </row>
    <row r="284" spans="2:65" s="1" customFormat="1" ht="21.6" customHeight="1">
      <c r="B284" s="149"/>
      <c r="C284" s="150" t="s">
        <v>397</v>
      </c>
      <c r="D284" s="150" t="s">
        <v>137</v>
      </c>
      <c r="E284" s="151" t="s">
        <v>398</v>
      </c>
      <c r="F284" s="152" t="s">
        <v>399</v>
      </c>
      <c r="G284" s="153" t="s">
        <v>334</v>
      </c>
      <c r="H284" s="154">
        <v>0.328</v>
      </c>
      <c r="I284" s="155"/>
      <c r="J284" s="156">
        <f>ROUND(I284*H284,2)</f>
        <v>0</v>
      </c>
      <c r="K284" s="152" t="s">
        <v>141</v>
      </c>
      <c r="L284" s="31"/>
      <c r="M284" s="157" t="s">
        <v>1</v>
      </c>
      <c r="N284" s="158" t="s">
        <v>39</v>
      </c>
      <c r="O284" s="54"/>
      <c r="P284" s="159">
        <f>O284*H284</f>
        <v>0</v>
      </c>
      <c r="Q284" s="159">
        <v>0</v>
      </c>
      <c r="R284" s="159">
        <f>Q284*H284</f>
        <v>0</v>
      </c>
      <c r="S284" s="159">
        <v>0</v>
      </c>
      <c r="T284" s="160">
        <f>S284*H284</f>
        <v>0</v>
      </c>
      <c r="AR284" s="161" t="s">
        <v>248</v>
      </c>
      <c r="AT284" s="161" t="s">
        <v>137</v>
      </c>
      <c r="AU284" s="161" t="s">
        <v>84</v>
      </c>
      <c r="AY284" s="16" t="s">
        <v>134</v>
      </c>
      <c r="BE284" s="162">
        <f>IF(N284="základní",J284,0)</f>
        <v>0</v>
      </c>
      <c r="BF284" s="162">
        <f>IF(N284="snížená",J284,0)</f>
        <v>0</v>
      </c>
      <c r="BG284" s="162">
        <f>IF(N284="zákl. přenesená",J284,0)</f>
        <v>0</v>
      </c>
      <c r="BH284" s="162">
        <f>IF(N284="sníž. přenesená",J284,0)</f>
        <v>0</v>
      </c>
      <c r="BI284" s="162">
        <f>IF(N284="nulová",J284,0)</f>
        <v>0</v>
      </c>
      <c r="BJ284" s="16" t="s">
        <v>82</v>
      </c>
      <c r="BK284" s="162">
        <f>ROUND(I284*H284,2)</f>
        <v>0</v>
      </c>
      <c r="BL284" s="16" t="s">
        <v>248</v>
      </c>
      <c r="BM284" s="161" t="s">
        <v>400</v>
      </c>
    </row>
    <row r="285" spans="2:47" s="1" customFormat="1" ht="57.6">
      <c r="B285" s="31"/>
      <c r="D285" s="163" t="s">
        <v>144</v>
      </c>
      <c r="F285" s="164" t="s">
        <v>401</v>
      </c>
      <c r="I285" s="90"/>
      <c r="L285" s="31"/>
      <c r="M285" s="165"/>
      <c r="N285" s="54"/>
      <c r="O285" s="54"/>
      <c r="P285" s="54"/>
      <c r="Q285" s="54"/>
      <c r="R285" s="54"/>
      <c r="S285" s="54"/>
      <c r="T285" s="55"/>
      <c r="AT285" s="16" t="s">
        <v>144</v>
      </c>
      <c r="AU285" s="16" t="s">
        <v>84</v>
      </c>
    </row>
    <row r="286" spans="2:65" s="1" customFormat="1" ht="21.6" customHeight="1">
      <c r="B286" s="149"/>
      <c r="C286" s="150" t="s">
        <v>402</v>
      </c>
      <c r="D286" s="150" t="s">
        <v>137</v>
      </c>
      <c r="E286" s="151" t="s">
        <v>403</v>
      </c>
      <c r="F286" s="152" t="s">
        <v>404</v>
      </c>
      <c r="G286" s="153" t="s">
        <v>334</v>
      </c>
      <c r="H286" s="154">
        <v>0.328</v>
      </c>
      <c r="I286" s="155"/>
      <c r="J286" s="156">
        <f>ROUND(I286*H286,2)</f>
        <v>0</v>
      </c>
      <c r="K286" s="152" t="s">
        <v>141</v>
      </c>
      <c r="L286" s="31"/>
      <c r="M286" s="157" t="s">
        <v>1</v>
      </c>
      <c r="N286" s="158" t="s">
        <v>39</v>
      </c>
      <c r="O286" s="54"/>
      <c r="P286" s="159">
        <f>O286*H286</f>
        <v>0</v>
      </c>
      <c r="Q286" s="159">
        <v>0</v>
      </c>
      <c r="R286" s="159">
        <f>Q286*H286</f>
        <v>0</v>
      </c>
      <c r="S286" s="159">
        <v>0</v>
      </c>
      <c r="T286" s="160">
        <f>S286*H286</f>
        <v>0</v>
      </c>
      <c r="AR286" s="161" t="s">
        <v>248</v>
      </c>
      <c r="AT286" s="161" t="s">
        <v>137</v>
      </c>
      <c r="AU286" s="161" t="s">
        <v>84</v>
      </c>
      <c r="AY286" s="16" t="s">
        <v>134</v>
      </c>
      <c r="BE286" s="162">
        <f>IF(N286="základní",J286,0)</f>
        <v>0</v>
      </c>
      <c r="BF286" s="162">
        <f>IF(N286="snížená",J286,0)</f>
        <v>0</v>
      </c>
      <c r="BG286" s="162">
        <f>IF(N286="zákl. přenesená",J286,0)</f>
        <v>0</v>
      </c>
      <c r="BH286" s="162">
        <f>IF(N286="sníž. přenesená",J286,0)</f>
        <v>0</v>
      </c>
      <c r="BI286" s="162">
        <f>IF(N286="nulová",J286,0)</f>
        <v>0</v>
      </c>
      <c r="BJ286" s="16" t="s">
        <v>82</v>
      </c>
      <c r="BK286" s="162">
        <f>ROUND(I286*H286,2)</f>
        <v>0</v>
      </c>
      <c r="BL286" s="16" t="s">
        <v>248</v>
      </c>
      <c r="BM286" s="161" t="s">
        <v>405</v>
      </c>
    </row>
    <row r="287" spans="2:47" s="1" customFormat="1" ht="48">
      <c r="B287" s="31"/>
      <c r="D287" s="163" t="s">
        <v>144</v>
      </c>
      <c r="F287" s="164" t="s">
        <v>406</v>
      </c>
      <c r="I287" s="90"/>
      <c r="L287" s="31"/>
      <c r="M287" s="165"/>
      <c r="N287" s="54"/>
      <c r="O287" s="54"/>
      <c r="P287" s="54"/>
      <c r="Q287" s="54"/>
      <c r="R287" s="54"/>
      <c r="S287" s="54"/>
      <c r="T287" s="55"/>
      <c r="AT287" s="16" t="s">
        <v>144</v>
      </c>
      <c r="AU287" s="16" t="s">
        <v>84</v>
      </c>
    </row>
    <row r="288" spans="2:65" s="1" customFormat="1" ht="21.6" customHeight="1">
      <c r="B288" s="149"/>
      <c r="C288" s="150" t="s">
        <v>407</v>
      </c>
      <c r="D288" s="150" t="s">
        <v>137</v>
      </c>
      <c r="E288" s="151" t="s">
        <v>408</v>
      </c>
      <c r="F288" s="152" t="s">
        <v>409</v>
      </c>
      <c r="G288" s="153" t="s">
        <v>334</v>
      </c>
      <c r="H288" s="154">
        <v>0.328</v>
      </c>
      <c r="I288" s="155"/>
      <c r="J288" s="156">
        <f>ROUND(I288*H288,2)</f>
        <v>0</v>
      </c>
      <c r="K288" s="152" t="s">
        <v>141</v>
      </c>
      <c r="L288" s="31"/>
      <c r="M288" s="157" t="s">
        <v>1</v>
      </c>
      <c r="N288" s="158" t="s">
        <v>39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0</v>
      </c>
      <c r="T288" s="160">
        <f>S288*H288</f>
        <v>0</v>
      </c>
      <c r="AR288" s="161" t="s">
        <v>248</v>
      </c>
      <c r="AT288" s="161" t="s">
        <v>137</v>
      </c>
      <c r="AU288" s="161" t="s">
        <v>84</v>
      </c>
      <c r="AY288" s="16" t="s">
        <v>134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82</v>
      </c>
      <c r="BK288" s="162">
        <f>ROUND(I288*H288,2)</f>
        <v>0</v>
      </c>
      <c r="BL288" s="16" t="s">
        <v>248</v>
      </c>
      <c r="BM288" s="161" t="s">
        <v>410</v>
      </c>
    </row>
    <row r="289" spans="2:47" s="1" customFormat="1" ht="48">
      <c r="B289" s="31"/>
      <c r="D289" s="163" t="s">
        <v>144</v>
      </c>
      <c r="F289" s="164" t="s">
        <v>411</v>
      </c>
      <c r="I289" s="90"/>
      <c r="L289" s="31"/>
      <c r="M289" s="165"/>
      <c r="N289" s="54"/>
      <c r="O289" s="54"/>
      <c r="P289" s="54"/>
      <c r="Q289" s="54"/>
      <c r="R289" s="54"/>
      <c r="S289" s="54"/>
      <c r="T289" s="55"/>
      <c r="AT289" s="16" t="s">
        <v>144</v>
      </c>
      <c r="AU289" s="16" t="s">
        <v>84</v>
      </c>
    </row>
    <row r="290" spans="2:63" s="11" customFormat="1" ht="22.8" customHeight="1">
      <c r="B290" s="136"/>
      <c r="D290" s="137" t="s">
        <v>73</v>
      </c>
      <c r="E290" s="147" t="s">
        <v>412</v>
      </c>
      <c r="F290" s="147" t="s">
        <v>413</v>
      </c>
      <c r="I290" s="139"/>
      <c r="J290" s="148">
        <f>BK290</f>
        <v>0</v>
      </c>
      <c r="L290" s="136"/>
      <c r="M290" s="141"/>
      <c r="N290" s="142"/>
      <c r="O290" s="142"/>
      <c r="P290" s="143">
        <f>SUM(P291:P315)</f>
        <v>0</v>
      </c>
      <c r="Q290" s="142"/>
      <c r="R290" s="143">
        <f>SUM(R291:R315)</f>
        <v>0.16040000000000001</v>
      </c>
      <c r="S290" s="142"/>
      <c r="T290" s="144">
        <f>SUM(T291:T315)</f>
        <v>0</v>
      </c>
      <c r="AR290" s="137" t="s">
        <v>84</v>
      </c>
      <c r="AT290" s="145" t="s">
        <v>73</v>
      </c>
      <c r="AU290" s="145" t="s">
        <v>82</v>
      </c>
      <c r="AY290" s="137" t="s">
        <v>134</v>
      </c>
      <c r="BK290" s="146">
        <f>SUM(BK291:BK315)</f>
        <v>0</v>
      </c>
    </row>
    <row r="291" spans="2:65" s="1" customFormat="1" ht="32.4" customHeight="1">
      <c r="B291" s="149"/>
      <c r="C291" s="150" t="s">
        <v>414</v>
      </c>
      <c r="D291" s="150" t="s">
        <v>137</v>
      </c>
      <c r="E291" s="151" t="s">
        <v>415</v>
      </c>
      <c r="F291" s="152" t="s">
        <v>416</v>
      </c>
      <c r="G291" s="153" t="s">
        <v>189</v>
      </c>
      <c r="H291" s="154">
        <v>9</v>
      </c>
      <c r="I291" s="155"/>
      <c r="J291" s="156">
        <f>ROUND(I291*H291,2)</f>
        <v>0</v>
      </c>
      <c r="K291" s="152" t="s">
        <v>141</v>
      </c>
      <c r="L291" s="31"/>
      <c r="M291" s="157" t="s">
        <v>1</v>
      </c>
      <c r="N291" s="158" t="s">
        <v>39</v>
      </c>
      <c r="O291" s="54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161" t="s">
        <v>248</v>
      </c>
      <c r="AT291" s="161" t="s">
        <v>137</v>
      </c>
      <c r="AU291" s="161" t="s">
        <v>84</v>
      </c>
      <c r="AY291" s="16" t="s">
        <v>134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6" t="s">
        <v>82</v>
      </c>
      <c r="BK291" s="162">
        <f>ROUND(I291*H291,2)</f>
        <v>0</v>
      </c>
      <c r="BL291" s="16" t="s">
        <v>248</v>
      </c>
      <c r="BM291" s="161" t="s">
        <v>417</v>
      </c>
    </row>
    <row r="292" spans="2:47" s="1" customFormat="1" ht="28.8">
      <c r="B292" s="31"/>
      <c r="D292" s="163" t="s">
        <v>144</v>
      </c>
      <c r="F292" s="164" t="s">
        <v>418</v>
      </c>
      <c r="I292" s="90"/>
      <c r="L292" s="31"/>
      <c r="M292" s="165"/>
      <c r="N292" s="54"/>
      <c r="O292" s="54"/>
      <c r="P292" s="54"/>
      <c r="Q292" s="54"/>
      <c r="R292" s="54"/>
      <c r="S292" s="54"/>
      <c r="T292" s="55"/>
      <c r="AT292" s="16" t="s">
        <v>144</v>
      </c>
      <c r="AU292" s="16" t="s">
        <v>84</v>
      </c>
    </row>
    <row r="293" spans="2:51" s="13" customFormat="1" ht="12">
      <c r="B293" s="173"/>
      <c r="D293" s="163" t="s">
        <v>146</v>
      </c>
      <c r="E293" s="174" t="s">
        <v>1</v>
      </c>
      <c r="F293" s="175" t="s">
        <v>419</v>
      </c>
      <c r="H293" s="176">
        <v>6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146</v>
      </c>
      <c r="AU293" s="174" t="s">
        <v>84</v>
      </c>
      <c r="AV293" s="13" t="s">
        <v>84</v>
      </c>
      <c r="AW293" s="13" t="s">
        <v>30</v>
      </c>
      <c r="AX293" s="13" t="s">
        <v>74</v>
      </c>
      <c r="AY293" s="174" t="s">
        <v>134</v>
      </c>
    </row>
    <row r="294" spans="2:51" s="13" customFormat="1" ht="12">
      <c r="B294" s="173"/>
      <c r="D294" s="163" t="s">
        <v>146</v>
      </c>
      <c r="E294" s="174" t="s">
        <v>1</v>
      </c>
      <c r="F294" s="175" t="s">
        <v>420</v>
      </c>
      <c r="H294" s="176">
        <v>3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146</v>
      </c>
      <c r="AU294" s="174" t="s">
        <v>84</v>
      </c>
      <c r="AV294" s="13" t="s">
        <v>84</v>
      </c>
      <c r="AW294" s="13" t="s">
        <v>30</v>
      </c>
      <c r="AX294" s="13" t="s">
        <v>74</v>
      </c>
      <c r="AY294" s="174" t="s">
        <v>134</v>
      </c>
    </row>
    <row r="295" spans="2:65" s="1" customFormat="1" ht="21.6" customHeight="1">
      <c r="B295" s="149"/>
      <c r="C295" s="181" t="s">
        <v>421</v>
      </c>
      <c r="D295" s="181" t="s">
        <v>224</v>
      </c>
      <c r="E295" s="182" t="s">
        <v>422</v>
      </c>
      <c r="F295" s="183" t="s">
        <v>423</v>
      </c>
      <c r="G295" s="184" t="s">
        <v>189</v>
      </c>
      <c r="H295" s="185">
        <v>6</v>
      </c>
      <c r="I295" s="186"/>
      <c r="J295" s="187">
        <f>ROUND(I295*H295,2)</f>
        <v>0</v>
      </c>
      <c r="K295" s="183" t="s">
        <v>141</v>
      </c>
      <c r="L295" s="188"/>
      <c r="M295" s="189" t="s">
        <v>1</v>
      </c>
      <c r="N295" s="190" t="s">
        <v>39</v>
      </c>
      <c r="O295" s="54"/>
      <c r="P295" s="159">
        <f>O295*H295</f>
        <v>0</v>
      </c>
      <c r="Q295" s="159">
        <v>0.0138</v>
      </c>
      <c r="R295" s="159">
        <f>Q295*H295</f>
        <v>0.0828</v>
      </c>
      <c r="S295" s="159">
        <v>0</v>
      </c>
      <c r="T295" s="160">
        <f>S295*H295</f>
        <v>0</v>
      </c>
      <c r="AR295" s="161" t="s">
        <v>348</v>
      </c>
      <c r="AT295" s="161" t="s">
        <v>224</v>
      </c>
      <c r="AU295" s="161" t="s">
        <v>84</v>
      </c>
      <c r="AY295" s="16" t="s">
        <v>134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6" t="s">
        <v>82</v>
      </c>
      <c r="BK295" s="162">
        <f>ROUND(I295*H295,2)</f>
        <v>0</v>
      </c>
      <c r="BL295" s="16" t="s">
        <v>248</v>
      </c>
      <c r="BM295" s="161" t="s">
        <v>424</v>
      </c>
    </row>
    <row r="296" spans="2:47" s="1" customFormat="1" ht="19.2">
      <c r="B296" s="31"/>
      <c r="D296" s="163" t="s">
        <v>144</v>
      </c>
      <c r="F296" s="164" t="s">
        <v>423</v>
      </c>
      <c r="I296" s="90"/>
      <c r="L296" s="31"/>
      <c r="M296" s="165"/>
      <c r="N296" s="54"/>
      <c r="O296" s="54"/>
      <c r="P296" s="54"/>
      <c r="Q296" s="54"/>
      <c r="R296" s="54"/>
      <c r="S296" s="54"/>
      <c r="T296" s="55"/>
      <c r="AT296" s="16" t="s">
        <v>144</v>
      </c>
      <c r="AU296" s="16" t="s">
        <v>84</v>
      </c>
    </row>
    <row r="297" spans="2:47" s="1" customFormat="1" ht="19.2">
      <c r="B297" s="31"/>
      <c r="D297" s="163" t="s">
        <v>241</v>
      </c>
      <c r="F297" s="191" t="s">
        <v>242</v>
      </c>
      <c r="I297" s="90"/>
      <c r="L297" s="31"/>
      <c r="M297" s="165"/>
      <c r="N297" s="54"/>
      <c r="O297" s="54"/>
      <c r="P297" s="54"/>
      <c r="Q297" s="54"/>
      <c r="R297" s="54"/>
      <c r="S297" s="54"/>
      <c r="T297" s="55"/>
      <c r="AT297" s="16" t="s">
        <v>241</v>
      </c>
      <c r="AU297" s="16" t="s">
        <v>84</v>
      </c>
    </row>
    <row r="298" spans="2:65" s="1" customFormat="1" ht="21.6" customHeight="1">
      <c r="B298" s="149"/>
      <c r="C298" s="181" t="s">
        <v>425</v>
      </c>
      <c r="D298" s="181" t="s">
        <v>224</v>
      </c>
      <c r="E298" s="182" t="s">
        <v>426</v>
      </c>
      <c r="F298" s="183" t="s">
        <v>427</v>
      </c>
      <c r="G298" s="184" t="s">
        <v>189</v>
      </c>
      <c r="H298" s="185">
        <v>3</v>
      </c>
      <c r="I298" s="186"/>
      <c r="J298" s="187">
        <f>ROUND(I298*H298,2)</f>
        <v>0</v>
      </c>
      <c r="K298" s="183" t="s">
        <v>141</v>
      </c>
      <c r="L298" s="188"/>
      <c r="M298" s="189" t="s">
        <v>1</v>
      </c>
      <c r="N298" s="190" t="s">
        <v>39</v>
      </c>
      <c r="O298" s="54"/>
      <c r="P298" s="159">
        <f>O298*H298</f>
        <v>0</v>
      </c>
      <c r="Q298" s="159">
        <v>0.016</v>
      </c>
      <c r="R298" s="159">
        <f>Q298*H298</f>
        <v>0.048</v>
      </c>
      <c r="S298" s="159">
        <v>0</v>
      </c>
      <c r="T298" s="160">
        <f>S298*H298</f>
        <v>0</v>
      </c>
      <c r="AR298" s="161" t="s">
        <v>348</v>
      </c>
      <c r="AT298" s="161" t="s">
        <v>224</v>
      </c>
      <c r="AU298" s="161" t="s">
        <v>84</v>
      </c>
      <c r="AY298" s="16" t="s">
        <v>134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6" t="s">
        <v>82</v>
      </c>
      <c r="BK298" s="162">
        <f>ROUND(I298*H298,2)</f>
        <v>0</v>
      </c>
      <c r="BL298" s="16" t="s">
        <v>248</v>
      </c>
      <c r="BM298" s="161" t="s">
        <v>428</v>
      </c>
    </row>
    <row r="299" spans="2:47" s="1" customFormat="1" ht="19.2">
      <c r="B299" s="31"/>
      <c r="D299" s="163" t="s">
        <v>144</v>
      </c>
      <c r="F299" s="164" t="s">
        <v>427</v>
      </c>
      <c r="I299" s="90"/>
      <c r="L299" s="31"/>
      <c r="M299" s="165"/>
      <c r="N299" s="54"/>
      <c r="O299" s="54"/>
      <c r="P299" s="54"/>
      <c r="Q299" s="54"/>
      <c r="R299" s="54"/>
      <c r="S299" s="54"/>
      <c r="T299" s="55"/>
      <c r="AT299" s="16" t="s">
        <v>144</v>
      </c>
      <c r="AU299" s="16" t="s">
        <v>84</v>
      </c>
    </row>
    <row r="300" spans="2:65" s="1" customFormat="1" ht="21.6" customHeight="1">
      <c r="B300" s="149"/>
      <c r="C300" s="150" t="s">
        <v>429</v>
      </c>
      <c r="D300" s="150" t="s">
        <v>137</v>
      </c>
      <c r="E300" s="151" t="s">
        <v>430</v>
      </c>
      <c r="F300" s="152" t="s">
        <v>431</v>
      </c>
      <c r="G300" s="153" t="s">
        <v>189</v>
      </c>
      <c r="H300" s="154">
        <v>4</v>
      </c>
      <c r="I300" s="155"/>
      <c r="J300" s="156">
        <f>ROUND(I300*H300,2)</f>
        <v>0</v>
      </c>
      <c r="K300" s="152" t="s">
        <v>141</v>
      </c>
      <c r="L300" s="31"/>
      <c r="M300" s="157" t="s">
        <v>1</v>
      </c>
      <c r="N300" s="158" t="s">
        <v>39</v>
      </c>
      <c r="O300" s="54"/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AR300" s="161" t="s">
        <v>248</v>
      </c>
      <c r="AT300" s="161" t="s">
        <v>137</v>
      </c>
      <c r="AU300" s="161" t="s">
        <v>84</v>
      </c>
      <c r="AY300" s="16" t="s">
        <v>134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6" t="s">
        <v>82</v>
      </c>
      <c r="BK300" s="162">
        <f>ROUND(I300*H300,2)</f>
        <v>0</v>
      </c>
      <c r="BL300" s="16" t="s">
        <v>248</v>
      </c>
      <c r="BM300" s="161" t="s">
        <v>432</v>
      </c>
    </row>
    <row r="301" spans="2:47" s="1" customFormat="1" ht="19.2">
      <c r="B301" s="31"/>
      <c r="D301" s="163" t="s">
        <v>144</v>
      </c>
      <c r="F301" s="164" t="s">
        <v>433</v>
      </c>
      <c r="I301" s="90"/>
      <c r="L301" s="31"/>
      <c r="M301" s="165"/>
      <c r="N301" s="54"/>
      <c r="O301" s="54"/>
      <c r="P301" s="54"/>
      <c r="Q301" s="54"/>
      <c r="R301" s="54"/>
      <c r="S301" s="54"/>
      <c r="T301" s="55"/>
      <c r="AT301" s="16" t="s">
        <v>144</v>
      </c>
      <c r="AU301" s="16" t="s">
        <v>84</v>
      </c>
    </row>
    <row r="302" spans="2:65" s="1" customFormat="1" ht="21.6" customHeight="1">
      <c r="B302" s="149"/>
      <c r="C302" s="181" t="s">
        <v>434</v>
      </c>
      <c r="D302" s="181" t="s">
        <v>224</v>
      </c>
      <c r="E302" s="182" t="s">
        <v>435</v>
      </c>
      <c r="F302" s="183" t="s">
        <v>436</v>
      </c>
      <c r="G302" s="184" t="s">
        <v>189</v>
      </c>
      <c r="H302" s="185">
        <v>4</v>
      </c>
      <c r="I302" s="186"/>
      <c r="J302" s="187">
        <f>ROUND(I302*H302,2)</f>
        <v>0</v>
      </c>
      <c r="K302" s="183" t="s">
        <v>141</v>
      </c>
      <c r="L302" s="188"/>
      <c r="M302" s="189" t="s">
        <v>1</v>
      </c>
      <c r="N302" s="190" t="s">
        <v>39</v>
      </c>
      <c r="O302" s="54"/>
      <c r="P302" s="159">
        <f>O302*H302</f>
        <v>0</v>
      </c>
      <c r="Q302" s="159">
        <v>0.0047</v>
      </c>
      <c r="R302" s="159">
        <f>Q302*H302</f>
        <v>0.0188</v>
      </c>
      <c r="S302" s="159">
        <v>0</v>
      </c>
      <c r="T302" s="160">
        <f>S302*H302</f>
        <v>0</v>
      </c>
      <c r="AR302" s="161" t="s">
        <v>348</v>
      </c>
      <c r="AT302" s="161" t="s">
        <v>224</v>
      </c>
      <c r="AU302" s="161" t="s">
        <v>84</v>
      </c>
      <c r="AY302" s="16" t="s">
        <v>134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6" t="s">
        <v>82</v>
      </c>
      <c r="BK302" s="162">
        <f>ROUND(I302*H302,2)</f>
        <v>0</v>
      </c>
      <c r="BL302" s="16" t="s">
        <v>248</v>
      </c>
      <c r="BM302" s="161" t="s">
        <v>437</v>
      </c>
    </row>
    <row r="303" spans="2:47" s="1" customFormat="1" ht="12">
      <c r="B303" s="31"/>
      <c r="D303" s="163" t="s">
        <v>144</v>
      </c>
      <c r="F303" s="164" t="s">
        <v>436</v>
      </c>
      <c r="I303" s="90"/>
      <c r="L303" s="31"/>
      <c r="M303" s="165"/>
      <c r="N303" s="54"/>
      <c r="O303" s="54"/>
      <c r="P303" s="54"/>
      <c r="Q303" s="54"/>
      <c r="R303" s="54"/>
      <c r="S303" s="54"/>
      <c r="T303" s="55"/>
      <c r="AT303" s="16" t="s">
        <v>144</v>
      </c>
      <c r="AU303" s="16" t="s">
        <v>84</v>
      </c>
    </row>
    <row r="304" spans="2:47" s="1" customFormat="1" ht="19.2">
      <c r="B304" s="31"/>
      <c r="D304" s="163" t="s">
        <v>241</v>
      </c>
      <c r="F304" s="191" t="s">
        <v>242</v>
      </c>
      <c r="I304" s="90"/>
      <c r="L304" s="31"/>
      <c r="M304" s="165"/>
      <c r="N304" s="54"/>
      <c r="O304" s="54"/>
      <c r="P304" s="54"/>
      <c r="Q304" s="54"/>
      <c r="R304" s="54"/>
      <c r="S304" s="54"/>
      <c r="T304" s="55"/>
      <c r="AT304" s="16" t="s">
        <v>241</v>
      </c>
      <c r="AU304" s="16" t="s">
        <v>84</v>
      </c>
    </row>
    <row r="305" spans="2:65" s="1" customFormat="1" ht="21.6" customHeight="1">
      <c r="B305" s="149"/>
      <c r="C305" s="150" t="s">
        <v>438</v>
      </c>
      <c r="D305" s="150" t="s">
        <v>137</v>
      </c>
      <c r="E305" s="151" t="s">
        <v>439</v>
      </c>
      <c r="F305" s="152" t="s">
        <v>440</v>
      </c>
      <c r="G305" s="153" t="s">
        <v>189</v>
      </c>
      <c r="H305" s="154">
        <v>9</v>
      </c>
      <c r="I305" s="155"/>
      <c r="J305" s="156">
        <f>ROUND(I305*H305,2)</f>
        <v>0</v>
      </c>
      <c r="K305" s="152" t="s">
        <v>141</v>
      </c>
      <c r="L305" s="31"/>
      <c r="M305" s="157" t="s">
        <v>1</v>
      </c>
      <c r="N305" s="158" t="s">
        <v>39</v>
      </c>
      <c r="O305" s="54"/>
      <c r="P305" s="159">
        <f>O305*H305</f>
        <v>0</v>
      </c>
      <c r="Q305" s="159">
        <v>0</v>
      </c>
      <c r="R305" s="159">
        <f>Q305*H305</f>
        <v>0</v>
      </c>
      <c r="S305" s="159">
        <v>0</v>
      </c>
      <c r="T305" s="160">
        <f>S305*H305</f>
        <v>0</v>
      </c>
      <c r="AR305" s="161" t="s">
        <v>248</v>
      </c>
      <c r="AT305" s="161" t="s">
        <v>137</v>
      </c>
      <c r="AU305" s="161" t="s">
        <v>84</v>
      </c>
      <c r="AY305" s="16" t="s">
        <v>134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6" t="s">
        <v>82</v>
      </c>
      <c r="BK305" s="162">
        <f>ROUND(I305*H305,2)</f>
        <v>0</v>
      </c>
      <c r="BL305" s="16" t="s">
        <v>248</v>
      </c>
      <c r="BM305" s="161" t="s">
        <v>441</v>
      </c>
    </row>
    <row r="306" spans="2:47" s="1" customFormat="1" ht="19.2">
      <c r="B306" s="31"/>
      <c r="D306" s="163" t="s">
        <v>144</v>
      </c>
      <c r="F306" s="164" t="s">
        <v>442</v>
      </c>
      <c r="I306" s="90"/>
      <c r="L306" s="31"/>
      <c r="M306" s="165"/>
      <c r="N306" s="54"/>
      <c r="O306" s="54"/>
      <c r="P306" s="54"/>
      <c r="Q306" s="54"/>
      <c r="R306" s="54"/>
      <c r="S306" s="54"/>
      <c r="T306" s="55"/>
      <c r="AT306" s="16" t="s">
        <v>144</v>
      </c>
      <c r="AU306" s="16" t="s">
        <v>84</v>
      </c>
    </row>
    <row r="307" spans="2:65" s="1" customFormat="1" ht="21.6" customHeight="1">
      <c r="B307" s="149"/>
      <c r="C307" s="181" t="s">
        <v>443</v>
      </c>
      <c r="D307" s="181" t="s">
        <v>224</v>
      </c>
      <c r="E307" s="182" t="s">
        <v>444</v>
      </c>
      <c r="F307" s="183" t="s">
        <v>445</v>
      </c>
      <c r="G307" s="184" t="s">
        <v>189</v>
      </c>
      <c r="H307" s="185">
        <v>9</v>
      </c>
      <c r="I307" s="186"/>
      <c r="J307" s="187">
        <f>ROUND(I307*H307,2)</f>
        <v>0</v>
      </c>
      <c r="K307" s="183" t="s">
        <v>141</v>
      </c>
      <c r="L307" s="188"/>
      <c r="M307" s="189" t="s">
        <v>1</v>
      </c>
      <c r="N307" s="190" t="s">
        <v>39</v>
      </c>
      <c r="O307" s="54"/>
      <c r="P307" s="159">
        <f>O307*H307</f>
        <v>0</v>
      </c>
      <c r="Q307" s="159">
        <v>0.0012</v>
      </c>
      <c r="R307" s="159">
        <f>Q307*H307</f>
        <v>0.010799999999999999</v>
      </c>
      <c r="S307" s="159">
        <v>0</v>
      </c>
      <c r="T307" s="160">
        <f>S307*H307</f>
        <v>0</v>
      </c>
      <c r="AR307" s="161" t="s">
        <v>348</v>
      </c>
      <c r="AT307" s="161" t="s">
        <v>224</v>
      </c>
      <c r="AU307" s="161" t="s">
        <v>84</v>
      </c>
      <c r="AY307" s="16" t="s">
        <v>134</v>
      </c>
      <c r="BE307" s="162">
        <f>IF(N307="základní",J307,0)</f>
        <v>0</v>
      </c>
      <c r="BF307" s="162">
        <f>IF(N307="snížená",J307,0)</f>
        <v>0</v>
      </c>
      <c r="BG307" s="162">
        <f>IF(N307="zákl. přenesená",J307,0)</f>
        <v>0</v>
      </c>
      <c r="BH307" s="162">
        <f>IF(N307="sníž. přenesená",J307,0)</f>
        <v>0</v>
      </c>
      <c r="BI307" s="162">
        <f>IF(N307="nulová",J307,0)</f>
        <v>0</v>
      </c>
      <c r="BJ307" s="16" t="s">
        <v>82</v>
      </c>
      <c r="BK307" s="162">
        <f>ROUND(I307*H307,2)</f>
        <v>0</v>
      </c>
      <c r="BL307" s="16" t="s">
        <v>248</v>
      </c>
      <c r="BM307" s="161" t="s">
        <v>446</v>
      </c>
    </row>
    <row r="308" spans="2:47" s="1" customFormat="1" ht="19.2">
      <c r="B308" s="31"/>
      <c r="D308" s="163" t="s">
        <v>144</v>
      </c>
      <c r="F308" s="164" t="s">
        <v>445</v>
      </c>
      <c r="I308" s="90"/>
      <c r="L308" s="31"/>
      <c r="M308" s="165"/>
      <c r="N308" s="54"/>
      <c r="O308" s="54"/>
      <c r="P308" s="54"/>
      <c r="Q308" s="54"/>
      <c r="R308" s="54"/>
      <c r="S308" s="54"/>
      <c r="T308" s="55"/>
      <c r="AT308" s="16" t="s">
        <v>144</v>
      </c>
      <c r="AU308" s="16" t="s">
        <v>84</v>
      </c>
    </row>
    <row r="309" spans="2:47" s="1" customFormat="1" ht="19.2">
      <c r="B309" s="31"/>
      <c r="D309" s="163" t="s">
        <v>241</v>
      </c>
      <c r="F309" s="191" t="s">
        <v>242</v>
      </c>
      <c r="I309" s="90"/>
      <c r="L309" s="31"/>
      <c r="M309" s="165"/>
      <c r="N309" s="54"/>
      <c r="O309" s="54"/>
      <c r="P309" s="54"/>
      <c r="Q309" s="54"/>
      <c r="R309" s="54"/>
      <c r="S309" s="54"/>
      <c r="T309" s="55"/>
      <c r="AT309" s="16" t="s">
        <v>241</v>
      </c>
      <c r="AU309" s="16" t="s">
        <v>84</v>
      </c>
    </row>
    <row r="310" spans="2:65" s="1" customFormat="1" ht="21.6" customHeight="1">
      <c r="B310" s="149"/>
      <c r="C310" s="150" t="s">
        <v>447</v>
      </c>
      <c r="D310" s="150" t="s">
        <v>137</v>
      </c>
      <c r="E310" s="151" t="s">
        <v>448</v>
      </c>
      <c r="F310" s="152" t="s">
        <v>449</v>
      </c>
      <c r="G310" s="153" t="s">
        <v>334</v>
      </c>
      <c r="H310" s="154">
        <v>0.16</v>
      </c>
      <c r="I310" s="155"/>
      <c r="J310" s="156">
        <f>ROUND(I310*H310,2)</f>
        <v>0</v>
      </c>
      <c r="K310" s="152" t="s">
        <v>141</v>
      </c>
      <c r="L310" s="31"/>
      <c r="M310" s="157" t="s">
        <v>1</v>
      </c>
      <c r="N310" s="158" t="s">
        <v>39</v>
      </c>
      <c r="O310" s="54"/>
      <c r="P310" s="159">
        <f>O310*H310</f>
        <v>0</v>
      </c>
      <c r="Q310" s="159">
        <v>0</v>
      </c>
      <c r="R310" s="159">
        <f>Q310*H310</f>
        <v>0</v>
      </c>
      <c r="S310" s="159">
        <v>0</v>
      </c>
      <c r="T310" s="160">
        <f>S310*H310</f>
        <v>0</v>
      </c>
      <c r="AR310" s="161" t="s">
        <v>248</v>
      </c>
      <c r="AT310" s="161" t="s">
        <v>137</v>
      </c>
      <c r="AU310" s="161" t="s">
        <v>84</v>
      </c>
      <c r="AY310" s="16" t="s">
        <v>134</v>
      </c>
      <c r="BE310" s="162">
        <f>IF(N310="základní",J310,0)</f>
        <v>0</v>
      </c>
      <c r="BF310" s="162">
        <f>IF(N310="snížená",J310,0)</f>
        <v>0</v>
      </c>
      <c r="BG310" s="162">
        <f>IF(N310="zákl. přenesená",J310,0)</f>
        <v>0</v>
      </c>
      <c r="BH310" s="162">
        <f>IF(N310="sníž. přenesená",J310,0)</f>
        <v>0</v>
      </c>
      <c r="BI310" s="162">
        <f>IF(N310="nulová",J310,0)</f>
        <v>0</v>
      </c>
      <c r="BJ310" s="16" t="s">
        <v>82</v>
      </c>
      <c r="BK310" s="162">
        <f>ROUND(I310*H310,2)</f>
        <v>0</v>
      </c>
      <c r="BL310" s="16" t="s">
        <v>248</v>
      </c>
      <c r="BM310" s="161" t="s">
        <v>450</v>
      </c>
    </row>
    <row r="311" spans="2:47" s="1" customFormat="1" ht="38.4">
      <c r="B311" s="31"/>
      <c r="D311" s="163" t="s">
        <v>144</v>
      </c>
      <c r="F311" s="164" t="s">
        <v>451</v>
      </c>
      <c r="I311" s="90"/>
      <c r="L311" s="31"/>
      <c r="M311" s="165"/>
      <c r="N311" s="54"/>
      <c r="O311" s="54"/>
      <c r="P311" s="54"/>
      <c r="Q311" s="54"/>
      <c r="R311" s="54"/>
      <c r="S311" s="54"/>
      <c r="T311" s="55"/>
      <c r="AT311" s="16" t="s">
        <v>144</v>
      </c>
      <c r="AU311" s="16" t="s">
        <v>84</v>
      </c>
    </row>
    <row r="312" spans="2:65" s="1" customFormat="1" ht="21.6" customHeight="1">
      <c r="B312" s="149"/>
      <c r="C312" s="150" t="s">
        <v>452</v>
      </c>
      <c r="D312" s="150" t="s">
        <v>137</v>
      </c>
      <c r="E312" s="151" t="s">
        <v>453</v>
      </c>
      <c r="F312" s="152" t="s">
        <v>454</v>
      </c>
      <c r="G312" s="153" t="s">
        <v>334</v>
      </c>
      <c r="H312" s="154">
        <v>0.16</v>
      </c>
      <c r="I312" s="155"/>
      <c r="J312" s="156">
        <f>ROUND(I312*H312,2)</f>
        <v>0</v>
      </c>
      <c r="K312" s="152" t="s">
        <v>141</v>
      </c>
      <c r="L312" s="31"/>
      <c r="M312" s="157" t="s">
        <v>1</v>
      </c>
      <c r="N312" s="158" t="s">
        <v>39</v>
      </c>
      <c r="O312" s="54"/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AR312" s="161" t="s">
        <v>248</v>
      </c>
      <c r="AT312" s="161" t="s">
        <v>137</v>
      </c>
      <c r="AU312" s="161" t="s">
        <v>84</v>
      </c>
      <c r="AY312" s="16" t="s">
        <v>134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6" t="s">
        <v>82</v>
      </c>
      <c r="BK312" s="162">
        <f>ROUND(I312*H312,2)</f>
        <v>0</v>
      </c>
      <c r="BL312" s="16" t="s">
        <v>248</v>
      </c>
      <c r="BM312" s="161" t="s">
        <v>455</v>
      </c>
    </row>
    <row r="313" spans="2:47" s="1" customFormat="1" ht="38.4">
      <c r="B313" s="31"/>
      <c r="D313" s="163" t="s">
        <v>144</v>
      </c>
      <c r="F313" s="164" t="s">
        <v>456</v>
      </c>
      <c r="I313" s="90"/>
      <c r="L313" s="31"/>
      <c r="M313" s="165"/>
      <c r="N313" s="54"/>
      <c r="O313" s="54"/>
      <c r="P313" s="54"/>
      <c r="Q313" s="54"/>
      <c r="R313" s="54"/>
      <c r="S313" s="54"/>
      <c r="T313" s="55"/>
      <c r="AT313" s="16" t="s">
        <v>144</v>
      </c>
      <c r="AU313" s="16" t="s">
        <v>84</v>
      </c>
    </row>
    <row r="314" spans="2:65" s="1" customFormat="1" ht="21.6" customHeight="1">
      <c r="B314" s="149"/>
      <c r="C314" s="150" t="s">
        <v>457</v>
      </c>
      <c r="D314" s="150" t="s">
        <v>137</v>
      </c>
      <c r="E314" s="151" t="s">
        <v>458</v>
      </c>
      <c r="F314" s="152" t="s">
        <v>459</v>
      </c>
      <c r="G314" s="153" t="s">
        <v>334</v>
      </c>
      <c r="H314" s="154">
        <v>0.16</v>
      </c>
      <c r="I314" s="155"/>
      <c r="J314" s="156">
        <f>ROUND(I314*H314,2)</f>
        <v>0</v>
      </c>
      <c r="K314" s="152" t="s">
        <v>141</v>
      </c>
      <c r="L314" s="31"/>
      <c r="M314" s="157" t="s">
        <v>1</v>
      </c>
      <c r="N314" s="158" t="s">
        <v>39</v>
      </c>
      <c r="O314" s="54"/>
      <c r="P314" s="159">
        <f>O314*H314</f>
        <v>0</v>
      </c>
      <c r="Q314" s="159">
        <v>0</v>
      </c>
      <c r="R314" s="159">
        <f>Q314*H314</f>
        <v>0</v>
      </c>
      <c r="S314" s="159">
        <v>0</v>
      </c>
      <c r="T314" s="160">
        <f>S314*H314</f>
        <v>0</v>
      </c>
      <c r="AR314" s="161" t="s">
        <v>248</v>
      </c>
      <c r="AT314" s="161" t="s">
        <v>137</v>
      </c>
      <c r="AU314" s="161" t="s">
        <v>84</v>
      </c>
      <c r="AY314" s="16" t="s">
        <v>134</v>
      </c>
      <c r="BE314" s="162">
        <f>IF(N314="základní",J314,0)</f>
        <v>0</v>
      </c>
      <c r="BF314" s="162">
        <f>IF(N314="snížená",J314,0)</f>
        <v>0</v>
      </c>
      <c r="BG314" s="162">
        <f>IF(N314="zákl. přenesená",J314,0)</f>
        <v>0</v>
      </c>
      <c r="BH314" s="162">
        <f>IF(N314="sníž. přenesená",J314,0)</f>
        <v>0</v>
      </c>
      <c r="BI314" s="162">
        <f>IF(N314="nulová",J314,0)</f>
        <v>0</v>
      </c>
      <c r="BJ314" s="16" t="s">
        <v>82</v>
      </c>
      <c r="BK314" s="162">
        <f>ROUND(I314*H314,2)</f>
        <v>0</v>
      </c>
      <c r="BL314" s="16" t="s">
        <v>248</v>
      </c>
      <c r="BM314" s="161" t="s">
        <v>460</v>
      </c>
    </row>
    <row r="315" spans="2:47" s="1" customFormat="1" ht="38.4">
      <c r="B315" s="31"/>
      <c r="D315" s="163" t="s">
        <v>144</v>
      </c>
      <c r="F315" s="164" t="s">
        <v>461</v>
      </c>
      <c r="I315" s="90"/>
      <c r="L315" s="31"/>
      <c r="M315" s="165"/>
      <c r="N315" s="54"/>
      <c r="O315" s="54"/>
      <c r="P315" s="54"/>
      <c r="Q315" s="54"/>
      <c r="R315" s="54"/>
      <c r="S315" s="54"/>
      <c r="T315" s="55"/>
      <c r="AT315" s="16" t="s">
        <v>144</v>
      </c>
      <c r="AU315" s="16" t="s">
        <v>84</v>
      </c>
    </row>
    <row r="316" spans="2:63" s="11" customFormat="1" ht="22.8" customHeight="1">
      <c r="B316" s="136"/>
      <c r="D316" s="137" t="s">
        <v>73</v>
      </c>
      <c r="E316" s="147" t="s">
        <v>462</v>
      </c>
      <c r="F316" s="147" t="s">
        <v>463</v>
      </c>
      <c r="I316" s="139"/>
      <c r="J316" s="148">
        <f>BK316</f>
        <v>0</v>
      </c>
      <c r="L316" s="136"/>
      <c r="M316" s="141"/>
      <c r="N316" s="142"/>
      <c r="O316" s="142"/>
      <c r="P316" s="143">
        <f>SUM(P317:P379)</f>
        <v>0</v>
      </c>
      <c r="Q316" s="142"/>
      <c r="R316" s="143">
        <f>SUM(R317:R379)</f>
        <v>1.301246</v>
      </c>
      <c r="S316" s="142"/>
      <c r="T316" s="144">
        <f>SUM(T317:T379)</f>
        <v>0</v>
      </c>
      <c r="AR316" s="137" t="s">
        <v>84</v>
      </c>
      <c r="AT316" s="145" t="s">
        <v>73</v>
      </c>
      <c r="AU316" s="145" t="s">
        <v>82</v>
      </c>
      <c r="AY316" s="137" t="s">
        <v>134</v>
      </c>
      <c r="BK316" s="146">
        <f>SUM(BK317:BK379)</f>
        <v>0</v>
      </c>
    </row>
    <row r="317" spans="2:65" s="1" customFormat="1" ht="14.4" customHeight="1">
      <c r="B317" s="149"/>
      <c r="C317" s="150" t="s">
        <v>464</v>
      </c>
      <c r="D317" s="150" t="s">
        <v>137</v>
      </c>
      <c r="E317" s="151" t="s">
        <v>465</v>
      </c>
      <c r="F317" s="152" t="s">
        <v>466</v>
      </c>
      <c r="G317" s="153" t="s">
        <v>140</v>
      </c>
      <c r="H317" s="154">
        <v>34.35</v>
      </c>
      <c r="I317" s="155"/>
      <c r="J317" s="156">
        <f>ROUND(I317*H317,2)</f>
        <v>0</v>
      </c>
      <c r="K317" s="152" t="s">
        <v>141</v>
      </c>
      <c r="L317" s="31"/>
      <c r="M317" s="157" t="s">
        <v>1</v>
      </c>
      <c r="N317" s="158" t="s">
        <v>39</v>
      </c>
      <c r="O317" s="54"/>
      <c r="P317" s="159">
        <f>O317*H317</f>
        <v>0</v>
      </c>
      <c r="Q317" s="159">
        <v>0.0003</v>
      </c>
      <c r="R317" s="159">
        <f>Q317*H317</f>
        <v>0.010305</v>
      </c>
      <c r="S317" s="159">
        <v>0</v>
      </c>
      <c r="T317" s="160">
        <f>S317*H317</f>
        <v>0</v>
      </c>
      <c r="AR317" s="161" t="s">
        <v>248</v>
      </c>
      <c r="AT317" s="161" t="s">
        <v>137</v>
      </c>
      <c r="AU317" s="161" t="s">
        <v>84</v>
      </c>
      <c r="AY317" s="16" t="s">
        <v>134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6" t="s">
        <v>82</v>
      </c>
      <c r="BK317" s="162">
        <f>ROUND(I317*H317,2)</f>
        <v>0</v>
      </c>
      <c r="BL317" s="16" t="s">
        <v>248</v>
      </c>
      <c r="BM317" s="161" t="s">
        <v>467</v>
      </c>
    </row>
    <row r="318" spans="2:47" s="1" customFormat="1" ht="19.2">
      <c r="B318" s="31"/>
      <c r="D318" s="163" t="s">
        <v>144</v>
      </c>
      <c r="F318" s="164" t="s">
        <v>468</v>
      </c>
      <c r="I318" s="90"/>
      <c r="L318" s="31"/>
      <c r="M318" s="165"/>
      <c r="N318" s="54"/>
      <c r="O318" s="54"/>
      <c r="P318" s="54"/>
      <c r="Q318" s="54"/>
      <c r="R318" s="54"/>
      <c r="S318" s="54"/>
      <c r="T318" s="55"/>
      <c r="AT318" s="16" t="s">
        <v>144</v>
      </c>
      <c r="AU318" s="16" t="s">
        <v>84</v>
      </c>
    </row>
    <row r="319" spans="2:51" s="12" customFormat="1" ht="12">
      <c r="B319" s="166"/>
      <c r="D319" s="163" t="s">
        <v>146</v>
      </c>
      <c r="E319" s="167" t="s">
        <v>1</v>
      </c>
      <c r="F319" s="168" t="s">
        <v>469</v>
      </c>
      <c r="H319" s="167" t="s">
        <v>1</v>
      </c>
      <c r="I319" s="169"/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146</v>
      </c>
      <c r="AU319" s="167" t="s">
        <v>84</v>
      </c>
      <c r="AV319" s="12" t="s">
        <v>82</v>
      </c>
      <c r="AW319" s="12" t="s">
        <v>30</v>
      </c>
      <c r="AX319" s="12" t="s">
        <v>74</v>
      </c>
      <c r="AY319" s="167" t="s">
        <v>134</v>
      </c>
    </row>
    <row r="320" spans="2:51" s="13" customFormat="1" ht="12">
      <c r="B320" s="173"/>
      <c r="D320" s="163" t="s">
        <v>146</v>
      </c>
      <c r="E320" s="174" t="s">
        <v>1</v>
      </c>
      <c r="F320" s="175" t="s">
        <v>210</v>
      </c>
      <c r="H320" s="176">
        <v>18.1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4" t="s">
        <v>146</v>
      </c>
      <c r="AU320" s="174" t="s">
        <v>84</v>
      </c>
      <c r="AV320" s="13" t="s">
        <v>84</v>
      </c>
      <c r="AW320" s="13" t="s">
        <v>30</v>
      </c>
      <c r="AX320" s="13" t="s">
        <v>74</v>
      </c>
      <c r="AY320" s="174" t="s">
        <v>134</v>
      </c>
    </row>
    <row r="321" spans="2:51" s="13" customFormat="1" ht="12">
      <c r="B321" s="173"/>
      <c r="D321" s="163" t="s">
        <v>146</v>
      </c>
      <c r="E321" s="174" t="s">
        <v>1</v>
      </c>
      <c r="F321" s="175" t="s">
        <v>211</v>
      </c>
      <c r="H321" s="176">
        <v>5.9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146</v>
      </c>
      <c r="AU321" s="174" t="s">
        <v>84</v>
      </c>
      <c r="AV321" s="13" t="s">
        <v>84</v>
      </c>
      <c r="AW321" s="13" t="s">
        <v>30</v>
      </c>
      <c r="AX321" s="13" t="s">
        <v>74</v>
      </c>
      <c r="AY321" s="174" t="s">
        <v>134</v>
      </c>
    </row>
    <row r="322" spans="2:51" s="13" customFormat="1" ht="12">
      <c r="B322" s="173"/>
      <c r="D322" s="163" t="s">
        <v>146</v>
      </c>
      <c r="E322" s="174" t="s">
        <v>1</v>
      </c>
      <c r="F322" s="175" t="s">
        <v>212</v>
      </c>
      <c r="H322" s="176">
        <v>6.25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146</v>
      </c>
      <c r="AU322" s="174" t="s">
        <v>84</v>
      </c>
      <c r="AV322" s="13" t="s">
        <v>84</v>
      </c>
      <c r="AW322" s="13" t="s">
        <v>30</v>
      </c>
      <c r="AX322" s="13" t="s">
        <v>74</v>
      </c>
      <c r="AY322" s="174" t="s">
        <v>134</v>
      </c>
    </row>
    <row r="323" spans="2:51" s="13" customFormat="1" ht="12">
      <c r="B323" s="173"/>
      <c r="D323" s="163" t="s">
        <v>146</v>
      </c>
      <c r="E323" s="174" t="s">
        <v>1</v>
      </c>
      <c r="F323" s="175" t="s">
        <v>470</v>
      </c>
      <c r="H323" s="176">
        <v>4.1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4" t="s">
        <v>146</v>
      </c>
      <c r="AU323" s="174" t="s">
        <v>84</v>
      </c>
      <c r="AV323" s="13" t="s">
        <v>84</v>
      </c>
      <c r="AW323" s="13" t="s">
        <v>30</v>
      </c>
      <c r="AX323" s="13" t="s">
        <v>74</v>
      </c>
      <c r="AY323" s="174" t="s">
        <v>134</v>
      </c>
    </row>
    <row r="324" spans="2:65" s="1" customFormat="1" ht="21.6" customHeight="1">
      <c r="B324" s="149"/>
      <c r="C324" s="150" t="s">
        <v>471</v>
      </c>
      <c r="D324" s="150" t="s">
        <v>137</v>
      </c>
      <c r="E324" s="151" t="s">
        <v>472</v>
      </c>
      <c r="F324" s="152" t="s">
        <v>473</v>
      </c>
      <c r="G324" s="153" t="s">
        <v>140</v>
      </c>
      <c r="H324" s="154">
        <v>34.35</v>
      </c>
      <c r="I324" s="155"/>
      <c r="J324" s="156">
        <f>ROUND(I324*H324,2)</f>
        <v>0</v>
      </c>
      <c r="K324" s="152" t="s">
        <v>141</v>
      </c>
      <c r="L324" s="31"/>
      <c r="M324" s="157" t="s">
        <v>1</v>
      </c>
      <c r="N324" s="158" t="s">
        <v>39</v>
      </c>
      <c r="O324" s="54"/>
      <c r="P324" s="159">
        <f>O324*H324</f>
        <v>0</v>
      </c>
      <c r="Q324" s="159">
        <v>0.0075</v>
      </c>
      <c r="R324" s="159">
        <f>Q324*H324</f>
        <v>0.257625</v>
      </c>
      <c r="S324" s="159">
        <v>0</v>
      </c>
      <c r="T324" s="160">
        <f>S324*H324</f>
        <v>0</v>
      </c>
      <c r="AR324" s="161" t="s">
        <v>248</v>
      </c>
      <c r="AT324" s="161" t="s">
        <v>137</v>
      </c>
      <c r="AU324" s="161" t="s">
        <v>84</v>
      </c>
      <c r="AY324" s="16" t="s">
        <v>134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82</v>
      </c>
      <c r="BK324" s="162">
        <f>ROUND(I324*H324,2)</f>
        <v>0</v>
      </c>
      <c r="BL324" s="16" t="s">
        <v>248</v>
      </c>
      <c r="BM324" s="161" t="s">
        <v>474</v>
      </c>
    </row>
    <row r="325" spans="2:47" s="1" customFormat="1" ht="28.8">
      <c r="B325" s="31"/>
      <c r="D325" s="163" t="s">
        <v>144</v>
      </c>
      <c r="F325" s="164" t="s">
        <v>475</v>
      </c>
      <c r="I325" s="90"/>
      <c r="L325" s="31"/>
      <c r="M325" s="165"/>
      <c r="N325" s="54"/>
      <c r="O325" s="54"/>
      <c r="P325" s="54"/>
      <c r="Q325" s="54"/>
      <c r="R325" s="54"/>
      <c r="S325" s="54"/>
      <c r="T325" s="55"/>
      <c r="AT325" s="16" t="s">
        <v>144</v>
      </c>
      <c r="AU325" s="16" t="s">
        <v>84</v>
      </c>
    </row>
    <row r="326" spans="2:65" s="1" customFormat="1" ht="21.6" customHeight="1">
      <c r="B326" s="149"/>
      <c r="C326" s="150" t="s">
        <v>476</v>
      </c>
      <c r="D326" s="150" t="s">
        <v>137</v>
      </c>
      <c r="E326" s="151" t="s">
        <v>477</v>
      </c>
      <c r="F326" s="152" t="s">
        <v>478</v>
      </c>
      <c r="G326" s="153" t="s">
        <v>245</v>
      </c>
      <c r="H326" s="154">
        <v>8</v>
      </c>
      <c r="I326" s="155"/>
      <c r="J326" s="156">
        <f>ROUND(I326*H326,2)</f>
        <v>0</v>
      </c>
      <c r="K326" s="152" t="s">
        <v>141</v>
      </c>
      <c r="L326" s="31"/>
      <c r="M326" s="157" t="s">
        <v>1</v>
      </c>
      <c r="N326" s="158" t="s">
        <v>39</v>
      </c>
      <c r="O326" s="54"/>
      <c r="P326" s="159">
        <f>O326*H326</f>
        <v>0</v>
      </c>
      <c r="Q326" s="159">
        <v>0.0002</v>
      </c>
      <c r="R326" s="159">
        <f>Q326*H326</f>
        <v>0.0016</v>
      </c>
      <c r="S326" s="159">
        <v>0</v>
      </c>
      <c r="T326" s="160">
        <f>S326*H326</f>
        <v>0</v>
      </c>
      <c r="AR326" s="161" t="s">
        <v>248</v>
      </c>
      <c r="AT326" s="161" t="s">
        <v>137</v>
      </c>
      <c r="AU326" s="161" t="s">
        <v>84</v>
      </c>
      <c r="AY326" s="16" t="s">
        <v>134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6" t="s">
        <v>82</v>
      </c>
      <c r="BK326" s="162">
        <f>ROUND(I326*H326,2)</f>
        <v>0</v>
      </c>
      <c r="BL326" s="16" t="s">
        <v>248</v>
      </c>
      <c r="BM326" s="161" t="s">
        <v>479</v>
      </c>
    </row>
    <row r="327" spans="2:47" s="1" customFormat="1" ht="28.8">
      <c r="B327" s="31"/>
      <c r="D327" s="163" t="s">
        <v>144</v>
      </c>
      <c r="F327" s="164" t="s">
        <v>480</v>
      </c>
      <c r="I327" s="90"/>
      <c r="L327" s="31"/>
      <c r="M327" s="165"/>
      <c r="N327" s="54"/>
      <c r="O327" s="54"/>
      <c r="P327" s="54"/>
      <c r="Q327" s="54"/>
      <c r="R327" s="54"/>
      <c r="S327" s="54"/>
      <c r="T327" s="55"/>
      <c r="AT327" s="16" t="s">
        <v>144</v>
      </c>
      <c r="AU327" s="16" t="s">
        <v>84</v>
      </c>
    </row>
    <row r="328" spans="2:51" s="13" customFormat="1" ht="12">
      <c r="B328" s="173"/>
      <c r="D328" s="163" t="s">
        <v>146</v>
      </c>
      <c r="E328" s="174" t="s">
        <v>1</v>
      </c>
      <c r="F328" s="175" t="s">
        <v>481</v>
      </c>
      <c r="H328" s="176">
        <v>6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146</v>
      </c>
      <c r="AU328" s="174" t="s">
        <v>84</v>
      </c>
      <c r="AV328" s="13" t="s">
        <v>84</v>
      </c>
      <c r="AW328" s="13" t="s">
        <v>30</v>
      </c>
      <c r="AX328" s="13" t="s">
        <v>74</v>
      </c>
      <c r="AY328" s="174" t="s">
        <v>134</v>
      </c>
    </row>
    <row r="329" spans="2:51" s="13" customFormat="1" ht="12">
      <c r="B329" s="173"/>
      <c r="D329" s="163" t="s">
        <v>146</v>
      </c>
      <c r="E329" s="174" t="s">
        <v>1</v>
      </c>
      <c r="F329" s="175" t="s">
        <v>482</v>
      </c>
      <c r="H329" s="176">
        <v>2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4" t="s">
        <v>146</v>
      </c>
      <c r="AU329" s="174" t="s">
        <v>84</v>
      </c>
      <c r="AV329" s="13" t="s">
        <v>84</v>
      </c>
      <c r="AW329" s="13" t="s">
        <v>30</v>
      </c>
      <c r="AX329" s="13" t="s">
        <v>74</v>
      </c>
      <c r="AY329" s="174" t="s">
        <v>134</v>
      </c>
    </row>
    <row r="330" spans="2:65" s="1" customFormat="1" ht="21.6" customHeight="1">
      <c r="B330" s="149"/>
      <c r="C330" s="181" t="s">
        <v>483</v>
      </c>
      <c r="D330" s="181" t="s">
        <v>224</v>
      </c>
      <c r="E330" s="182" t="s">
        <v>484</v>
      </c>
      <c r="F330" s="183" t="s">
        <v>485</v>
      </c>
      <c r="G330" s="184" t="s">
        <v>245</v>
      </c>
      <c r="H330" s="185">
        <v>8.8</v>
      </c>
      <c r="I330" s="186"/>
      <c r="J330" s="187">
        <f>ROUND(I330*H330,2)</f>
        <v>0</v>
      </c>
      <c r="K330" s="183" t="s">
        <v>141</v>
      </c>
      <c r="L330" s="188"/>
      <c r="M330" s="189" t="s">
        <v>1</v>
      </c>
      <c r="N330" s="190" t="s">
        <v>39</v>
      </c>
      <c r="O330" s="54"/>
      <c r="P330" s="159">
        <f>O330*H330</f>
        <v>0</v>
      </c>
      <c r="Q330" s="159">
        <v>0.00016</v>
      </c>
      <c r="R330" s="159">
        <f>Q330*H330</f>
        <v>0.0014080000000000002</v>
      </c>
      <c r="S330" s="159">
        <v>0</v>
      </c>
      <c r="T330" s="160">
        <f>S330*H330</f>
        <v>0</v>
      </c>
      <c r="AR330" s="161" t="s">
        <v>348</v>
      </c>
      <c r="AT330" s="161" t="s">
        <v>224</v>
      </c>
      <c r="AU330" s="161" t="s">
        <v>84</v>
      </c>
      <c r="AY330" s="16" t="s">
        <v>134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6" t="s">
        <v>82</v>
      </c>
      <c r="BK330" s="162">
        <f>ROUND(I330*H330,2)</f>
        <v>0</v>
      </c>
      <c r="BL330" s="16" t="s">
        <v>248</v>
      </c>
      <c r="BM330" s="161" t="s">
        <v>486</v>
      </c>
    </row>
    <row r="331" spans="2:47" s="1" customFormat="1" ht="12">
      <c r="B331" s="31"/>
      <c r="D331" s="163" t="s">
        <v>144</v>
      </c>
      <c r="F331" s="164" t="s">
        <v>485</v>
      </c>
      <c r="I331" s="90"/>
      <c r="L331" s="31"/>
      <c r="M331" s="165"/>
      <c r="N331" s="54"/>
      <c r="O331" s="54"/>
      <c r="P331" s="54"/>
      <c r="Q331" s="54"/>
      <c r="R331" s="54"/>
      <c r="S331" s="54"/>
      <c r="T331" s="55"/>
      <c r="AT331" s="16" t="s">
        <v>144</v>
      </c>
      <c r="AU331" s="16" t="s">
        <v>84</v>
      </c>
    </row>
    <row r="332" spans="2:51" s="13" customFormat="1" ht="12">
      <c r="B332" s="173"/>
      <c r="D332" s="163" t="s">
        <v>146</v>
      </c>
      <c r="F332" s="175" t="s">
        <v>487</v>
      </c>
      <c r="H332" s="176">
        <v>8.8</v>
      </c>
      <c r="I332" s="177"/>
      <c r="L332" s="173"/>
      <c r="M332" s="178"/>
      <c r="N332" s="179"/>
      <c r="O332" s="179"/>
      <c r="P332" s="179"/>
      <c r="Q332" s="179"/>
      <c r="R332" s="179"/>
      <c r="S332" s="179"/>
      <c r="T332" s="180"/>
      <c r="AT332" s="174" t="s">
        <v>146</v>
      </c>
      <c r="AU332" s="174" t="s">
        <v>84</v>
      </c>
      <c r="AV332" s="13" t="s">
        <v>84</v>
      </c>
      <c r="AW332" s="13" t="s">
        <v>3</v>
      </c>
      <c r="AX332" s="13" t="s">
        <v>82</v>
      </c>
      <c r="AY332" s="174" t="s">
        <v>134</v>
      </c>
    </row>
    <row r="333" spans="2:65" s="1" customFormat="1" ht="21.6" customHeight="1">
      <c r="B333" s="149"/>
      <c r="C333" s="150" t="s">
        <v>488</v>
      </c>
      <c r="D333" s="150" t="s">
        <v>137</v>
      </c>
      <c r="E333" s="151" t="s">
        <v>489</v>
      </c>
      <c r="F333" s="152" t="s">
        <v>490</v>
      </c>
      <c r="G333" s="153" t="s">
        <v>245</v>
      </c>
      <c r="H333" s="154">
        <v>8.37</v>
      </c>
      <c r="I333" s="155"/>
      <c r="J333" s="156">
        <f>ROUND(I333*H333,2)</f>
        <v>0</v>
      </c>
      <c r="K333" s="152" t="s">
        <v>141</v>
      </c>
      <c r="L333" s="31"/>
      <c r="M333" s="157" t="s">
        <v>1</v>
      </c>
      <c r="N333" s="158" t="s">
        <v>39</v>
      </c>
      <c r="O333" s="54"/>
      <c r="P333" s="159">
        <f>O333*H333</f>
        <v>0</v>
      </c>
      <c r="Q333" s="159">
        <v>0.00058</v>
      </c>
      <c r="R333" s="159">
        <f>Q333*H333</f>
        <v>0.0048546</v>
      </c>
      <c r="S333" s="159">
        <v>0</v>
      </c>
      <c r="T333" s="160">
        <f>S333*H333</f>
        <v>0</v>
      </c>
      <c r="AR333" s="161" t="s">
        <v>248</v>
      </c>
      <c r="AT333" s="161" t="s">
        <v>137</v>
      </c>
      <c r="AU333" s="161" t="s">
        <v>84</v>
      </c>
      <c r="AY333" s="16" t="s">
        <v>134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82</v>
      </c>
      <c r="BK333" s="162">
        <f>ROUND(I333*H333,2)</f>
        <v>0</v>
      </c>
      <c r="BL333" s="16" t="s">
        <v>248</v>
      </c>
      <c r="BM333" s="161" t="s">
        <v>491</v>
      </c>
    </row>
    <row r="334" spans="2:47" s="1" customFormat="1" ht="28.8">
      <c r="B334" s="31"/>
      <c r="D334" s="163" t="s">
        <v>144</v>
      </c>
      <c r="F334" s="164" t="s">
        <v>492</v>
      </c>
      <c r="I334" s="90"/>
      <c r="L334" s="31"/>
      <c r="M334" s="165"/>
      <c r="N334" s="54"/>
      <c r="O334" s="54"/>
      <c r="P334" s="54"/>
      <c r="Q334" s="54"/>
      <c r="R334" s="54"/>
      <c r="S334" s="54"/>
      <c r="T334" s="55"/>
      <c r="AT334" s="16" t="s">
        <v>144</v>
      </c>
      <c r="AU334" s="16" t="s">
        <v>84</v>
      </c>
    </row>
    <row r="335" spans="2:51" s="12" customFormat="1" ht="12">
      <c r="B335" s="166"/>
      <c r="D335" s="163" t="s">
        <v>146</v>
      </c>
      <c r="E335" s="167" t="s">
        <v>1</v>
      </c>
      <c r="F335" s="168" t="s">
        <v>493</v>
      </c>
      <c r="H335" s="167" t="s">
        <v>1</v>
      </c>
      <c r="I335" s="169"/>
      <c r="L335" s="166"/>
      <c r="M335" s="170"/>
      <c r="N335" s="171"/>
      <c r="O335" s="171"/>
      <c r="P335" s="171"/>
      <c r="Q335" s="171"/>
      <c r="R335" s="171"/>
      <c r="S335" s="171"/>
      <c r="T335" s="172"/>
      <c r="AT335" s="167" t="s">
        <v>146</v>
      </c>
      <c r="AU335" s="167" t="s">
        <v>84</v>
      </c>
      <c r="AV335" s="12" t="s">
        <v>82</v>
      </c>
      <c r="AW335" s="12" t="s">
        <v>30</v>
      </c>
      <c r="AX335" s="12" t="s">
        <v>74</v>
      </c>
      <c r="AY335" s="167" t="s">
        <v>134</v>
      </c>
    </row>
    <row r="336" spans="2:51" s="13" customFormat="1" ht="12">
      <c r="B336" s="173"/>
      <c r="D336" s="163" t="s">
        <v>146</v>
      </c>
      <c r="E336" s="174" t="s">
        <v>1</v>
      </c>
      <c r="F336" s="175" t="s">
        <v>494</v>
      </c>
      <c r="H336" s="176">
        <v>8.37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146</v>
      </c>
      <c r="AU336" s="174" t="s">
        <v>84</v>
      </c>
      <c r="AV336" s="13" t="s">
        <v>84</v>
      </c>
      <c r="AW336" s="13" t="s">
        <v>30</v>
      </c>
      <c r="AX336" s="13" t="s">
        <v>74</v>
      </c>
      <c r="AY336" s="174" t="s">
        <v>134</v>
      </c>
    </row>
    <row r="337" spans="2:65" s="1" customFormat="1" ht="21.6" customHeight="1">
      <c r="B337" s="149"/>
      <c r="C337" s="150" t="s">
        <v>495</v>
      </c>
      <c r="D337" s="150" t="s">
        <v>137</v>
      </c>
      <c r="E337" s="151" t="s">
        <v>496</v>
      </c>
      <c r="F337" s="152" t="s">
        <v>497</v>
      </c>
      <c r="G337" s="153" t="s">
        <v>140</v>
      </c>
      <c r="H337" s="154">
        <v>34.598</v>
      </c>
      <c r="I337" s="155"/>
      <c r="J337" s="156">
        <f>ROUND(I337*H337,2)</f>
        <v>0</v>
      </c>
      <c r="K337" s="152" t="s">
        <v>141</v>
      </c>
      <c r="L337" s="31"/>
      <c r="M337" s="157" t="s">
        <v>1</v>
      </c>
      <c r="N337" s="158" t="s">
        <v>39</v>
      </c>
      <c r="O337" s="54"/>
      <c r="P337" s="159">
        <f>O337*H337</f>
        <v>0</v>
      </c>
      <c r="Q337" s="159">
        <v>0.0058</v>
      </c>
      <c r="R337" s="159">
        <f>Q337*H337</f>
        <v>0.20066839999999997</v>
      </c>
      <c r="S337" s="159">
        <v>0</v>
      </c>
      <c r="T337" s="160">
        <f>S337*H337</f>
        <v>0</v>
      </c>
      <c r="AR337" s="161" t="s">
        <v>248</v>
      </c>
      <c r="AT337" s="161" t="s">
        <v>137</v>
      </c>
      <c r="AU337" s="161" t="s">
        <v>84</v>
      </c>
      <c r="AY337" s="16" t="s">
        <v>134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6" t="s">
        <v>82</v>
      </c>
      <c r="BK337" s="162">
        <f>ROUND(I337*H337,2)</f>
        <v>0</v>
      </c>
      <c r="BL337" s="16" t="s">
        <v>248</v>
      </c>
      <c r="BM337" s="161" t="s">
        <v>498</v>
      </c>
    </row>
    <row r="338" spans="2:47" s="1" customFormat="1" ht="28.8">
      <c r="B338" s="31"/>
      <c r="D338" s="163" t="s">
        <v>144</v>
      </c>
      <c r="F338" s="164" t="s">
        <v>499</v>
      </c>
      <c r="I338" s="90"/>
      <c r="L338" s="31"/>
      <c r="M338" s="165"/>
      <c r="N338" s="54"/>
      <c r="O338" s="54"/>
      <c r="P338" s="54"/>
      <c r="Q338" s="54"/>
      <c r="R338" s="54"/>
      <c r="S338" s="54"/>
      <c r="T338" s="55"/>
      <c r="AT338" s="16" t="s">
        <v>144</v>
      </c>
      <c r="AU338" s="16" t="s">
        <v>84</v>
      </c>
    </row>
    <row r="339" spans="2:51" s="12" customFormat="1" ht="12">
      <c r="B339" s="166"/>
      <c r="D339" s="163" t="s">
        <v>146</v>
      </c>
      <c r="E339" s="167" t="s">
        <v>1</v>
      </c>
      <c r="F339" s="168" t="s">
        <v>469</v>
      </c>
      <c r="H339" s="167" t="s">
        <v>1</v>
      </c>
      <c r="I339" s="169"/>
      <c r="L339" s="166"/>
      <c r="M339" s="170"/>
      <c r="N339" s="171"/>
      <c r="O339" s="171"/>
      <c r="P339" s="171"/>
      <c r="Q339" s="171"/>
      <c r="R339" s="171"/>
      <c r="S339" s="171"/>
      <c r="T339" s="172"/>
      <c r="AT339" s="167" t="s">
        <v>146</v>
      </c>
      <c r="AU339" s="167" t="s">
        <v>84</v>
      </c>
      <c r="AV339" s="12" t="s">
        <v>82</v>
      </c>
      <c r="AW339" s="12" t="s">
        <v>30</v>
      </c>
      <c r="AX339" s="12" t="s">
        <v>74</v>
      </c>
      <c r="AY339" s="167" t="s">
        <v>134</v>
      </c>
    </row>
    <row r="340" spans="2:51" s="13" customFormat="1" ht="12">
      <c r="B340" s="173"/>
      <c r="D340" s="163" t="s">
        <v>146</v>
      </c>
      <c r="E340" s="174" t="s">
        <v>1</v>
      </c>
      <c r="F340" s="175" t="s">
        <v>210</v>
      </c>
      <c r="H340" s="176">
        <v>18.1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146</v>
      </c>
      <c r="AU340" s="174" t="s">
        <v>84</v>
      </c>
      <c r="AV340" s="13" t="s">
        <v>84</v>
      </c>
      <c r="AW340" s="13" t="s">
        <v>30</v>
      </c>
      <c r="AX340" s="13" t="s">
        <v>74</v>
      </c>
      <c r="AY340" s="174" t="s">
        <v>134</v>
      </c>
    </row>
    <row r="341" spans="2:51" s="13" customFormat="1" ht="20.4">
      <c r="B341" s="173"/>
      <c r="D341" s="163" t="s">
        <v>146</v>
      </c>
      <c r="E341" s="174" t="s">
        <v>1</v>
      </c>
      <c r="F341" s="175" t="s">
        <v>500</v>
      </c>
      <c r="H341" s="176">
        <v>0.248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146</v>
      </c>
      <c r="AU341" s="174" t="s">
        <v>84</v>
      </c>
      <c r="AV341" s="13" t="s">
        <v>84</v>
      </c>
      <c r="AW341" s="13" t="s">
        <v>30</v>
      </c>
      <c r="AX341" s="13" t="s">
        <v>74</v>
      </c>
      <c r="AY341" s="174" t="s">
        <v>134</v>
      </c>
    </row>
    <row r="342" spans="2:51" s="13" customFormat="1" ht="12">
      <c r="B342" s="173"/>
      <c r="D342" s="163" t="s">
        <v>146</v>
      </c>
      <c r="E342" s="174" t="s">
        <v>1</v>
      </c>
      <c r="F342" s="175" t="s">
        <v>501</v>
      </c>
      <c r="H342" s="176">
        <v>5.9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146</v>
      </c>
      <c r="AU342" s="174" t="s">
        <v>84</v>
      </c>
      <c r="AV342" s="13" t="s">
        <v>84</v>
      </c>
      <c r="AW342" s="13" t="s">
        <v>30</v>
      </c>
      <c r="AX342" s="13" t="s">
        <v>74</v>
      </c>
      <c r="AY342" s="174" t="s">
        <v>134</v>
      </c>
    </row>
    <row r="343" spans="2:51" s="13" customFormat="1" ht="12">
      <c r="B343" s="173"/>
      <c r="D343" s="163" t="s">
        <v>146</v>
      </c>
      <c r="E343" s="174" t="s">
        <v>1</v>
      </c>
      <c r="F343" s="175" t="s">
        <v>212</v>
      </c>
      <c r="H343" s="176">
        <v>6.25</v>
      </c>
      <c r="I343" s="177"/>
      <c r="L343" s="173"/>
      <c r="M343" s="178"/>
      <c r="N343" s="179"/>
      <c r="O343" s="179"/>
      <c r="P343" s="179"/>
      <c r="Q343" s="179"/>
      <c r="R343" s="179"/>
      <c r="S343" s="179"/>
      <c r="T343" s="180"/>
      <c r="AT343" s="174" t="s">
        <v>146</v>
      </c>
      <c r="AU343" s="174" t="s">
        <v>84</v>
      </c>
      <c r="AV343" s="13" t="s">
        <v>84</v>
      </c>
      <c r="AW343" s="13" t="s">
        <v>30</v>
      </c>
      <c r="AX343" s="13" t="s">
        <v>74</v>
      </c>
      <c r="AY343" s="174" t="s">
        <v>134</v>
      </c>
    </row>
    <row r="344" spans="2:51" s="13" customFormat="1" ht="12">
      <c r="B344" s="173"/>
      <c r="D344" s="163" t="s">
        <v>146</v>
      </c>
      <c r="E344" s="174" t="s">
        <v>1</v>
      </c>
      <c r="F344" s="175" t="s">
        <v>470</v>
      </c>
      <c r="H344" s="176">
        <v>4.1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146</v>
      </c>
      <c r="AU344" s="174" t="s">
        <v>84</v>
      </c>
      <c r="AV344" s="13" t="s">
        <v>84</v>
      </c>
      <c r="AW344" s="13" t="s">
        <v>30</v>
      </c>
      <c r="AX344" s="13" t="s">
        <v>74</v>
      </c>
      <c r="AY344" s="174" t="s">
        <v>134</v>
      </c>
    </row>
    <row r="345" spans="2:65" s="1" customFormat="1" ht="32.4" customHeight="1">
      <c r="B345" s="149"/>
      <c r="C345" s="181" t="s">
        <v>502</v>
      </c>
      <c r="D345" s="181" t="s">
        <v>224</v>
      </c>
      <c r="E345" s="182" t="s">
        <v>503</v>
      </c>
      <c r="F345" s="183" t="s">
        <v>504</v>
      </c>
      <c r="G345" s="184" t="s">
        <v>140</v>
      </c>
      <c r="H345" s="185">
        <v>38.95</v>
      </c>
      <c r="I345" s="186"/>
      <c r="J345" s="187">
        <f>ROUND(I345*H345,2)</f>
        <v>0</v>
      </c>
      <c r="K345" s="183" t="s">
        <v>141</v>
      </c>
      <c r="L345" s="188"/>
      <c r="M345" s="189" t="s">
        <v>1</v>
      </c>
      <c r="N345" s="190" t="s">
        <v>39</v>
      </c>
      <c r="O345" s="54"/>
      <c r="P345" s="159">
        <f>O345*H345</f>
        <v>0</v>
      </c>
      <c r="Q345" s="159">
        <v>0.0192</v>
      </c>
      <c r="R345" s="159">
        <f>Q345*H345</f>
        <v>0.74784</v>
      </c>
      <c r="S345" s="159">
        <v>0</v>
      </c>
      <c r="T345" s="160">
        <f>S345*H345</f>
        <v>0</v>
      </c>
      <c r="AR345" s="161" t="s">
        <v>348</v>
      </c>
      <c r="AT345" s="161" t="s">
        <v>224</v>
      </c>
      <c r="AU345" s="161" t="s">
        <v>84</v>
      </c>
      <c r="AY345" s="16" t="s">
        <v>134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82</v>
      </c>
      <c r="BK345" s="162">
        <f>ROUND(I345*H345,2)</f>
        <v>0</v>
      </c>
      <c r="BL345" s="16" t="s">
        <v>248</v>
      </c>
      <c r="BM345" s="161" t="s">
        <v>505</v>
      </c>
    </row>
    <row r="346" spans="2:47" s="1" customFormat="1" ht="28.8">
      <c r="B346" s="31"/>
      <c r="D346" s="163" t="s">
        <v>144</v>
      </c>
      <c r="F346" s="164" t="s">
        <v>504</v>
      </c>
      <c r="I346" s="90"/>
      <c r="L346" s="31"/>
      <c r="M346" s="165"/>
      <c r="N346" s="54"/>
      <c r="O346" s="54"/>
      <c r="P346" s="54"/>
      <c r="Q346" s="54"/>
      <c r="R346" s="54"/>
      <c r="S346" s="54"/>
      <c r="T346" s="55"/>
      <c r="AT346" s="16" t="s">
        <v>144</v>
      </c>
      <c r="AU346" s="16" t="s">
        <v>84</v>
      </c>
    </row>
    <row r="347" spans="2:47" s="1" customFormat="1" ht="19.2">
      <c r="B347" s="31"/>
      <c r="D347" s="163" t="s">
        <v>241</v>
      </c>
      <c r="F347" s="191" t="s">
        <v>506</v>
      </c>
      <c r="I347" s="90"/>
      <c r="L347" s="31"/>
      <c r="M347" s="165"/>
      <c r="N347" s="54"/>
      <c r="O347" s="54"/>
      <c r="P347" s="54"/>
      <c r="Q347" s="54"/>
      <c r="R347" s="54"/>
      <c r="S347" s="54"/>
      <c r="T347" s="55"/>
      <c r="AT347" s="16" t="s">
        <v>241</v>
      </c>
      <c r="AU347" s="16" t="s">
        <v>84</v>
      </c>
    </row>
    <row r="348" spans="2:51" s="12" customFormat="1" ht="12">
      <c r="B348" s="166"/>
      <c r="D348" s="163" t="s">
        <v>146</v>
      </c>
      <c r="E348" s="167" t="s">
        <v>1</v>
      </c>
      <c r="F348" s="168" t="s">
        <v>507</v>
      </c>
      <c r="H348" s="167" t="s">
        <v>1</v>
      </c>
      <c r="I348" s="169"/>
      <c r="L348" s="166"/>
      <c r="M348" s="170"/>
      <c r="N348" s="171"/>
      <c r="O348" s="171"/>
      <c r="P348" s="171"/>
      <c r="Q348" s="171"/>
      <c r="R348" s="171"/>
      <c r="S348" s="171"/>
      <c r="T348" s="172"/>
      <c r="AT348" s="167" t="s">
        <v>146</v>
      </c>
      <c r="AU348" s="167" t="s">
        <v>84</v>
      </c>
      <c r="AV348" s="12" t="s">
        <v>82</v>
      </c>
      <c r="AW348" s="12" t="s">
        <v>30</v>
      </c>
      <c r="AX348" s="12" t="s">
        <v>74</v>
      </c>
      <c r="AY348" s="167" t="s">
        <v>134</v>
      </c>
    </row>
    <row r="349" spans="2:51" s="13" customFormat="1" ht="12">
      <c r="B349" s="173"/>
      <c r="D349" s="163" t="s">
        <v>146</v>
      </c>
      <c r="E349" s="174" t="s">
        <v>1</v>
      </c>
      <c r="F349" s="175" t="s">
        <v>508</v>
      </c>
      <c r="H349" s="176">
        <v>0.811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146</v>
      </c>
      <c r="AU349" s="174" t="s">
        <v>84</v>
      </c>
      <c r="AV349" s="13" t="s">
        <v>84</v>
      </c>
      <c r="AW349" s="13" t="s">
        <v>30</v>
      </c>
      <c r="AX349" s="13" t="s">
        <v>74</v>
      </c>
      <c r="AY349" s="174" t="s">
        <v>134</v>
      </c>
    </row>
    <row r="350" spans="2:51" s="12" customFormat="1" ht="12">
      <c r="B350" s="166"/>
      <c r="D350" s="163" t="s">
        <v>146</v>
      </c>
      <c r="E350" s="167" t="s">
        <v>1</v>
      </c>
      <c r="F350" s="168" t="s">
        <v>469</v>
      </c>
      <c r="H350" s="167" t="s">
        <v>1</v>
      </c>
      <c r="I350" s="169"/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146</v>
      </c>
      <c r="AU350" s="167" t="s">
        <v>84</v>
      </c>
      <c r="AV350" s="12" t="s">
        <v>82</v>
      </c>
      <c r="AW350" s="12" t="s">
        <v>30</v>
      </c>
      <c r="AX350" s="12" t="s">
        <v>74</v>
      </c>
      <c r="AY350" s="167" t="s">
        <v>134</v>
      </c>
    </row>
    <row r="351" spans="2:51" s="13" customFormat="1" ht="12">
      <c r="B351" s="173"/>
      <c r="D351" s="163" t="s">
        <v>146</v>
      </c>
      <c r="E351" s="174" t="s">
        <v>1</v>
      </c>
      <c r="F351" s="175" t="s">
        <v>210</v>
      </c>
      <c r="H351" s="176">
        <v>18.1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146</v>
      </c>
      <c r="AU351" s="174" t="s">
        <v>84</v>
      </c>
      <c r="AV351" s="13" t="s">
        <v>84</v>
      </c>
      <c r="AW351" s="13" t="s">
        <v>30</v>
      </c>
      <c r="AX351" s="13" t="s">
        <v>74</v>
      </c>
      <c r="AY351" s="174" t="s">
        <v>134</v>
      </c>
    </row>
    <row r="352" spans="2:51" s="13" customFormat="1" ht="20.4">
      <c r="B352" s="173"/>
      <c r="D352" s="163" t="s">
        <v>146</v>
      </c>
      <c r="E352" s="174" t="s">
        <v>1</v>
      </c>
      <c r="F352" s="175" t="s">
        <v>500</v>
      </c>
      <c r="H352" s="176">
        <v>0.248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146</v>
      </c>
      <c r="AU352" s="174" t="s">
        <v>84</v>
      </c>
      <c r="AV352" s="13" t="s">
        <v>84</v>
      </c>
      <c r="AW352" s="13" t="s">
        <v>30</v>
      </c>
      <c r="AX352" s="13" t="s">
        <v>74</v>
      </c>
      <c r="AY352" s="174" t="s">
        <v>134</v>
      </c>
    </row>
    <row r="353" spans="2:51" s="13" customFormat="1" ht="12">
      <c r="B353" s="173"/>
      <c r="D353" s="163" t="s">
        <v>146</v>
      </c>
      <c r="E353" s="174" t="s">
        <v>1</v>
      </c>
      <c r="F353" s="175" t="s">
        <v>211</v>
      </c>
      <c r="H353" s="176">
        <v>5.9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146</v>
      </c>
      <c r="AU353" s="174" t="s">
        <v>84</v>
      </c>
      <c r="AV353" s="13" t="s">
        <v>84</v>
      </c>
      <c r="AW353" s="13" t="s">
        <v>30</v>
      </c>
      <c r="AX353" s="13" t="s">
        <v>74</v>
      </c>
      <c r="AY353" s="174" t="s">
        <v>134</v>
      </c>
    </row>
    <row r="354" spans="2:51" s="13" customFormat="1" ht="12">
      <c r="B354" s="173"/>
      <c r="D354" s="163" t="s">
        <v>146</v>
      </c>
      <c r="E354" s="174" t="s">
        <v>1</v>
      </c>
      <c r="F354" s="175" t="s">
        <v>212</v>
      </c>
      <c r="H354" s="176">
        <v>6.25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146</v>
      </c>
      <c r="AU354" s="174" t="s">
        <v>84</v>
      </c>
      <c r="AV354" s="13" t="s">
        <v>84</v>
      </c>
      <c r="AW354" s="13" t="s">
        <v>30</v>
      </c>
      <c r="AX354" s="13" t="s">
        <v>74</v>
      </c>
      <c r="AY354" s="174" t="s">
        <v>134</v>
      </c>
    </row>
    <row r="355" spans="2:51" s="13" customFormat="1" ht="12">
      <c r="B355" s="173"/>
      <c r="D355" s="163" t="s">
        <v>146</v>
      </c>
      <c r="E355" s="174" t="s">
        <v>1</v>
      </c>
      <c r="F355" s="175" t="s">
        <v>470</v>
      </c>
      <c r="H355" s="176">
        <v>4.1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146</v>
      </c>
      <c r="AU355" s="174" t="s">
        <v>84</v>
      </c>
      <c r="AV355" s="13" t="s">
        <v>84</v>
      </c>
      <c r="AW355" s="13" t="s">
        <v>30</v>
      </c>
      <c r="AX355" s="13" t="s">
        <v>74</v>
      </c>
      <c r="AY355" s="174" t="s">
        <v>134</v>
      </c>
    </row>
    <row r="356" spans="2:51" s="13" customFormat="1" ht="12">
      <c r="B356" s="173"/>
      <c r="D356" s="163" t="s">
        <v>146</v>
      </c>
      <c r="F356" s="175" t="s">
        <v>509</v>
      </c>
      <c r="H356" s="176">
        <v>38.95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146</v>
      </c>
      <c r="AU356" s="174" t="s">
        <v>84</v>
      </c>
      <c r="AV356" s="13" t="s">
        <v>84</v>
      </c>
      <c r="AW356" s="13" t="s">
        <v>3</v>
      </c>
      <c r="AX356" s="13" t="s">
        <v>82</v>
      </c>
      <c r="AY356" s="174" t="s">
        <v>134</v>
      </c>
    </row>
    <row r="357" spans="2:65" s="1" customFormat="1" ht="21.6" customHeight="1">
      <c r="B357" s="149"/>
      <c r="C357" s="150" t="s">
        <v>510</v>
      </c>
      <c r="D357" s="150" t="s">
        <v>137</v>
      </c>
      <c r="E357" s="151" t="s">
        <v>511</v>
      </c>
      <c r="F357" s="152" t="s">
        <v>512</v>
      </c>
      <c r="G357" s="153" t="s">
        <v>140</v>
      </c>
      <c r="H357" s="154">
        <v>34.35</v>
      </c>
      <c r="I357" s="155"/>
      <c r="J357" s="156">
        <f>ROUND(I357*H357,2)</f>
        <v>0</v>
      </c>
      <c r="K357" s="152" t="s">
        <v>141</v>
      </c>
      <c r="L357" s="31"/>
      <c r="M357" s="157" t="s">
        <v>1</v>
      </c>
      <c r="N357" s="158" t="s">
        <v>39</v>
      </c>
      <c r="O357" s="54"/>
      <c r="P357" s="159">
        <f>O357*H357</f>
        <v>0</v>
      </c>
      <c r="Q357" s="159">
        <v>0.0015</v>
      </c>
      <c r="R357" s="159">
        <f>Q357*H357</f>
        <v>0.051525</v>
      </c>
      <c r="S357" s="159">
        <v>0</v>
      </c>
      <c r="T357" s="160">
        <f>S357*H357</f>
        <v>0</v>
      </c>
      <c r="AR357" s="161" t="s">
        <v>248</v>
      </c>
      <c r="AT357" s="161" t="s">
        <v>137</v>
      </c>
      <c r="AU357" s="161" t="s">
        <v>84</v>
      </c>
      <c r="AY357" s="16" t="s">
        <v>134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82</v>
      </c>
      <c r="BK357" s="162">
        <f>ROUND(I357*H357,2)</f>
        <v>0</v>
      </c>
      <c r="BL357" s="16" t="s">
        <v>248</v>
      </c>
      <c r="BM357" s="161" t="s">
        <v>513</v>
      </c>
    </row>
    <row r="358" spans="2:47" s="1" customFormat="1" ht="19.2">
      <c r="B358" s="31"/>
      <c r="D358" s="163" t="s">
        <v>144</v>
      </c>
      <c r="F358" s="164" t="s">
        <v>514</v>
      </c>
      <c r="I358" s="90"/>
      <c r="L358" s="31"/>
      <c r="M358" s="165"/>
      <c r="N358" s="54"/>
      <c r="O358" s="54"/>
      <c r="P358" s="54"/>
      <c r="Q358" s="54"/>
      <c r="R358" s="54"/>
      <c r="S358" s="54"/>
      <c r="T358" s="55"/>
      <c r="AT358" s="16" t="s">
        <v>144</v>
      </c>
      <c r="AU358" s="16" t="s">
        <v>84</v>
      </c>
    </row>
    <row r="359" spans="2:51" s="12" customFormat="1" ht="12">
      <c r="B359" s="166"/>
      <c r="D359" s="163" t="s">
        <v>146</v>
      </c>
      <c r="E359" s="167" t="s">
        <v>1</v>
      </c>
      <c r="F359" s="168" t="s">
        <v>469</v>
      </c>
      <c r="H359" s="167" t="s">
        <v>1</v>
      </c>
      <c r="I359" s="169"/>
      <c r="L359" s="166"/>
      <c r="M359" s="170"/>
      <c r="N359" s="171"/>
      <c r="O359" s="171"/>
      <c r="P359" s="171"/>
      <c r="Q359" s="171"/>
      <c r="R359" s="171"/>
      <c r="S359" s="171"/>
      <c r="T359" s="172"/>
      <c r="AT359" s="167" t="s">
        <v>146</v>
      </c>
      <c r="AU359" s="167" t="s">
        <v>84</v>
      </c>
      <c r="AV359" s="12" t="s">
        <v>82</v>
      </c>
      <c r="AW359" s="12" t="s">
        <v>30</v>
      </c>
      <c r="AX359" s="12" t="s">
        <v>74</v>
      </c>
      <c r="AY359" s="167" t="s">
        <v>134</v>
      </c>
    </row>
    <row r="360" spans="2:51" s="13" customFormat="1" ht="12">
      <c r="B360" s="173"/>
      <c r="D360" s="163" t="s">
        <v>146</v>
      </c>
      <c r="E360" s="174" t="s">
        <v>1</v>
      </c>
      <c r="F360" s="175" t="s">
        <v>210</v>
      </c>
      <c r="H360" s="176">
        <v>18.1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146</v>
      </c>
      <c r="AU360" s="174" t="s">
        <v>84</v>
      </c>
      <c r="AV360" s="13" t="s">
        <v>84</v>
      </c>
      <c r="AW360" s="13" t="s">
        <v>30</v>
      </c>
      <c r="AX360" s="13" t="s">
        <v>74</v>
      </c>
      <c r="AY360" s="174" t="s">
        <v>134</v>
      </c>
    </row>
    <row r="361" spans="2:51" s="13" customFormat="1" ht="12">
      <c r="B361" s="173"/>
      <c r="D361" s="163" t="s">
        <v>146</v>
      </c>
      <c r="E361" s="174" t="s">
        <v>1</v>
      </c>
      <c r="F361" s="175" t="s">
        <v>501</v>
      </c>
      <c r="H361" s="176">
        <v>5.9</v>
      </c>
      <c r="I361" s="177"/>
      <c r="L361" s="173"/>
      <c r="M361" s="178"/>
      <c r="N361" s="179"/>
      <c r="O361" s="179"/>
      <c r="P361" s="179"/>
      <c r="Q361" s="179"/>
      <c r="R361" s="179"/>
      <c r="S361" s="179"/>
      <c r="T361" s="180"/>
      <c r="AT361" s="174" t="s">
        <v>146</v>
      </c>
      <c r="AU361" s="174" t="s">
        <v>84</v>
      </c>
      <c r="AV361" s="13" t="s">
        <v>84</v>
      </c>
      <c r="AW361" s="13" t="s">
        <v>30</v>
      </c>
      <c r="AX361" s="13" t="s">
        <v>74</v>
      </c>
      <c r="AY361" s="174" t="s">
        <v>134</v>
      </c>
    </row>
    <row r="362" spans="2:51" s="13" customFormat="1" ht="12">
      <c r="B362" s="173"/>
      <c r="D362" s="163" t="s">
        <v>146</v>
      </c>
      <c r="E362" s="174" t="s">
        <v>1</v>
      </c>
      <c r="F362" s="175" t="s">
        <v>515</v>
      </c>
      <c r="H362" s="176">
        <v>10.35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146</v>
      </c>
      <c r="AU362" s="174" t="s">
        <v>84</v>
      </c>
      <c r="AV362" s="13" t="s">
        <v>84</v>
      </c>
      <c r="AW362" s="13" t="s">
        <v>30</v>
      </c>
      <c r="AX362" s="13" t="s">
        <v>74</v>
      </c>
      <c r="AY362" s="174" t="s">
        <v>134</v>
      </c>
    </row>
    <row r="363" spans="2:65" s="1" customFormat="1" ht="14.4" customHeight="1">
      <c r="B363" s="149"/>
      <c r="C363" s="150" t="s">
        <v>516</v>
      </c>
      <c r="D363" s="150" t="s">
        <v>137</v>
      </c>
      <c r="E363" s="151" t="s">
        <v>517</v>
      </c>
      <c r="F363" s="152" t="s">
        <v>518</v>
      </c>
      <c r="G363" s="153" t="s">
        <v>189</v>
      </c>
      <c r="H363" s="154">
        <v>27</v>
      </c>
      <c r="I363" s="155"/>
      <c r="J363" s="156">
        <f>ROUND(I363*H363,2)</f>
        <v>0</v>
      </c>
      <c r="K363" s="152" t="s">
        <v>141</v>
      </c>
      <c r="L363" s="31"/>
      <c r="M363" s="157" t="s">
        <v>1</v>
      </c>
      <c r="N363" s="158" t="s">
        <v>39</v>
      </c>
      <c r="O363" s="54"/>
      <c r="P363" s="159">
        <f>O363*H363</f>
        <v>0</v>
      </c>
      <c r="Q363" s="159">
        <v>0.00022</v>
      </c>
      <c r="R363" s="159">
        <f>Q363*H363</f>
        <v>0.00594</v>
      </c>
      <c r="S363" s="159">
        <v>0</v>
      </c>
      <c r="T363" s="160">
        <f>S363*H363</f>
        <v>0</v>
      </c>
      <c r="AR363" s="161" t="s">
        <v>248</v>
      </c>
      <c r="AT363" s="161" t="s">
        <v>137</v>
      </c>
      <c r="AU363" s="161" t="s">
        <v>84</v>
      </c>
      <c r="AY363" s="16" t="s">
        <v>134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16" t="s">
        <v>82</v>
      </c>
      <c r="BK363" s="162">
        <f>ROUND(I363*H363,2)</f>
        <v>0</v>
      </c>
      <c r="BL363" s="16" t="s">
        <v>248</v>
      </c>
      <c r="BM363" s="161" t="s">
        <v>519</v>
      </c>
    </row>
    <row r="364" spans="2:47" s="1" customFormat="1" ht="19.2">
      <c r="B364" s="31"/>
      <c r="D364" s="163" t="s">
        <v>144</v>
      </c>
      <c r="F364" s="164" t="s">
        <v>520</v>
      </c>
      <c r="I364" s="90"/>
      <c r="L364" s="31"/>
      <c r="M364" s="165"/>
      <c r="N364" s="54"/>
      <c r="O364" s="54"/>
      <c r="P364" s="54"/>
      <c r="Q364" s="54"/>
      <c r="R364" s="54"/>
      <c r="S364" s="54"/>
      <c r="T364" s="55"/>
      <c r="AT364" s="16" t="s">
        <v>144</v>
      </c>
      <c r="AU364" s="16" t="s">
        <v>84</v>
      </c>
    </row>
    <row r="365" spans="2:51" s="13" customFormat="1" ht="12">
      <c r="B365" s="173"/>
      <c r="D365" s="163" t="s">
        <v>146</v>
      </c>
      <c r="E365" s="174" t="s">
        <v>1</v>
      </c>
      <c r="F365" s="175" t="s">
        <v>521</v>
      </c>
      <c r="H365" s="176">
        <v>10</v>
      </c>
      <c r="I365" s="177"/>
      <c r="L365" s="173"/>
      <c r="M365" s="178"/>
      <c r="N365" s="179"/>
      <c r="O365" s="179"/>
      <c r="P365" s="179"/>
      <c r="Q365" s="179"/>
      <c r="R365" s="179"/>
      <c r="S365" s="179"/>
      <c r="T365" s="180"/>
      <c r="AT365" s="174" t="s">
        <v>146</v>
      </c>
      <c r="AU365" s="174" t="s">
        <v>84</v>
      </c>
      <c r="AV365" s="13" t="s">
        <v>84</v>
      </c>
      <c r="AW365" s="13" t="s">
        <v>30</v>
      </c>
      <c r="AX365" s="13" t="s">
        <v>74</v>
      </c>
      <c r="AY365" s="174" t="s">
        <v>134</v>
      </c>
    </row>
    <row r="366" spans="2:51" s="13" customFormat="1" ht="12">
      <c r="B366" s="173"/>
      <c r="D366" s="163" t="s">
        <v>146</v>
      </c>
      <c r="E366" s="174" t="s">
        <v>1</v>
      </c>
      <c r="F366" s="175" t="s">
        <v>522</v>
      </c>
      <c r="H366" s="176">
        <v>12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146</v>
      </c>
      <c r="AU366" s="174" t="s">
        <v>84</v>
      </c>
      <c r="AV366" s="13" t="s">
        <v>84</v>
      </c>
      <c r="AW366" s="13" t="s">
        <v>30</v>
      </c>
      <c r="AX366" s="13" t="s">
        <v>74</v>
      </c>
      <c r="AY366" s="174" t="s">
        <v>134</v>
      </c>
    </row>
    <row r="367" spans="2:51" s="13" customFormat="1" ht="12">
      <c r="B367" s="173"/>
      <c r="D367" s="163" t="s">
        <v>146</v>
      </c>
      <c r="E367" s="174" t="s">
        <v>1</v>
      </c>
      <c r="F367" s="175" t="s">
        <v>523</v>
      </c>
      <c r="H367" s="176">
        <v>5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146</v>
      </c>
      <c r="AU367" s="174" t="s">
        <v>84</v>
      </c>
      <c r="AV367" s="13" t="s">
        <v>84</v>
      </c>
      <c r="AW367" s="13" t="s">
        <v>30</v>
      </c>
      <c r="AX367" s="13" t="s">
        <v>74</v>
      </c>
      <c r="AY367" s="174" t="s">
        <v>134</v>
      </c>
    </row>
    <row r="368" spans="2:65" s="1" customFormat="1" ht="21.6" customHeight="1">
      <c r="B368" s="149"/>
      <c r="C368" s="150" t="s">
        <v>524</v>
      </c>
      <c r="D368" s="150" t="s">
        <v>137</v>
      </c>
      <c r="E368" s="151" t="s">
        <v>525</v>
      </c>
      <c r="F368" s="152" t="s">
        <v>526</v>
      </c>
      <c r="G368" s="153" t="s">
        <v>245</v>
      </c>
      <c r="H368" s="154">
        <v>48.7</v>
      </c>
      <c r="I368" s="155"/>
      <c r="J368" s="156">
        <f>ROUND(I368*H368,2)</f>
        <v>0</v>
      </c>
      <c r="K368" s="152" t="s">
        <v>141</v>
      </c>
      <c r="L368" s="31"/>
      <c r="M368" s="157" t="s">
        <v>1</v>
      </c>
      <c r="N368" s="158" t="s">
        <v>39</v>
      </c>
      <c r="O368" s="54"/>
      <c r="P368" s="159">
        <f>O368*H368</f>
        <v>0</v>
      </c>
      <c r="Q368" s="159">
        <v>0.0004</v>
      </c>
      <c r="R368" s="159">
        <f>Q368*H368</f>
        <v>0.01948</v>
      </c>
      <c r="S368" s="159">
        <v>0</v>
      </c>
      <c r="T368" s="160">
        <f>S368*H368</f>
        <v>0</v>
      </c>
      <c r="AR368" s="161" t="s">
        <v>248</v>
      </c>
      <c r="AT368" s="161" t="s">
        <v>137</v>
      </c>
      <c r="AU368" s="161" t="s">
        <v>84</v>
      </c>
      <c r="AY368" s="16" t="s">
        <v>134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6" t="s">
        <v>82</v>
      </c>
      <c r="BK368" s="162">
        <f>ROUND(I368*H368,2)</f>
        <v>0</v>
      </c>
      <c r="BL368" s="16" t="s">
        <v>248</v>
      </c>
      <c r="BM368" s="161" t="s">
        <v>527</v>
      </c>
    </row>
    <row r="369" spans="2:47" s="1" customFormat="1" ht="19.2">
      <c r="B369" s="31"/>
      <c r="D369" s="163" t="s">
        <v>144</v>
      </c>
      <c r="F369" s="164" t="s">
        <v>528</v>
      </c>
      <c r="I369" s="90"/>
      <c r="L369" s="31"/>
      <c r="M369" s="165"/>
      <c r="N369" s="54"/>
      <c r="O369" s="54"/>
      <c r="P369" s="54"/>
      <c r="Q369" s="54"/>
      <c r="R369" s="54"/>
      <c r="S369" s="54"/>
      <c r="T369" s="55"/>
      <c r="AT369" s="16" t="s">
        <v>144</v>
      </c>
      <c r="AU369" s="16" t="s">
        <v>84</v>
      </c>
    </row>
    <row r="370" spans="2:51" s="13" customFormat="1" ht="30.6">
      <c r="B370" s="173"/>
      <c r="D370" s="163" t="s">
        <v>146</v>
      </c>
      <c r="E370" s="174" t="s">
        <v>1</v>
      </c>
      <c r="F370" s="175" t="s">
        <v>529</v>
      </c>
      <c r="H370" s="176">
        <v>15.555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146</v>
      </c>
      <c r="AU370" s="174" t="s">
        <v>84</v>
      </c>
      <c r="AV370" s="13" t="s">
        <v>84</v>
      </c>
      <c r="AW370" s="13" t="s">
        <v>30</v>
      </c>
      <c r="AX370" s="13" t="s">
        <v>74</v>
      </c>
      <c r="AY370" s="174" t="s">
        <v>134</v>
      </c>
    </row>
    <row r="371" spans="2:51" s="13" customFormat="1" ht="20.4">
      <c r="B371" s="173"/>
      <c r="D371" s="163" t="s">
        <v>146</v>
      </c>
      <c r="E371" s="174" t="s">
        <v>1</v>
      </c>
      <c r="F371" s="175" t="s">
        <v>530</v>
      </c>
      <c r="H371" s="176">
        <v>3.675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4" t="s">
        <v>146</v>
      </c>
      <c r="AU371" s="174" t="s">
        <v>84</v>
      </c>
      <c r="AV371" s="13" t="s">
        <v>84</v>
      </c>
      <c r="AW371" s="13" t="s">
        <v>30</v>
      </c>
      <c r="AX371" s="13" t="s">
        <v>74</v>
      </c>
      <c r="AY371" s="174" t="s">
        <v>134</v>
      </c>
    </row>
    <row r="372" spans="2:51" s="13" customFormat="1" ht="20.4">
      <c r="B372" s="173"/>
      <c r="D372" s="163" t="s">
        <v>146</v>
      </c>
      <c r="E372" s="174" t="s">
        <v>1</v>
      </c>
      <c r="F372" s="175" t="s">
        <v>531</v>
      </c>
      <c r="H372" s="176">
        <v>16.1</v>
      </c>
      <c r="I372" s="177"/>
      <c r="L372" s="173"/>
      <c r="M372" s="178"/>
      <c r="N372" s="179"/>
      <c r="O372" s="179"/>
      <c r="P372" s="179"/>
      <c r="Q372" s="179"/>
      <c r="R372" s="179"/>
      <c r="S372" s="179"/>
      <c r="T372" s="180"/>
      <c r="AT372" s="174" t="s">
        <v>146</v>
      </c>
      <c r="AU372" s="174" t="s">
        <v>84</v>
      </c>
      <c r="AV372" s="13" t="s">
        <v>84</v>
      </c>
      <c r="AW372" s="13" t="s">
        <v>30</v>
      </c>
      <c r="AX372" s="13" t="s">
        <v>74</v>
      </c>
      <c r="AY372" s="174" t="s">
        <v>134</v>
      </c>
    </row>
    <row r="373" spans="2:51" s="13" customFormat="1" ht="20.4">
      <c r="B373" s="173"/>
      <c r="D373" s="163" t="s">
        <v>146</v>
      </c>
      <c r="E373" s="174" t="s">
        <v>1</v>
      </c>
      <c r="F373" s="175" t="s">
        <v>532</v>
      </c>
      <c r="H373" s="176">
        <v>13.37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146</v>
      </c>
      <c r="AU373" s="174" t="s">
        <v>84</v>
      </c>
      <c r="AV373" s="13" t="s">
        <v>84</v>
      </c>
      <c r="AW373" s="13" t="s">
        <v>30</v>
      </c>
      <c r="AX373" s="13" t="s">
        <v>74</v>
      </c>
      <c r="AY373" s="174" t="s">
        <v>134</v>
      </c>
    </row>
    <row r="374" spans="2:65" s="1" customFormat="1" ht="21.6" customHeight="1">
      <c r="B374" s="149"/>
      <c r="C374" s="150" t="s">
        <v>533</v>
      </c>
      <c r="D374" s="150" t="s">
        <v>137</v>
      </c>
      <c r="E374" s="151" t="s">
        <v>534</v>
      </c>
      <c r="F374" s="152" t="s">
        <v>535</v>
      </c>
      <c r="G374" s="153" t="s">
        <v>334</v>
      </c>
      <c r="H374" s="154">
        <v>1.301</v>
      </c>
      <c r="I374" s="155"/>
      <c r="J374" s="156">
        <f>ROUND(I374*H374,2)</f>
        <v>0</v>
      </c>
      <c r="K374" s="152" t="s">
        <v>141</v>
      </c>
      <c r="L374" s="31"/>
      <c r="M374" s="157" t="s">
        <v>1</v>
      </c>
      <c r="N374" s="158" t="s">
        <v>39</v>
      </c>
      <c r="O374" s="54"/>
      <c r="P374" s="159">
        <f>O374*H374</f>
        <v>0</v>
      </c>
      <c r="Q374" s="159">
        <v>0</v>
      </c>
      <c r="R374" s="159">
        <f>Q374*H374</f>
        <v>0</v>
      </c>
      <c r="S374" s="159">
        <v>0</v>
      </c>
      <c r="T374" s="160">
        <f>S374*H374</f>
        <v>0</v>
      </c>
      <c r="AR374" s="161" t="s">
        <v>248</v>
      </c>
      <c r="AT374" s="161" t="s">
        <v>137</v>
      </c>
      <c r="AU374" s="161" t="s">
        <v>84</v>
      </c>
      <c r="AY374" s="16" t="s">
        <v>134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6" t="s">
        <v>82</v>
      </c>
      <c r="BK374" s="162">
        <f>ROUND(I374*H374,2)</f>
        <v>0</v>
      </c>
      <c r="BL374" s="16" t="s">
        <v>248</v>
      </c>
      <c r="BM374" s="161" t="s">
        <v>536</v>
      </c>
    </row>
    <row r="375" spans="2:47" s="1" customFormat="1" ht="38.4">
      <c r="B375" s="31"/>
      <c r="D375" s="163" t="s">
        <v>144</v>
      </c>
      <c r="F375" s="164" t="s">
        <v>537</v>
      </c>
      <c r="I375" s="90"/>
      <c r="L375" s="31"/>
      <c r="M375" s="165"/>
      <c r="N375" s="54"/>
      <c r="O375" s="54"/>
      <c r="P375" s="54"/>
      <c r="Q375" s="54"/>
      <c r="R375" s="54"/>
      <c r="S375" s="54"/>
      <c r="T375" s="55"/>
      <c r="AT375" s="16" t="s">
        <v>144</v>
      </c>
      <c r="AU375" s="16" t="s">
        <v>84</v>
      </c>
    </row>
    <row r="376" spans="2:65" s="1" customFormat="1" ht="21.6" customHeight="1">
      <c r="B376" s="149"/>
      <c r="C376" s="150" t="s">
        <v>538</v>
      </c>
      <c r="D376" s="150" t="s">
        <v>137</v>
      </c>
      <c r="E376" s="151" t="s">
        <v>539</v>
      </c>
      <c r="F376" s="152" t="s">
        <v>540</v>
      </c>
      <c r="G376" s="153" t="s">
        <v>334</v>
      </c>
      <c r="H376" s="154">
        <v>1.301</v>
      </c>
      <c r="I376" s="155"/>
      <c r="J376" s="156">
        <f>ROUND(I376*H376,2)</f>
        <v>0</v>
      </c>
      <c r="K376" s="152" t="s">
        <v>141</v>
      </c>
      <c r="L376" s="31"/>
      <c r="M376" s="157" t="s">
        <v>1</v>
      </c>
      <c r="N376" s="158" t="s">
        <v>39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248</v>
      </c>
      <c r="AT376" s="161" t="s">
        <v>137</v>
      </c>
      <c r="AU376" s="161" t="s">
        <v>84</v>
      </c>
      <c r="AY376" s="16" t="s">
        <v>134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82</v>
      </c>
      <c r="BK376" s="162">
        <f>ROUND(I376*H376,2)</f>
        <v>0</v>
      </c>
      <c r="BL376" s="16" t="s">
        <v>248</v>
      </c>
      <c r="BM376" s="161" t="s">
        <v>541</v>
      </c>
    </row>
    <row r="377" spans="2:47" s="1" customFormat="1" ht="38.4">
      <c r="B377" s="31"/>
      <c r="D377" s="163" t="s">
        <v>144</v>
      </c>
      <c r="F377" s="164" t="s">
        <v>542</v>
      </c>
      <c r="I377" s="90"/>
      <c r="L377" s="31"/>
      <c r="M377" s="165"/>
      <c r="N377" s="54"/>
      <c r="O377" s="54"/>
      <c r="P377" s="54"/>
      <c r="Q377" s="54"/>
      <c r="R377" s="54"/>
      <c r="S377" s="54"/>
      <c r="T377" s="55"/>
      <c r="AT377" s="16" t="s">
        <v>144</v>
      </c>
      <c r="AU377" s="16" t="s">
        <v>84</v>
      </c>
    </row>
    <row r="378" spans="2:65" s="1" customFormat="1" ht="21.6" customHeight="1">
      <c r="B378" s="149"/>
      <c r="C378" s="150" t="s">
        <v>543</v>
      </c>
      <c r="D378" s="150" t="s">
        <v>137</v>
      </c>
      <c r="E378" s="151" t="s">
        <v>544</v>
      </c>
      <c r="F378" s="152" t="s">
        <v>545</v>
      </c>
      <c r="G378" s="153" t="s">
        <v>334</v>
      </c>
      <c r="H378" s="154">
        <v>1.301</v>
      </c>
      <c r="I378" s="155"/>
      <c r="J378" s="156">
        <f>ROUND(I378*H378,2)</f>
        <v>0</v>
      </c>
      <c r="K378" s="152" t="s">
        <v>141</v>
      </c>
      <c r="L378" s="31"/>
      <c r="M378" s="157" t="s">
        <v>1</v>
      </c>
      <c r="N378" s="158" t="s">
        <v>39</v>
      </c>
      <c r="O378" s="54"/>
      <c r="P378" s="159">
        <f>O378*H378</f>
        <v>0</v>
      </c>
      <c r="Q378" s="159">
        <v>0</v>
      </c>
      <c r="R378" s="159">
        <f>Q378*H378</f>
        <v>0</v>
      </c>
      <c r="S378" s="159">
        <v>0</v>
      </c>
      <c r="T378" s="160">
        <f>S378*H378</f>
        <v>0</v>
      </c>
      <c r="AR378" s="161" t="s">
        <v>248</v>
      </c>
      <c r="AT378" s="161" t="s">
        <v>137</v>
      </c>
      <c r="AU378" s="161" t="s">
        <v>84</v>
      </c>
      <c r="AY378" s="16" t="s">
        <v>134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6" t="s">
        <v>82</v>
      </c>
      <c r="BK378" s="162">
        <f>ROUND(I378*H378,2)</f>
        <v>0</v>
      </c>
      <c r="BL378" s="16" t="s">
        <v>248</v>
      </c>
      <c r="BM378" s="161" t="s">
        <v>546</v>
      </c>
    </row>
    <row r="379" spans="2:47" s="1" customFormat="1" ht="38.4">
      <c r="B379" s="31"/>
      <c r="D379" s="163" t="s">
        <v>144</v>
      </c>
      <c r="F379" s="164" t="s">
        <v>547</v>
      </c>
      <c r="I379" s="90"/>
      <c r="L379" s="31"/>
      <c r="M379" s="165"/>
      <c r="N379" s="54"/>
      <c r="O379" s="54"/>
      <c r="P379" s="54"/>
      <c r="Q379" s="54"/>
      <c r="R379" s="54"/>
      <c r="S379" s="54"/>
      <c r="T379" s="55"/>
      <c r="AT379" s="16" t="s">
        <v>144</v>
      </c>
      <c r="AU379" s="16" t="s">
        <v>84</v>
      </c>
    </row>
    <row r="380" spans="2:63" s="11" customFormat="1" ht="22.8" customHeight="1">
      <c r="B380" s="136"/>
      <c r="D380" s="137" t="s">
        <v>73</v>
      </c>
      <c r="E380" s="147" t="s">
        <v>548</v>
      </c>
      <c r="F380" s="147" t="s">
        <v>549</v>
      </c>
      <c r="I380" s="139"/>
      <c r="J380" s="148">
        <f>BK380</f>
        <v>0</v>
      </c>
      <c r="L380" s="136"/>
      <c r="M380" s="141"/>
      <c r="N380" s="142"/>
      <c r="O380" s="142"/>
      <c r="P380" s="143">
        <f>SUM(P381:P388)</f>
        <v>0</v>
      </c>
      <c r="Q380" s="142"/>
      <c r="R380" s="143">
        <f>SUM(R381:R388)</f>
        <v>0</v>
      </c>
      <c r="S380" s="142"/>
      <c r="T380" s="144">
        <f>SUM(T381:T388)</f>
        <v>0.018247</v>
      </c>
      <c r="AR380" s="137" t="s">
        <v>84</v>
      </c>
      <c r="AT380" s="145" t="s">
        <v>73</v>
      </c>
      <c r="AU380" s="145" t="s">
        <v>82</v>
      </c>
      <c r="AY380" s="137" t="s">
        <v>134</v>
      </c>
      <c r="BK380" s="146">
        <f>SUM(BK381:BK388)</f>
        <v>0</v>
      </c>
    </row>
    <row r="381" spans="2:65" s="1" customFormat="1" ht="21.6" customHeight="1">
      <c r="B381" s="149"/>
      <c r="C381" s="150" t="s">
        <v>550</v>
      </c>
      <c r="D381" s="150" t="s">
        <v>137</v>
      </c>
      <c r="E381" s="151" t="s">
        <v>551</v>
      </c>
      <c r="F381" s="152" t="s">
        <v>552</v>
      </c>
      <c r="G381" s="153" t="s">
        <v>140</v>
      </c>
      <c r="H381" s="154">
        <v>6.25</v>
      </c>
      <c r="I381" s="155"/>
      <c r="J381" s="156">
        <f>ROUND(I381*H381,2)</f>
        <v>0</v>
      </c>
      <c r="K381" s="152" t="s">
        <v>141</v>
      </c>
      <c r="L381" s="31"/>
      <c r="M381" s="157" t="s">
        <v>1</v>
      </c>
      <c r="N381" s="158" t="s">
        <v>39</v>
      </c>
      <c r="O381" s="54"/>
      <c r="P381" s="159">
        <f>O381*H381</f>
        <v>0</v>
      </c>
      <c r="Q381" s="159">
        <v>0</v>
      </c>
      <c r="R381" s="159">
        <f>Q381*H381</f>
        <v>0</v>
      </c>
      <c r="S381" s="159">
        <v>0.0025</v>
      </c>
      <c r="T381" s="160">
        <f>S381*H381</f>
        <v>0.015625</v>
      </c>
      <c r="AR381" s="161" t="s">
        <v>248</v>
      </c>
      <c r="AT381" s="161" t="s">
        <v>137</v>
      </c>
      <c r="AU381" s="161" t="s">
        <v>84</v>
      </c>
      <c r="AY381" s="16" t="s">
        <v>134</v>
      </c>
      <c r="BE381" s="162">
        <f>IF(N381="základní",J381,0)</f>
        <v>0</v>
      </c>
      <c r="BF381" s="162">
        <f>IF(N381="snížená",J381,0)</f>
        <v>0</v>
      </c>
      <c r="BG381" s="162">
        <f>IF(N381="zákl. přenesená",J381,0)</f>
        <v>0</v>
      </c>
      <c r="BH381" s="162">
        <f>IF(N381="sníž. přenesená",J381,0)</f>
        <v>0</v>
      </c>
      <c r="BI381" s="162">
        <f>IF(N381="nulová",J381,0)</f>
        <v>0</v>
      </c>
      <c r="BJ381" s="16" t="s">
        <v>82</v>
      </c>
      <c r="BK381" s="162">
        <f>ROUND(I381*H381,2)</f>
        <v>0</v>
      </c>
      <c r="BL381" s="16" t="s">
        <v>248</v>
      </c>
      <c r="BM381" s="161" t="s">
        <v>553</v>
      </c>
    </row>
    <row r="382" spans="2:47" s="1" customFormat="1" ht="19.2">
      <c r="B382" s="31"/>
      <c r="D382" s="163" t="s">
        <v>144</v>
      </c>
      <c r="F382" s="164" t="s">
        <v>554</v>
      </c>
      <c r="I382" s="90"/>
      <c r="L382" s="31"/>
      <c r="M382" s="165"/>
      <c r="N382" s="54"/>
      <c r="O382" s="54"/>
      <c r="P382" s="54"/>
      <c r="Q382" s="54"/>
      <c r="R382" s="54"/>
      <c r="S382" s="54"/>
      <c r="T382" s="55"/>
      <c r="AT382" s="16" t="s">
        <v>144</v>
      </c>
      <c r="AU382" s="16" t="s">
        <v>84</v>
      </c>
    </row>
    <row r="383" spans="2:51" s="13" customFormat="1" ht="12">
      <c r="B383" s="173"/>
      <c r="D383" s="163" t="s">
        <v>146</v>
      </c>
      <c r="E383" s="174" t="s">
        <v>1</v>
      </c>
      <c r="F383" s="175" t="s">
        <v>212</v>
      </c>
      <c r="H383" s="176">
        <v>6.25</v>
      </c>
      <c r="I383" s="177"/>
      <c r="L383" s="173"/>
      <c r="M383" s="178"/>
      <c r="N383" s="179"/>
      <c r="O383" s="179"/>
      <c r="P383" s="179"/>
      <c r="Q383" s="179"/>
      <c r="R383" s="179"/>
      <c r="S383" s="179"/>
      <c r="T383" s="180"/>
      <c r="AT383" s="174" t="s">
        <v>146</v>
      </c>
      <c r="AU383" s="174" t="s">
        <v>84</v>
      </c>
      <c r="AV383" s="13" t="s">
        <v>84</v>
      </c>
      <c r="AW383" s="13" t="s">
        <v>30</v>
      </c>
      <c r="AX383" s="13" t="s">
        <v>74</v>
      </c>
      <c r="AY383" s="174" t="s">
        <v>134</v>
      </c>
    </row>
    <row r="384" spans="2:65" s="1" customFormat="1" ht="21.6" customHeight="1">
      <c r="B384" s="149"/>
      <c r="C384" s="150" t="s">
        <v>555</v>
      </c>
      <c r="D384" s="150" t="s">
        <v>137</v>
      </c>
      <c r="E384" s="151" t="s">
        <v>556</v>
      </c>
      <c r="F384" s="152" t="s">
        <v>557</v>
      </c>
      <c r="G384" s="153" t="s">
        <v>245</v>
      </c>
      <c r="H384" s="154">
        <v>8.74</v>
      </c>
      <c r="I384" s="155"/>
      <c r="J384" s="156">
        <f>ROUND(I384*H384,2)</f>
        <v>0</v>
      </c>
      <c r="K384" s="152" t="s">
        <v>141</v>
      </c>
      <c r="L384" s="31"/>
      <c r="M384" s="157" t="s">
        <v>1</v>
      </c>
      <c r="N384" s="158" t="s">
        <v>39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0.0003</v>
      </c>
      <c r="T384" s="160">
        <f>S384*H384</f>
        <v>0.0026219999999999998</v>
      </c>
      <c r="AR384" s="161" t="s">
        <v>248</v>
      </c>
      <c r="AT384" s="161" t="s">
        <v>137</v>
      </c>
      <c r="AU384" s="161" t="s">
        <v>84</v>
      </c>
      <c r="AY384" s="16" t="s">
        <v>134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82</v>
      </c>
      <c r="BK384" s="162">
        <f>ROUND(I384*H384,2)</f>
        <v>0</v>
      </c>
      <c r="BL384" s="16" t="s">
        <v>248</v>
      </c>
      <c r="BM384" s="161" t="s">
        <v>558</v>
      </c>
    </row>
    <row r="385" spans="2:47" s="1" customFormat="1" ht="19.2">
      <c r="B385" s="31"/>
      <c r="D385" s="163" t="s">
        <v>144</v>
      </c>
      <c r="F385" s="164" t="s">
        <v>559</v>
      </c>
      <c r="I385" s="90"/>
      <c r="L385" s="31"/>
      <c r="M385" s="165"/>
      <c r="N385" s="54"/>
      <c r="O385" s="54"/>
      <c r="P385" s="54"/>
      <c r="Q385" s="54"/>
      <c r="R385" s="54"/>
      <c r="S385" s="54"/>
      <c r="T385" s="55"/>
      <c r="AT385" s="16" t="s">
        <v>144</v>
      </c>
      <c r="AU385" s="16" t="s">
        <v>84</v>
      </c>
    </row>
    <row r="386" spans="2:51" s="13" customFormat="1" ht="12">
      <c r="B386" s="173"/>
      <c r="D386" s="163" t="s">
        <v>146</v>
      </c>
      <c r="E386" s="174" t="s">
        <v>1</v>
      </c>
      <c r="F386" s="175" t="s">
        <v>560</v>
      </c>
      <c r="H386" s="176">
        <v>8.74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146</v>
      </c>
      <c r="AU386" s="174" t="s">
        <v>84</v>
      </c>
      <c r="AV386" s="13" t="s">
        <v>84</v>
      </c>
      <c r="AW386" s="13" t="s">
        <v>30</v>
      </c>
      <c r="AX386" s="13" t="s">
        <v>74</v>
      </c>
      <c r="AY386" s="174" t="s">
        <v>134</v>
      </c>
    </row>
    <row r="387" spans="2:65" s="1" customFormat="1" ht="14.4" customHeight="1">
      <c r="B387" s="149"/>
      <c r="C387" s="150" t="s">
        <v>561</v>
      </c>
      <c r="D387" s="150" t="s">
        <v>137</v>
      </c>
      <c r="E387" s="151" t="s">
        <v>562</v>
      </c>
      <c r="F387" s="152" t="s">
        <v>563</v>
      </c>
      <c r="G387" s="153" t="s">
        <v>140</v>
      </c>
      <c r="H387" s="154">
        <v>6.25</v>
      </c>
      <c r="I387" s="155"/>
      <c r="J387" s="156">
        <f>ROUND(I387*H387,2)</f>
        <v>0</v>
      </c>
      <c r="K387" s="152" t="s">
        <v>141</v>
      </c>
      <c r="L387" s="31"/>
      <c r="M387" s="157" t="s">
        <v>1</v>
      </c>
      <c r="N387" s="158" t="s">
        <v>39</v>
      </c>
      <c r="O387" s="54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AR387" s="161" t="s">
        <v>248</v>
      </c>
      <c r="AT387" s="161" t="s">
        <v>137</v>
      </c>
      <c r="AU387" s="161" t="s">
        <v>84</v>
      </c>
      <c r="AY387" s="16" t="s">
        <v>134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6" t="s">
        <v>82</v>
      </c>
      <c r="BK387" s="162">
        <f>ROUND(I387*H387,2)</f>
        <v>0</v>
      </c>
      <c r="BL387" s="16" t="s">
        <v>248</v>
      </c>
      <c r="BM387" s="161" t="s">
        <v>564</v>
      </c>
    </row>
    <row r="388" spans="2:47" s="1" customFormat="1" ht="12">
      <c r="B388" s="31"/>
      <c r="D388" s="163" t="s">
        <v>144</v>
      </c>
      <c r="F388" s="164" t="s">
        <v>565</v>
      </c>
      <c r="I388" s="90"/>
      <c r="L388" s="31"/>
      <c r="M388" s="165"/>
      <c r="N388" s="54"/>
      <c r="O388" s="54"/>
      <c r="P388" s="54"/>
      <c r="Q388" s="54"/>
      <c r="R388" s="54"/>
      <c r="S388" s="54"/>
      <c r="T388" s="55"/>
      <c r="AT388" s="16" t="s">
        <v>144</v>
      </c>
      <c r="AU388" s="16" t="s">
        <v>84</v>
      </c>
    </row>
    <row r="389" spans="2:63" s="11" customFormat="1" ht="22.8" customHeight="1">
      <c r="B389" s="136"/>
      <c r="D389" s="137" t="s">
        <v>73</v>
      </c>
      <c r="E389" s="147" t="s">
        <v>566</v>
      </c>
      <c r="F389" s="147" t="s">
        <v>567</v>
      </c>
      <c r="I389" s="139"/>
      <c r="J389" s="148">
        <f>BK389</f>
        <v>0</v>
      </c>
      <c r="L389" s="136"/>
      <c r="M389" s="141"/>
      <c r="N389" s="142"/>
      <c r="O389" s="142"/>
      <c r="P389" s="143">
        <f>SUM(P390:P456)</f>
        <v>0</v>
      </c>
      <c r="Q389" s="142"/>
      <c r="R389" s="143">
        <f>SUM(R390:R456)</f>
        <v>1.6615012999999998</v>
      </c>
      <c r="S389" s="142"/>
      <c r="T389" s="144">
        <f>SUM(T390:T456)</f>
        <v>0</v>
      </c>
      <c r="AR389" s="137" t="s">
        <v>84</v>
      </c>
      <c r="AT389" s="145" t="s">
        <v>73</v>
      </c>
      <c r="AU389" s="145" t="s">
        <v>82</v>
      </c>
      <c r="AY389" s="137" t="s">
        <v>134</v>
      </c>
      <c r="BK389" s="146">
        <f>SUM(BK390:BK456)</f>
        <v>0</v>
      </c>
    </row>
    <row r="390" spans="2:65" s="1" customFormat="1" ht="14.4" customHeight="1">
      <c r="B390" s="149"/>
      <c r="C390" s="150" t="s">
        <v>568</v>
      </c>
      <c r="D390" s="150" t="s">
        <v>137</v>
      </c>
      <c r="E390" s="151" t="s">
        <v>569</v>
      </c>
      <c r="F390" s="152" t="s">
        <v>570</v>
      </c>
      <c r="G390" s="153" t="s">
        <v>140</v>
      </c>
      <c r="H390" s="154">
        <v>76.895</v>
      </c>
      <c r="I390" s="155"/>
      <c r="J390" s="156">
        <f>ROUND(I390*H390,2)</f>
        <v>0</v>
      </c>
      <c r="K390" s="152" t="s">
        <v>141</v>
      </c>
      <c r="L390" s="31"/>
      <c r="M390" s="157" t="s">
        <v>1</v>
      </c>
      <c r="N390" s="158" t="s">
        <v>39</v>
      </c>
      <c r="O390" s="54"/>
      <c r="P390" s="159">
        <f>O390*H390</f>
        <v>0</v>
      </c>
      <c r="Q390" s="159">
        <v>0.0003</v>
      </c>
      <c r="R390" s="159">
        <f>Q390*H390</f>
        <v>0.023068499999999995</v>
      </c>
      <c r="S390" s="159">
        <v>0</v>
      </c>
      <c r="T390" s="160">
        <f>S390*H390</f>
        <v>0</v>
      </c>
      <c r="AR390" s="161" t="s">
        <v>248</v>
      </c>
      <c r="AT390" s="161" t="s">
        <v>137</v>
      </c>
      <c r="AU390" s="161" t="s">
        <v>84</v>
      </c>
      <c r="AY390" s="16" t="s">
        <v>134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82</v>
      </c>
      <c r="BK390" s="162">
        <f>ROUND(I390*H390,2)</f>
        <v>0</v>
      </c>
      <c r="BL390" s="16" t="s">
        <v>248</v>
      </c>
      <c r="BM390" s="161" t="s">
        <v>571</v>
      </c>
    </row>
    <row r="391" spans="2:47" s="1" customFormat="1" ht="19.2">
      <c r="B391" s="31"/>
      <c r="D391" s="163" t="s">
        <v>144</v>
      </c>
      <c r="F391" s="164" t="s">
        <v>572</v>
      </c>
      <c r="I391" s="90"/>
      <c r="L391" s="31"/>
      <c r="M391" s="165"/>
      <c r="N391" s="54"/>
      <c r="O391" s="54"/>
      <c r="P391" s="54"/>
      <c r="Q391" s="54"/>
      <c r="R391" s="54"/>
      <c r="S391" s="54"/>
      <c r="T391" s="55"/>
      <c r="AT391" s="16" t="s">
        <v>144</v>
      </c>
      <c r="AU391" s="16" t="s">
        <v>84</v>
      </c>
    </row>
    <row r="392" spans="2:51" s="13" customFormat="1" ht="30.6">
      <c r="B392" s="173"/>
      <c r="D392" s="163" t="s">
        <v>146</v>
      </c>
      <c r="E392" s="174" t="s">
        <v>1</v>
      </c>
      <c r="F392" s="175" t="s">
        <v>573</v>
      </c>
      <c r="H392" s="176">
        <v>39.972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146</v>
      </c>
      <c r="AU392" s="174" t="s">
        <v>84</v>
      </c>
      <c r="AV392" s="13" t="s">
        <v>84</v>
      </c>
      <c r="AW392" s="13" t="s">
        <v>30</v>
      </c>
      <c r="AX392" s="13" t="s">
        <v>74</v>
      </c>
      <c r="AY392" s="174" t="s">
        <v>134</v>
      </c>
    </row>
    <row r="393" spans="2:51" s="13" customFormat="1" ht="20.4">
      <c r="B393" s="173"/>
      <c r="D393" s="163" t="s">
        <v>146</v>
      </c>
      <c r="E393" s="174" t="s">
        <v>1</v>
      </c>
      <c r="F393" s="175" t="s">
        <v>574</v>
      </c>
      <c r="H393" s="176">
        <v>5.513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146</v>
      </c>
      <c r="AU393" s="174" t="s">
        <v>84</v>
      </c>
      <c r="AV393" s="13" t="s">
        <v>84</v>
      </c>
      <c r="AW393" s="13" t="s">
        <v>30</v>
      </c>
      <c r="AX393" s="13" t="s">
        <v>74</v>
      </c>
      <c r="AY393" s="174" t="s">
        <v>134</v>
      </c>
    </row>
    <row r="394" spans="2:51" s="13" customFormat="1" ht="20.4">
      <c r="B394" s="173"/>
      <c r="D394" s="163" t="s">
        <v>146</v>
      </c>
      <c r="E394" s="174" t="s">
        <v>1</v>
      </c>
      <c r="F394" s="175" t="s">
        <v>575</v>
      </c>
      <c r="H394" s="176">
        <v>24.15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146</v>
      </c>
      <c r="AU394" s="174" t="s">
        <v>84</v>
      </c>
      <c r="AV394" s="13" t="s">
        <v>84</v>
      </c>
      <c r="AW394" s="13" t="s">
        <v>30</v>
      </c>
      <c r="AX394" s="13" t="s">
        <v>74</v>
      </c>
      <c r="AY394" s="174" t="s">
        <v>134</v>
      </c>
    </row>
    <row r="395" spans="2:51" s="13" customFormat="1" ht="12">
      <c r="B395" s="173"/>
      <c r="D395" s="163" t="s">
        <v>146</v>
      </c>
      <c r="E395" s="174" t="s">
        <v>1</v>
      </c>
      <c r="F395" s="175" t="s">
        <v>151</v>
      </c>
      <c r="H395" s="176">
        <v>-5.4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146</v>
      </c>
      <c r="AU395" s="174" t="s">
        <v>84</v>
      </c>
      <c r="AV395" s="13" t="s">
        <v>84</v>
      </c>
      <c r="AW395" s="13" t="s">
        <v>30</v>
      </c>
      <c r="AX395" s="13" t="s">
        <v>74</v>
      </c>
      <c r="AY395" s="174" t="s">
        <v>134</v>
      </c>
    </row>
    <row r="396" spans="2:51" s="13" customFormat="1" ht="20.4">
      <c r="B396" s="173"/>
      <c r="D396" s="163" t="s">
        <v>146</v>
      </c>
      <c r="E396" s="174" t="s">
        <v>1</v>
      </c>
      <c r="F396" s="175" t="s">
        <v>576</v>
      </c>
      <c r="H396" s="176">
        <v>12.66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4" t="s">
        <v>146</v>
      </c>
      <c r="AU396" s="174" t="s">
        <v>84</v>
      </c>
      <c r="AV396" s="13" t="s">
        <v>84</v>
      </c>
      <c r="AW396" s="13" t="s">
        <v>30</v>
      </c>
      <c r="AX396" s="13" t="s">
        <v>74</v>
      </c>
      <c r="AY396" s="174" t="s">
        <v>134</v>
      </c>
    </row>
    <row r="397" spans="2:65" s="1" customFormat="1" ht="21.6" customHeight="1">
      <c r="B397" s="149"/>
      <c r="C397" s="150" t="s">
        <v>577</v>
      </c>
      <c r="D397" s="150" t="s">
        <v>137</v>
      </c>
      <c r="E397" s="151" t="s">
        <v>578</v>
      </c>
      <c r="F397" s="152" t="s">
        <v>579</v>
      </c>
      <c r="G397" s="153" t="s">
        <v>140</v>
      </c>
      <c r="H397" s="154">
        <v>76.895</v>
      </c>
      <c r="I397" s="155"/>
      <c r="J397" s="156">
        <f>ROUND(I397*H397,2)</f>
        <v>0</v>
      </c>
      <c r="K397" s="152" t="s">
        <v>141</v>
      </c>
      <c r="L397" s="31"/>
      <c r="M397" s="157" t="s">
        <v>1</v>
      </c>
      <c r="N397" s="158" t="s">
        <v>39</v>
      </c>
      <c r="O397" s="54"/>
      <c r="P397" s="159">
        <f>O397*H397</f>
        <v>0</v>
      </c>
      <c r="Q397" s="159">
        <v>0.0015</v>
      </c>
      <c r="R397" s="159">
        <f>Q397*H397</f>
        <v>0.1153425</v>
      </c>
      <c r="S397" s="159">
        <v>0</v>
      </c>
      <c r="T397" s="160">
        <f>S397*H397</f>
        <v>0</v>
      </c>
      <c r="AR397" s="161" t="s">
        <v>248</v>
      </c>
      <c r="AT397" s="161" t="s">
        <v>137</v>
      </c>
      <c r="AU397" s="161" t="s">
        <v>84</v>
      </c>
      <c r="AY397" s="16" t="s">
        <v>134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6" t="s">
        <v>82</v>
      </c>
      <c r="BK397" s="162">
        <f>ROUND(I397*H397,2)</f>
        <v>0</v>
      </c>
      <c r="BL397" s="16" t="s">
        <v>248</v>
      </c>
      <c r="BM397" s="161" t="s">
        <v>580</v>
      </c>
    </row>
    <row r="398" spans="2:47" s="1" customFormat="1" ht="19.2">
      <c r="B398" s="31"/>
      <c r="D398" s="163" t="s">
        <v>144</v>
      </c>
      <c r="F398" s="164" t="s">
        <v>581</v>
      </c>
      <c r="I398" s="90"/>
      <c r="L398" s="31"/>
      <c r="M398" s="165"/>
      <c r="N398" s="54"/>
      <c r="O398" s="54"/>
      <c r="P398" s="54"/>
      <c r="Q398" s="54"/>
      <c r="R398" s="54"/>
      <c r="S398" s="54"/>
      <c r="T398" s="55"/>
      <c r="AT398" s="16" t="s">
        <v>144</v>
      </c>
      <c r="AU398" s="16" t="s">
        <v>84</v>
      </c>
    </row>
    <row r="399" spans="2:51" s="13" customFormat="1" ht="30.6">
      <c r="B399" s="173"/>
      <c r="D399" s="163" t="s">
        <v>146</v>
      </c>
      <c r="E399" s="174" t="s">
        <v>1</v>
      </c>
      <c r="F399" s="175" t="s">
        <v>582</v>
      </c>
      <c r="H399" s="176">
        <v>39.972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4" t="s">
        <v>146</v>
      </c>
      <c r="AU399" s="174" t="s">
        <v>84</v>
      </c>
      <c r="AV399" s="13" t="s">
        <v>84</v>
      </c>
      <c r="AW399" s="13" t="s">
        <v>30</v>
      </c>
      <c r="AX399" s="13" t="s">
        <v>74</v>
      </c>
      <c r="AY399" s="174" t="s">
        <v>134</v>
      </c>
    </row>
    <row r="400" spans="2:51" s="13" customFormat="1" ht="20.4">
      <c r="B400" s="173"/>
      <c r="D400" s="163" t="s">
        <v>146</v>
      </c>
      <c r="E400" s="174" t="s">
        <v>1</v>
      </c>
      <c r="F400" s="175" t="s">
        <v>328</v>
      </c>
      <c r="H400" s="176">
        <v>5.513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146</v>
      </c>
      <c r="AU400" s="174" t="s">
        <v>84</v>
      </c>
      <c r="AV400" s="13" t="s">
        <v>84</v>
      </c>
      <c r="AW400" s="13" t="s">
        <v>30</v>
      </c>
      <c r="AX400" s="13" t="s">
        <v>74</v>
      </c>
      <c r="AY400" s="174" t="s">
        <v>134</v>
      </c>
    </row>
    <row r="401" spans="2:51" s="13" customFormat="1" ht="20.4">
      <c r="B401" s="173"/>
      <c r="D401" s="163" t="s">
        <v>146</v>
      </c>
      <c r="E401" s="174" t="s">
        <v>1</v>
      </c>
      <c r="F401" s="175" t="s">
        <v>583</v>
      </c>
      <c r="H401" s="176">
        <v>24.15</v>
      </c>
      <c r="I401" s="177"/>
      <c r="L401" s="173"/>
      <c r="M401" s="178"/>
      <c r="N401" s="179"/>
      <c r="O401" s="179"/>
      <c r="P401" s="179"/>
      <c r="Q401" s="179"/>
      <c r="R401" s="179"/>
      <c r="S401" s="179"/>
      <c r="T401" s="180"/>
      <c r="AT401" s="174" t="s">
        <v>146</v>
      </c>
      <c r="AU401" s="174" t="s">
        <v>84</v>
      </c>
      <c r="AV401" s="13" t="s">
        <v>84</v>
      </c>
      <c r="AW401" s="13" t="s">
        <v>30</v>
      </c>
      <c r="AX401" s="13" t="s">
        <v>74</v>
      </c>
      <c r="AY401" s="174" t="s">
        <v>134</v>
      </c>
    </row>
    <row r="402" spans="2:51" s="13" customFormat="1" ht="12">
      <c r="B402" s="173"/>
      <c r="D402" s="163" t="s">
        <v>146</v>
      </c>
      <c r="E402" s="174" t="s">
        <v>1</v>
      </c>
      <c r="F402" s="175" t="s">
        <v>151</v>
      </c>
      <c r="H402" s="176">
        <v>-5.4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4" t="s">
        <v>146</v>
      </c>
      <c r="AU402" s="174" t="s">
        <v>84</v>
      </c>
      <c r="AV402" s="13" t="s">
        <v>84</v>
      </c>
      <c r="AW402" s="13" t="s">
        <v>30</v>
      </c>
      <c r="AX402" s="13" t="s">
        <v>74</v>
      </c>
      <c r="AY402" s="174" t="s">
        <v>134</v>
      </c>
    </row>
    <row r="403" spans="2:51" s="13" customFormat="1" ht="20.4">
      <c r="B403" s="173"/>
      <c r="D403" s="163" t="s">
        <v>146</v>
      </c>
      <c r="E403" s="174" t="s">
        <v>1</v>
      </c>
      <c r="F403" s="175" t="s">
        <v>576</v>
      </c>
      <c r="H403" s="176">
        <v>12.66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146</v>
      </c>
      <c r="AU403" s="174" t="s">
        <v>84</v>
      </c>
      <c r="AV403" s="13" t="s">
        <v>84</v>
      </c>
      <c r="AW403" s="13" t="s">
        <v>30</v>
      </c>
      <c r="AX403" s="13" t="s">
        <v>74</v>
      </c>
      <c r="AY403" s="174" t="s">
        <v>134</v>
      </c>
    </row>
    <row r="404" spans="2:65" s="1" customFormat="1" ht="32.4" customHeight="1">
      <c r="B404" s="149"/>
      <c r="C404" s="150" t="s">
        <v>584</v>
      </c>
      <c r="D404" s="150" t="s">
        <v>137</v>
      </c>
      <c r="E404" s="151" t="s">
        <v>585</v>
      </c>
      <c r="F404" s="152" t="s">
        <v>586</v>
      </c>
      <c r="G404" s="153" t="s">
        <v>140</v>
      </c>
      <c r="H404" s="154">
        <v>76.895</v>
      </c>
      <c r="I404" s="155"/>
      <c r="J404" s="156">
        <f>ROUND(I404*H404,2)</f>
        <v>0</v>
      </c>
      <c r="K404" s="152" t="s">
        <v>141</v>
      </c>
      <c r="L404" s="31"/>
      <c r="M404" s="157" t="s">
        <v>1</v>
      </c>
      <c r="N404" s="158" t="s">
        <v>39</v>
      </c>
      <c r="O404" s="54"/>
      <c r="P404" s="159">
        <f>O404*H404</f>
        <v>0</v>
      </c>
      <c r="Q404" s="159">
        <v>0.0053</v>
      </c>
      <c r="R404" s="159">
        <f>Q404*H404</f>
        <v>0.4075435</v>
      </c>
      <c r="S404" s="159">
        <v>0</v>
      </c>
      <c r="T404" s="160">
        <f>S404*H404</f>
        <v>0</v>
      </c>
      <c r="AR404" s="161" t="s">
        <v>248</v>
      </c>
      <c r="AT404" s="161" t="s">
        <v>137</v>
      </c>
      <c r="AU404" s="161" t="s">
        <v>84</v>
      </c>
      <c r="AY404" s="16" t="s">
        <v>134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6" t="s">
        <v>82</v>
      </c>
      <c r="BK404" s="162">
        <f>ROUND(I404*H404,2)</f>
        <v>0</v>
      </c>
      <c r="BL404" s="16" t="s">
        <v>248</v>
      </c>
      <c r="BM404" s="161" t="s">
        <v>587</v>
      </c>
    </row>
    <row r="405" spans="2:47" s="1" customFormat="1" ht="28.8">
      <c r="B405" s="31"/>
      <c r="D405" s="163" t="s">
        <v>144</v>
      </c>
      <c r="F405" s="164" t="s">
        <v>588</v>
      </c>
      <c r="I405" s="90"/>
      <c r="L405" s="31"/>
      <c r="M405" s="165"/>
      <c r="N405" s="54"/>
      <c r="O405" s="54"/>
      <c r="P405" s="54"/>
      <c r="Q405" s="54"/>
      <c r="R405" s="54"/>
      <c r="S405" s="54"/>
      <c r="T405" s="55"/>
      <c r="AT405" s="16" t="s">
        <v>144</v>
      </c>
      <c r="AU405" s="16" t="s">
        <v>84</v>
      </c>
    </row>
    <row r="406" spans="2:51" s="13" customFormat="1" ht="30.6">
      <c r="B406" s="173"/>
      <c r="D406" s="163" t="s">
        <v>146</v>
      </c>
      <c r="E406" s="174" t="s">
        <v>1</v>
      </c>
      <c r="F406" s="175" t="s">
        <v>573</v>
      </c>
      <c r="H406" s="176">
        <v>39.972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4" t="s">
        <v>146</v>
      </c>
      <c r="AU406" s="174" t="s">
        <v>84</v>
      </c>
      <c r="AV406" s="13" t="s">
        <v>84</v>
      </c>
      <c r="AW406" s="13" t="s">
        <v>30</v>
      </c>
      <c r="AX406" s="13" t="s">
        <v>74</v>
      </c>
      <c r="AY406" s="174" t="s">
        <v>134</v>
      </c>
    </row>
    <row r="407" spans="2:51" s="13" customFormat="1" ht="20.4">
      <c r="B407" s="173"/>
      <c r="D407" s="163" t="s">
        <v>146</v>
      </c>
      <c r="E407" s="174" t="s">
        <v>1</v>
      </c>
      <c r="F407" s="175" t="s">
        <v>574</v>
      </c>
      <c r="H407" s="176">
        <v>5.513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4" t="s">
        <v>146</v>
      </c>
      <c r="AU407" s="174" t="s">
        <v>84</v>
      </c>
      <c r="AV407" s="13" t="s">
        <v>84</v>
      </c>
      <c r="AW407" s="13" t="s">
        <v>30</v>
      </c>
      <c r="AX407" s="13" t="s">
        <v>74</v>
      </c>
      <c r="AY407" s="174" t="s">
        <v>134</v>
      </c>
    </row>
    <row r="408" spans="2:51" s="13" customFormat="1" ht="20.4">
      <c r="B408" s="173"/>
      <c r="D408" s="163" t="s">
        <v>146</v>
      </c>
      <c r="E408" s="174" t="s">
        <v>1</v>
      </c>
      <c r="F408" s="175" t="s">
        <v>150</v>
      </c>
      <c r="H408" s="176">
        <v>24.15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4" t="s">
        <v>146</v>
      </c>
      <c r="AU408" s="174" t="s">
        <v>84</v>
      </c>
      <c r="AV408" s="13" t="s">
        <v>84</v>
      </c>
      <c r="AW408" s="13" t="s">
        <v>30</v>
      </c>
      <c r="AX408" s="13" t="s">
        <v>74</v>
      </c>
      <c r="AY408" s="174" t="s">
        <v>134</v>
      </c>
    </row>
    <row r="409" spans="2:51" s="13" customFormat="1" ht="12">
      <c r="B409" s="173"/>
      <c r="D409" s="163" t="s">
        <v>146</v>
      </c>
      <c r="E409" s="174" t="s">
        <v>1</v>
      </c>
      <c r="F409" s="175" t="s">
        <v>151</v>
      </c>
      <c r="H409" s="176">
        <v>-5.4</v>
      </c>
      <c r="I409" s="177"/>
      <c r="L409" s="173"/>
      <c r="M409" s="178"/>
      <c r="N409" s="179"/>
      <c r="O409" s="179"/>
      <c r="P409" s="179"/>
      <c r="Q409" s="179"/>
      <c r="R409" s="179"/>
      <c r="S409" s="179"/>
      <c r="T409" s="180"/>
      <c r="AT409" s="174" t="s">
        <v>146</v>
      </c>
      <c r="AU409" s="174" t="s">
        <v>84</v>
      </c>
      <c r="AV409" s="13" t="s">
        <v>84</v>
      </c>
      <c r="AW409" s="13" t="s">
        <v>30</v>
      </c>
      <c r="AX409" s="13" t="s">
        <v>74</v>
      </c>
      <c r="AY409" s="174" t="s">
        <v>134</v>
      </c>
    </row>
    <row r="410" spans="2:51" s="13" customFormat="1" ht="20.4">
      <c r="B410" s="173"/>
      <c r="D410" s="163" t="s">
        <v>146</v>
      </c>
      <c r="E410" s="174" t="s">
        <v>1</v>
      </c>
      <c r="F410" s="175" t="s">
        <v>576</v>
      </c>
      <c r="H410" s="176">
        <v>12.66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146</v>
      </c>
      <c r="AU410" s="174" t="s">
        <v>84</v>
      </c>
      <c r="AV410" s="13" t="s">
        <v>84</v>
      </c>
      <c r="AW410" s="13" t="s">
        <v>30</v>
      </c>
      <c r="AX410" s="13" t="s">
        <v>74</v>
      </c>
      <c r="AY410" s="174" t="s">
        <v>134</v>
      </c>
    </row>
    <row r="411" spans="2:65" s="1" customFormat="1" ht="14.4" customHeight="1">
      <c r="B411" s="149"/>
      <c r="C411" s="181" t="s">
        <v>589</v>
      </c>
      <c r="D411" s="181" t="s">
        <v>224</v>
      </c>
      <c r="E411" s="182" t="s">
        <v>590</v>
      </c>
      <c r="F411" s="183" t="s">
        <v>591</v>
      </c>
      <c r="G411" s="184" t="s">
        <v>140</v>
      </c>
      <c r="H411" s="185">
        <v>84.585</v>
      </c>
      <c r="I411" s="186"/>
      <c r="J411" s="187">
        <f>ROUND(I411*H411,2)</f>
        <v>0</v>
      </c>
      <c r="K411" s="183" t="s">
        <v>141</v>
      </c>
      <c r="L411" s="188"/>
      <c r="M411" s="189" t="s">
        <v>1</v>
      </c>
      <c r="N411" s="190" t="s">
        <v>39</v>
      </c>
      <c r="O411" s="54"/>
      <c r="P411" s="159">
        <f>O411*H411</f>
        <v>0</v>
      </c>
      <c r="Q411" s="159">
        <v>0.0126</v>
      </c>
      <c r="R411" s="159">
        <f>Q411*H411</f>
        <v>1.065771</v>
      </c>
      <c r="S411" s="159">
        <v>0</v>
      </c>
      <c r="T411" s="160">
        <f>S411*H411</f>
        <v>0</v>
      </c>
      <c r="AR411" s="161" t="s">
        <v>348</v>
      </c>
      <c r="AT411" s="161" t="s">
        <v>224</v>
      </c>
      <c r="AU411" s="161" t="s">
        <v>84</v>
      </c>
      <c r="AY411" s="16" t="s">
        <v>134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6" t="s">
        <v>82</v>
      </c>
      <c r="BK411" s="162">
        <f>ROUND(I411*H411,2)</f>
        <v>0</v>
      </c>
      <c r="BL411" s="16" t="s">
        <v>248</v>
      </c>
      <c r="BM411" s="161" t="s">
        <v>592</v>
      </c>
    </row>
    <row r="412" spans="2:47" s="1" customFormat="1" ht="12">
      <c r="B412" s="31"/>
      <c r="D412" s="163" t="s">
        <v>144</v>
      </c>
      <c r="F412" s="164" t="s">
        <v>591</v>
      </c>
      <c r="I412" s="90"/>
      <c r="L412" s="31"/>
      <c r="M412" s="165"/>
      <c r="N412" s="54"/>
      <c r="O412" s="54"/>
      <c r="P412" s="54"/>
      <c r="Q412" s="54"/>
      <c r="R412" s="54"/>
      <c r="S412" s="54"/>
      <c r="T412" s="55"/>
      <c r="AT412" s="16" t="s">
        <v>144</v>
      </c>
      <c r="AU412" s="16" t="s">
        <v>84</v>
      </c>
    </row>
    <row r="413" spans="2:47" s="1" customFormat="1" ht="19.2">
      <c r="B413" s="31"/>
      <c r="D413" s="163" t="s">
        <v>241</v>
      </c>
      <c r="F413" s="191" t="s">
        <v>242</v>
      </c>
      <c r="I413" s="90"/>
      <c r="L413" s="31"/>
      <c r="M413" s="165"/>
      <c r="N413" s="54"/>
      <c r="O413" s="54"/>
      <c r="P413" s="54"/>
      <c r="Q413" s="54"/>
      <c r="R413" s="54"/>
      <c r="S413" s="54"/>
      <c r="T413" s="55"/>
      <c r="AT413" s="16" t="s">
        <v>241</v>
      </c>
      <c r="AU413" s="16" t="s">
        <v>84</v>
      </c>
    </row>
    <row r="414" spans="2:51" s="13" customFormat="1" ht="12">
      <c r="B414" s="173"/>
      <c r="D414" s="163" t="s">
        <v>146</v>
      </c>
      <c r="F414" s="175" t="s">
        <v>593</v>
      </c>
      <c r="H414" s="176">
        <v>84.585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146</v>
      </c>
      <c r="AU414" s="174" t="s">
        <v>84</v>
      </c>
      <c r="AV414" s="13" t="s">
        <v>84</v>
      </c>
      <c r="AW414" s="13" t="s">
        <v>3</v>
      </c>
      <c r="AX414" s="13" t="s">
        <v>82</v>
      </c>
      <c r="AY414" s="174" t="s">
        <v>134</v>
      </c>
    </row>
    <row r="415" spans="2:65" s="1" customFormat="1" ht="21.6" customHeight="1">
      <c r="B415" s="149"/>
      <c r="C415" s="150" t="s">
        <v>594</v>
      </c>
      <c r="D415" s="150" t="s">
        <v>137</v>
      </c>
      <c r="E415" s="151" t="s">
        <v>595</v>
      </c>
      <c r="F415" s="152" t="s">
        <v>596</v>
      </c>
      <c r="G415" s="153" t="s">
        <v>140</v>
      </c>
      <c r="H415" s="154">
        <v>1.68</v>
      </c>
      <c r="I415" s="155"/>
      <c r="J415" s="156">
        <f>ROUND(I415*H415,2)</f>
        <v>0</v>
      </c>
      <c r="K415" s="152" t="s">
        <v>141</v>
      </c>
      <c r="L415" s="31"/>
      <c r="M415" s="157" t="s">
        <v>1</v>
      </c>
      <c r="N415" s="158" t="s">
        <v>39</v>
      </c>
      <c r="O415" s="54"/>
      <c r="P415" s="159">
        <f>O415*H415</f>
        <v>0</v>
      </c>
      <c r="Q415" s="159">
        <v>0.00063</v>
      </c>
      <c r="R415" s="159">
        <f>Q415*H415</f>
        <v>0.0010584</v>
      </c>
      <c r="S415" s="159">
        <v>0</v>
      </c>
      <c r="T415" s="160">
        <f>S415*H415</f>
        <v>0</v>
      </c>
      <c r="AR415" s="161" t="s">
        <v>248</v>
      </c>
      <c r="AT415" s="161" t="s">
        <v>137</v>
      </c>
      <c r="AU415" s="161" t="s">
        <v>84</v>
      </c>
      <c r="AY415" s="16" t="s">
        <v>134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6" t="s">
        <v>82</v>
      </c>
      <c r="BK415" s="162">
        <f>ROUND(I415*H415,2)</f>
        <v>0</v>
      </c>
      <c r="BL415" s="16" t="s">
        <v>248</v>
      </c>
      <c r="BM415" s="161" t="s">
        <v>597</v>
      </c>
    </row>
    <row r="416" spans="2:47" s="1" customFormat="1" ht="19.2">
      <c r="B416" s="31"/>
      <c r="D416" s="163" t="s">
        <v>144</v>
      </c>
      <c r="F416" s="164" t="s">
        <v>598</v>
      </c>
      <c r="I416" s="90"/>
      <c r="L416" s="31"/>
      <c r="M416" s="165"/>
      <c r="N416" s="54"/>
      <c r="O416" s="54"/>
      <c r="P416" s="54"/>
      <c r="Q416" s="54"/>
      <c r="R416" s="54"/>
      <c r="S416" s="54"/>
      <c r="T416" s="55"/>
      <c r="AT416" s="16" t="s">
        <v>144</v>
      </c>
      <c r="AU416" s="16" t="s">
        <v>84</v>
      </c>
    </row>
    <row r="417" spans="2:51" s="13" customFormat="1" ht="12">
      <c r="B417" s="173"/>
      <c r="D417" s="163" t="s">
        <v>146</v>
      </c>
      <c r="E417" s="174" t="s">
        <v>1</v>
      </c>
      <c r="F417" s="175" t="s">
        <v>599</v>
      </c>
      <c r="H417" s="176">
        <v>1.44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4" t="s">
        <v>146</v>
      </c>
      <c r="AU417" s="174" t="s">
        <v>84</v>
      </c>
      <c r="AV417" s="13" t="s">
        <v>84</v>
      </c>
      <c r="AW417" s="13" t="s">
        <v>30</v>
      </c>
      <c r="AX417" s="13" t="s">
        <v>74</v>
      </c>
      <c r="AY417" s="174" t="s">
        <v>134</v>
      </c>
    </row>
    <row r="418" spans="2:51" s="13" customFormat="1" ht="12">
      <c r="B418" s="173"/>
      <c r="D418" s="163" t="s">
        <v>146</v>
      </c>
      <c r="E418" s="174" t="s">
        <v>1</v>
      </c>
      <c r="F418" s="175" t="s">
        <v>600</v>
      </c>
      <c r="H418" s="176">
        <v>0.24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146</v>
      </c>
      <c r="AU418" s="174" t="s">
        <v>84</v>
      </c>
      <c r="AV418" s="13" t="s">
        <v>84</v>
      </c>
      <c r="AW418" s="13" t="s">
        <v>30</v>
      </c>
      <c r="AX418" s="13" t="s">
        <v>74</v>
      </c>
      <c r="AY418" s="174" t="s">
        <v>134</v>
      </c>
    </row>
    <row r="419" spans="2:65" s="1" customFormat="1" ht="21.6" customHeight="1">
      <c r="B419" s="149"/>
      <c r="C419" s="150" t="s">
        <v>601</v>
      </c>
      <c r="D419" s="150" t="s">
        <v>137</v>
      </c>
      <c r="E419" s="151" t="s">
        <v>602</v>
      </c>
      <c r="F419" s="152" t="s">
        <v>603</v>
      </c>
      <c r="G419" s="153" t="s">
        <v>140</v>
      </c>
      <c r="H419" s="154">
        <v>1.08</v>
      </c>
      <c r="I419" s="155"/>
      <c r="J419" s="156">
        <f>ROUND(I419*H419,2)</f>
        <v>0</v>
      </c>
      <c r="K419" s="152" t="s">
        <v>141</v>
      </c>
      <c r="L419" s="31"/>
      <c r="M419" s="157" t="s">
        <v>1</v>
      </c>
      <c r="N419" s="158" t="s">
        <v>39</v>
      </c>
      <c r="O419" s="54"/>
      <c r="P419" s="159">
        <f>O419*H419</f>
        <v>0</v>
      </c>
      <c r="Q419" s="159">
        <v>0.00057</v>
      </c>
      <c r="R419" s="159">
        <f>Q419*H419</f>
        <v>0.0006156</v>
      </c>
      <c r="S419" s="159">
        <v>0</v>
      </c>
      <c r="T419" s="160">
        <f>S419*H419</f>
        <v>0</v>
      </c>
      <c r="AR419" s="161" t="s">
        <v>248</v>
      </c>
      <c r="AT419" s="161" t="s">
        <v>137</v>
      </c>
      <c r="AU419" s="161" t="s">
        <v>84</v>
      </c>
      <c r="AY419" s="16" t="s">
        <v>134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6" t="s">
        <v>82</v>
      </c>
      <c r="BK419" s="162">
        <f>ROUND(I419*H419,2)</f>
        <v>0</v>
      </c>
      <c r="BL419" s="16" t="s">
        <v>248</v>
      </c>
      <c r="BM419" s="161" t="s">
        <v>604</v>
      </c>
    </row>
    <row r="420" spans="2:47" s="1" customFormat="1" ht="19.2">
      <c r="B420" s="31"/>
      <c r="D420" s="163" t="s">
        <v>144</v>
      </c>
      <c r="F420" s="164" t="s">
        <v>605</v>
      </c>
      <c r="I420" s="90"/>
      <c r="L420" s="31"/>
      <c r="M420" s="165"/>
      <c r="N420" s="54"/>
      <c r="O420" s="54"/>
      <c r="P420" s="54"/>
      <c r="Q420" s="54"/>
      <c r="R420" s="54"/>
      <c r="S420" s="54"/>
      <c r="T420" s="55"/>
      <c r="AT420" s="16" t="s">
        <v>144</v>
      </c>
      <c r="AU420" s="16" t="s">
        <v>84</v>
      </c>
    </row>
    <row r="421" spans="2:51" s="13" customFormat="1" ht="12">
      <c r="B421" s="173"/>
      <c r="D421" s="163" t="s">
        <v>146</v>
      </c>
      <c r="E421" s="174" t="s">
        <v>1</v>
      </c>
      <c r="F421" s="175" t="s">
        <v>606</v>
      </c>
      <c r="H421" s="176">
        <v>1.08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4" t="s">
        <v>146</v>
      </c>
      <c r="AU421" s="174" t="s">
        <v>84</v>
      </c>
      <c r="AV421" s="13" t="s">
        <v>84</v>
      </c>
      <c r="AW421" s="13" t="s">
        <v>30</v>
      </c>
      <c r="AX421" s="13" t="s">
        <v>74</v>
      </c>
      <c r="AY421" s="174" t="s">
        <v>134</v>
      </c>
    </row>
    <row r="422" spans="2:65" s="1" customFormat="1" ht="14.4" customHeight="1">
      <c r="B422" s="149"/>
      <c r="C422" s="181" t="s">
        <v>607</v>
      </c>
      <c r="D422" s="181" t="s">
        <v>224</v>
      </c>
      <c r="E422" s="182" t="s">
        <v>608</v>
      </c>
      <c r="F422" s="183" t="s">
        <v>609</v>
      </c>
      <c r="G422" s="184" t="s">
        <v>140</v>
      </c>
      <c r="H422" s="185">
        <v>3.036</v>
      </c>
      <c r="I422" s="186"/>
      <c r="J422" s="187">
        <f>ROUND(I422*H422,2)</f>
        <v>0</v>
      </c>
      <c r="K422" s="183" t="s">
        <v>1</v>
      </c>
      <c r="L422" s="188"/>
      <c r="M422" s="189" t="s">
        <v>1</v>
      </c>
      <c r="N422" s="190" t="s">
        <v>39</v>
      </c>
      <c r="O422" s="54"/>
      <c r="P422" s="159">
        <f>O422*H422</f>
        <v>0</v>
      </c>
      <c r="Q422" s="159">
        <v>0.0075</v>
      </c>
      <c r="R422" s="159">
        <f>Q422*H422</f>
        <v>0.02277</v>
      </c>
      <c r="S422" s="159">
        <v>0</v>
      </c>
      <c r="T422" s="160">
        <f>S422*H422</f>
        <v>0</v>
      </c>
      <c r="AR422" s="161" t="s">
        <v>348</v>
      </c>
      <c r="AT422" s="161" t="s">
        <v>224</v>
      </c>
      <c r="AU422" s="161" t="s">
        <v>84</v>
      </c>
      <c r="AY422" s="16" t="s">
        <v>134</v>
      </c>
      <c r="BE422" s="162">
        <f>IF(N422="základní",J422,0)</f>
        <v>0</v>
      </c>
      <c r="BF422" s="162">
        <f>IF(N422="snížená",J422,0)</f>
        <v>0</v>
      </c>
      <c r="BG422" s="162">
        <f>IF(N422="zákl. přenesená",J422,0)</f>
        <v>0</v>
      </c>
      <c r="BH422" s="162">
        <f>IF(N422="sníž. přenesená",J422,0)</f>
        <v>0</v>
      </c>
      <c r="BI422" s="162">
        <f>IF(N422="nulová",J422,0)</f>
        <v>0</v>
      </c>
      <c r="BJ422" s="16" t="s">
        <v>82</v>
      </c>
      <c r="BK422" s="162">
        <f>ROUND(I422*H422,2)</f>
        <v>0</v>
      </c>
      <c r="BL422" s="16" t="s">
        <v>248</v>
      </c>
      <c r="BM422" s="161" t="s">
        <v>610</v>
      </c>
    </row>
    <row r="423" spans="2:47" s="1" customFormat="1" ht="12">
      <c r="B423" s="31"/>
      <c r="D423" s="163" t="s">
        <v>144</v>
      </c>
      <c r="F423" s="164" t="s">
        <v>609</v>
      </c>
      <c r="I423" s="90"/>
      <c r="L423" s="31"/>
      <c r="M423" s="165"/>
      <c r="N423" s="54"/>
      <c r="O423" s="54"/>
      <c r="P423" s="54"/>
      <c r="Q423" s="54"/>
      <c r="R423" s="54"/>
      <c r="S423" s="54"/>
      <c r="T423" s="55"/>
      <c r="AT423" s="16" t="s">
        <v>144</v>
      </c>
      <c r="AU423" s="16" t="s">
        <v>84</v>
      </c>
    </row>
    <row r="424" spans="2:47" s="1" customFormat="1" ht="19.2">
      <c r="B424" s="31"/>
      <c r="D424" s="163" t="s">
        <v>241</v>
      </c>
      <c r="F424" s="191" t="s">
        <v>242</v>
      </c>
      <c r="I424" s="90"/>
      <c r="L424" s="31"/>
      <c r="M424" s="165"/>
      <c r="N424" s="54"/>
      <c r="O424" s="54"/>
      <c r="P424" s="54"/>
      <c r="Q424" s="54"/>
      <c r="R424" s="54"/>
      <c r="S424" s="54"/>
      <c r="T424" s="55"/>
      <c r="AT424" s="16" t="s">
        <v>241</v>
      </c>
      <c r="AU424" s="16" t="s">
        <v>84</v>
      </c>
    </row>
    <row r="425" spans="2:51" s="13" customFormat="1" ht="12">
      <c r="B425" s="173"/>
      <c r="D425" s="163" t="s">
        <v>146</v>
      </c>
      <c r="E425" s="174" t="s">
        <v>1</v>
      </c>
      <c r="F425" s="175" t="s">
        <v>606</v>
      </c>
      <c r="H425" s="176">
        <v>1.08</v>
      </c>
      <c r="I425" s="177"/>
      <c r="L425" s="173"/>
      <c r="M425" s="178"/>
      <c r="N425" s="179"/>
      <c r="O425" s="179"/>
      <c r="P425" s="179"/>
      <c r="Q425" s="179"/>
      <c r="R425" s="179"/>
      <c r="S425" s="179"/>
      <c r="T425" s="180"/>
      <c r="AT425" s="174" t="s">
        <v>146</v>
      </c>
      <c r="AU425" s="174" t="s">
        <v>84</v>
      </c>
      <c r="AV425" s="13" t="s">
        <v>84</v>
      </c>
      <c r="AW425" s="13" t="s">
        <v>30</v>
      </c>
      <c r="AX425" s="13" t="s">
        <v>74</v>
      </c>
      <c r="AY425" s="174" t="s">
        <v>134</v>
      </c>
    </row>
    <row r="426" spans="2:51" s="13" customFormat="1" ht="12">
      <c r="B426" s="173"/>
      <c r="D426" s="163" t="s">
        <v>146</v>
      </c>
      <c r="E426" s="174" t="s">
        <v>1</v>
      </c>
      <c r="F426" s="175" t="s">
        <v>600</v>
      </c>
      <c r="H426" s="176">
        <v>0.24</v>
      </c>
      <c r="I426" s="177"/>
      <c r="L426" s="173"/>
      <c r="M426" s="178"/>
      <c r="N426" s="179"/>
      <c r="O426" s="179"/>
      <c r="P426" s="179"/>
      <c r="Q426" s="179"/>
      <c r="R426" s="179"/>
      <c r="S426" s="179"/>
      <c r="T426" s="180"/>
      <c r="AT426" s="174" t="s">
        <v>146</v>
      </c>
      <c r="AU426" s="174" t="s">
        <v>84</v>
      </c>
      <c r="AV426" s="13" t="s">
        <v>84</v>
      </c>
      <c r="AW426" s="13" t="s">
        <v>30</v>
      </c>
      <c r="AX426" s="13" t="s">
        <v>74</v>
      </c>
      <c r="AY426" s="174" t="s">
        <v>134</v>
      </c>
    </row>
    <row r="427" spans="2:51" s="13" customFormat="1" ht="12">
      <c r="B427" s="173"/>
      <c r="D427" s="163" t="s">
        <v>146</v>
      </c>
      <c r="E427" s="174" t="s">
        <v>1</v>
      </c>
      <c r="F427" s="175" t="s">
        <v>599</v>
      </c>
      <c r="H427" s="176">
        <v>1.44</v>
      </c>
      <c r="I427" s="177"/>
      <c r="L427" s="173"/>
      <c r="M427" s="178"/>
      <c r="N427" s="179"/>
      <c r="O427" s="179"/>
      <c r="P427" s="179"/>
      <c r="Q427" s="179"/>
      <c r="R427" s="179"/>
      <c r="S427" s="179"/>
      <c r="T427" s="180"/>
      <c r="AT427" s="174" t="s">
        <v>146</v>
      </c>
      <c r="AU427" s="174" t="s">
        <v>84</v>
      </c>
      <c r="AV427" s="13" t="s">
        <v>84</v>
      </c>
      <c r="AW427" s="13" t="s">
        <v>30</v>
      </c>
      <c r="AX427" s="13" t="s">
        <v>74</v>
      </c>
      <c r="AY427" s="174" t="s">
        <v>134</v>
      </c>
    </row>
    <row r="428" spans="2:51" s="13" customFormat="1" ht="12">
      <c r="B428" s="173"/>
      <c r="D428" s="163" t="s">
        <v>146</v>
      </c>
      <c r="F428" s="175" t="s">
        <v>611</v>
      </c>
      <c r="H428" s="176">
        <v>3.036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146</v>
      </c>
      <c r="AU428" s="174" t="s">
        <v>84</v>
      </c>
      <c r="AV428" s="13" t="s">
        <v>84</v>
      </c>
      <c r="AW428" s="13" t="s">
        <v>3</v>
      </c>
      <c r="AX428" s="13" t="s">
        <v>82</v>
      </c>
      <c r="AY428" s="174" t="s">
        <v>134</v>
      </c>
    </row>
    <row r="429" spans="2:65" s="1" customFormat="1" ht="21.6" customHeight="1">
      <c r="B429" s="149"/>
      <c r="C429" s="150" t="s">
        <v>612</v>
      </c>
      <c r="D429" s="150" t="s">
        <v>137</v>
      </c>
      <c r="E429" s="151" t="s">
        <v>613</v>
      </c>
      <c r="F429" s="152" t="s">
        <v>614</v>
      </c>
      <c r="G429" s="153" t="s">
        <v>245</v>
      </c>
      <c r="H429" s="154">
        <v>33.8</v>
      </c>
      <c r="I429" s="155"/>
      <c r="J429" s="156">
        <f>ROUND(I429*H429,2)</f>
        <v>0</v>
      </c>
      <c r="K429" s="152" t="s">
        <v>141</v>
      </c>
      <c r="L429" s="31"/>
      <c r="M429" s="157" t="s">
        <v>1</v>
      </c>
      <c r="N429" s="158" t="s">
        <v>39</v>
      </c>
      <c r="O429" s="54"/>
      <c r="P429" s="159">
        <f>O429*H429</f>
        <v>0</v>
      </c>
      <c r="Q429" s="159">
        <v>0.00031</v>
      </c>
      <c r="R429" s="159">
        <f>Q429*H429</f>
        <v>0.010478</v>
      </c>
      <c r="S429" s="159">
        <v>0</v>
      </c>
      <c r="T429" s="160">
        <f>S429*H429</f>
        <v>0</v>
      </c>
      <c r="AR429" s="161" t="s">
        <v>248</v>
      </c>
      <c r="AT429" s="161" t="s">
        <v>137</v>
      </c>
      <c r="AU429" s="161" t="s">
        <v>84</v>
      </c>
      <c r="AY429" s="16" t="s">
        <v>134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82</v>
      </c>
      <c r="BK429" s="162">
        <f>ROUND(I429*H429,2)</f>
        <v>0</v>
      </c>
      <c r="BL429" s="16" t="s">
        <v>248</v>
      </c>
      <c r="BM429" s="161" t="s">
        <v>615</v>
      </c>
    </row>
    <row r="430" spans="2:47" s="1" customFormat="1" ht="19.2">
      <c r="B430" s="31"/>
      <c r="D430" s="163" t="s">
        <v>144</v>
      </c>
      <c r="F430" s="164" t="s">
        <v>616</v>
      </c>
      <c r="I430" s="90"/>
      <c r="L430" s="31"/>
      <c r="M430" s="165"/>
      <c r="N430" s="54"/>
      <c r="O430" s="54"/>
      <c r="P430" s="54"/>
      <c r="Q430" s="54"/>
      <c r="R430" s="54"/>
      <c r="S430" s="54"/>
      <c r="T430" s="55"/>
      <c r="AT430" s="16" t="s">
        <v>144</v>
      </c>
      <c r="AU430" s="16" t="s">
        <v>84</v>
      </c>
    </row>
    <row r="431" spans="2:51" s="13" customFormat="1" ht="12">
      <c r="B431" s="173"/>
      <c r="D431" s="163" t="s">
        <v>146</v>
      </c>
      <c r="E431" s="174" t="s">
        <v>1</v>
      </c>
      <c r="F431" s="175" t="s">
        <v>617</v>
      </c>
      <c r="H431" s="176">
        <v>24</v>
      </c>
      <c r="I431" s="177"/>
      <c r="L431" s="173"/>
      <c r="M431" s="178"/>
      <c r="N431" s="179"/>
      <c r="O431" s="179"/>
      <c r="P431" s="179"/>
      <c r="Q431" s="179"/>
      <c r="R431" s="179"/>
      <c r="S431" s="179"/>
      <c r="T431" s="180"/>
      <c r="AT431" s="174" t="s">
        <v>146</v>
      </c>
      <c r="AU431" s="174" t="s">
        <v>84</v>
      </c>
      <c r="AV431" s="13" t="s">
        <v>84</v>
      </c>
      <c r="AW431" s="13" t="s">
        <v>30</v>
      </c>
      <c r="AX431" s="13" t="s">
        <v>74</v>
      </c>
      <c r="AY431" s="174" t="s">
        <v>134</v>
      </c>
    </row>
    <row r="432" spans="2:51" s="13" customFormat="1" ht="12">
      <c r="B432" s="173"/>
      <c r="D432" s="163" t="s">
        <v>146</v>
      </c>
      <c r="E432" s="174" t="s">
        <v>1</v>
      </c>
      <c r="F432" s="175" t="s">
        <v>618</v>
      </c>
      <c r="H432" s="176">
        <v>3</v>
      </c>
      <c r="I432" s="177"/>
      <c r="L432" s="173"/>
      <c r="M432" s="178"/>
      <c r="N432" s="179"/>
      <c r="O432" s="179"/>
      <c r="P432" s="179"/>
      <c r="Q432" s="179"/>
      <c r="R432" s="179"/>
      <c r="S432" s="179"/>
      <c r="T432" s="180"/>
      <c r="AT432" s="174" t="s">
        <v>146</v>
      </c>
      <c r="AU432" s="174" t="s">
        <v>84</v>
      </c>
      <c r="AV432" s="13" t="s">
        <v>84</v>
      </c>
      <c r="AW432" s="13" t="s">
        <v>30</v>
      </c>
      <c r="AX432" s="13" t="s">
        <v>74</v>
      </c>
      <c r="AY432" s="174" t="s">
        <v>134</v>
      </c>
    </row>
    <row r="433" spans="2:51" s="13" customFormat="1" ht="12">
      <c r="B433" s="173"/>
      <c r="D433" s="163" t="s">
        <v>146</v>
      </c>
      <c r="E433" s="174" t="s">
        <v>1</v>
      </c>
      <c r="F433" s="175" t="s">
        <v>619</v>
      </c>
      <c r="H433" s="176">
        <v>6.8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4" t="s">
        <v>146</v>
      </c>
      <c r="AU433" s="174" t="s">
        <v>84</v>
      </c>
      <c r="AV433" s="13" t="s">
        <v>84</v>
      </c>
      <c r="AW433" s="13" t="s">
        <v>30</v>
      </c>
      <c r="AX433" s="13" t="s">
        <v>74</v>
      </c>
      <c r="AY433" s="174" t="s">
        <v>134</v>
      </c>
    </row>
    <row r="434" spans="2:65" s="1" customFormat="1" ht="21.6" customHeight="1">
      <c r="B434" s="149"/>
      <c r="C434" s="150" t="s">
        <v>620</v>
      </c>
      <c r="D434" s="150" t="s">
        <v>137</v>
      </c>
      <c r="E434" s="151" t="s">
        <v>621</v>
      </c>
      <c r="F434" s="152" t="s">
        <v>622</v>
      </c>
      <c r="G434" s="153" t="s">
        <v>245</v>
      </c>
      <c r="H434" s="154">
        <v>39.13</v>
      </c>
      <c r="I434" s="155"/>
      <c r="J434" s="156">
        <f>ROUND(I434*H434,2)</f>
        <v>0</v>
      </c>
      <c r="K434" s="152" t="s">
        <v>141</v>
      </c>
      <c r="L434" s="31"/>
      <c r="M434" s="157" t="s">
        <v>1</v>
      </c>
      <c r="N434" s="158" t="s">
        <v>39</v>
      </c>
      <c r="O434" s="54"/>
      <c r="P434" s="159">
        <f>O434*H434</f>
        <v>0</v>
      </c>
      <c r="Q434" s="159">
        <v>0.00026</v>
      </c>
      <c r="R434" s="159">
        <f>Q434*H434</f>
        <v>0.0101738</v>
      </c>
      <c r="S434" s="159">
        <v>0</v>
      </c>
      <c r="T434" s="160">
        <f>S434*H434</f>
        <v>0</v>
      </c>
      <c r="AR434" s="161" t="s">
        <v>248</v>
      </c>
      <c r="AT434" s="161" t="s">
        <v>137</v>
      </c>
      <c r="AU434" s="161" t="s">
        <v>84</v>
      </c>
      <c r="AY434" s="16" t="s">
        <v>134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6" t="s">
        <v>82</v>
      </c>
      <c r="BK434" s="162">
        <f>ROUND(I434*H434,2)</f>
        <v>0</v>
      </c>
      <c r="BL434" s="16" t="s">
        <v>248</v>
      </c>
      <c r="BM434" s="161" t="s">
        <v>623</v>
      </c>
    </row>
    <row r="435" spans="2:47" s="1" customFormat="1" ht="19.2">
      <c r="B435" s="31"/>
      <c r="D435" s="163" t="s">
        <v>144</v>
      </c>
      <c r="F435" s="164" t="s">
        <v>624</v>
      </c>
      <c r="I435" s="90"/>
      <c r="L435" s="31"/>
      <c r="M435" s="165"/>
      <c r="N435" s="54"/>
      <c r="O435" s="54"/>
      <c r="P435" s="54"/>
      <c r="Q435" s="54"/>
      <c r="R435" s="54"/>
      <c r="S435" s="54"/>
      <c r="T435" s="55"/>
      <c r="AT435" s="16" t="s">
        <v>144</v>
      </c>
      <c r="AU435" s="16" t="s">
        <v>84</v>
      </c>
    </row>
    <row r="436" spans="2:51" s="13" customFormat="1" ht="30.6">
      <c r="B436" s="173"/>
      <c r="D436" s="163" t="s">
        <v>146</v>
      </c>
      <c r="E436" s="174" t="s">
        <v>1</v>
      </c>
      <c r="F436" s="175" t="s">
        <v>625</v>
      </c>
      <c r="H436" s="176">
        <v>16.655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146</v>
      </c>
      <c r="AU436" s="174" t="s">
        <v>84</v>
      </c>
      <c r="AV436" s="13" t="s">
        <v>84</v>
      </c>
      <c r="AW436" s="13" t="s">
        <v>30</v>
      </c>
      <c r="AX436" s="13" t="s">
        <v>74</v>
      </c>
      <c r="AY436" s="174" t="s">
        <v>134</v>
      </c>
    </row>
    <row r="437" spans="2:51" s="13" customFormat="1" ht="20.4">
      <c r="B437" s="173"/>
      <c r="D437" s="163" t="s">
        <v>146</v>
      </c>
      <c r="E437" s="174" t="s">
        <v>1</v>
      </c>
      <c r="F437" s="175" t="s">
        <v>626</v>
      </c>
      <c r="H437" s="176">
        <v>3.675</v>
      </c>
      <c r="I437" s="177"/>
      <c r="L437" s="173"/>
      <c r="M437" s="178"/>
      <c r="N437" s="179"/>
      <c r="O437" s="179"/>
      <c r="P437" s="179"/>
      <c r="Q437" s="179"/>
      <c r="R437" s="179"/>
      <c r="S437" s="179"/>
      <c r="T437" s="180"/>
      <c r="AT437" s="174" t="s">
        <v>146</v>
      </c>
      <c r="AU437" s="174" t="s">
        <v>84</v>
      </c>
      <c r="AV437" s="13" t="s">
        <v>84</v>
      </c>
      <c r="AW437" s="13" t="s">
        <v>30</v>
      </c>
      <c r="AX437" s="13" t="s">
        <v>74</v>
      </c>
      <c r="AY437" s="174" t="s">
        <v>134</v>
      </c>
    </row>
    <row r="438" spans="2:51" s="13" customFormat="1" ht="20.4">
      <c r="B438" s="173"/>
      <c r="D438" s="163" t="s">
        <v>146</v>
      </c>
      <c r="E438" s="174" t="s">
        <v>1</v>
      </c>
      <c r="F438" s="175" t="s">
        <v>531</v>
      </c>
      <c r="H438" s="176">
        <v>16.1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146</v>
      </c>
      <c r="AU438" s="174" t="s">
        <v>84</v>
      </c>
      <c r="AV438" s="13" t="s">
        <v>84</v>
      </c>
      <c r="AW438" s="13" t="s">
        <v>30</v>
      </c>
      <c r="AX438" s="13" t="s">
        <v>74</v>
      </c>
      <c r="AY438" s="174" t="s">
        <v>134</v>
      </c>
    </row>
    <row r="439" spans="2:51" s="13" customFormat="1" ht="12">
      <c r="B439" s="173"/>
      <c r="D439" s="163" t="s">
        <v>146</v>
      </c>
      <c r="E439" s="174" t="s">
        <v>1</v>
      </c>
      <c r="F439" s="175" t="s">
        <v>627</v>
      </c>
      <c r="H439" s="176">
        <v>-3.6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146</v>
      </c>
      <c r="AU439" s="174" t="s">
        <v>84</v>
      </c>
      <c r="AV439" s="13" t="s">
        <v>84</v>
      </c>
      <c r="AW439" s="13" t="s">
        <v>30</v>
      </c>
      <c r="AX439" s="13" t="s">
        <v>74</v>
      </c>
      <c r="AY439" s="174" t="s">
        <v>134</v>
      </c>
    </row>
    <row r="440" spans="2:51" s="13" customFormat="1" ht="12">
      <c r="B440" s="173"/>
      <c r="D440" s="163" t="s">
        <v>146</v>
      </c>
      <c r="E440" s="174" t="s">
        <v>1</v>
      </c>
      <c r="F440" s="175" t="s">
        <v>628</v>
      </c>
      <c r="H440" s="176">
        <v>6.3</v>
      </c>
      <c r="I440" s="177"/>
      <c r="L440" s="173"/>
      <c r="M440" s="178"/>
      <c r="N440" s="179"/>
      <c r="O440" s="179"/>
      <c r="P440" s="179"/>
      <c r="Q440" s="179"/>
      <c r="R440" s="179"/>
      <c r="S440" s="179"/>
      <c r="T440" s="180"/>
      <c r="AT440" s="174" t="s">
        <v>146</v>
      </c>
      <c r="AU440" s="174" t="s">
        <v>84</v>
      </c>
      <c r="AV440" s="13" t="s">
        <v>84</v>
      </c>
      <c r="AW440" s="13" t="s">
        <v>30</v>
      </c>
      <c r="AX440" s="13" t="s">
        <v>74</v>
      </c>
      <c r="AY440" s="174" t="s">
        <v>134</v>
      </c>
    </row>
    <row r="441" spans="2:65" s="1" customFormat="1" ht="14.4" customHeight="1">
      <c r="B441" s="149"/>
      <c r="C441" s="150" t="s">
        <v>629</v>
      </c>
      <c r="D441" s="150" t="s">
        <v>137</v>
      </c>
      <c r="E441" s="151" t="s">
        <v>630</v>
      </c>
      <c r="F441" s="152" t="s">
        <v>631</v>
      </c>
      <c r="G441" s="153" t="s">
        <v>245</v>
      </c>
      <c r="H441" s="154">
        <v>1.3</v>
      </c>
      <c r="I441" s="155"/>
      <c r="J441" s="156">
        <f>ROUND(I441*H441,2)</f>
        <v>0</v>
      </c>
      <c r="K441" s="152" t="s">
        <v>141</v>
      </c>
      <c r="L441" s="31"/>
      <c r="M441" s="157" t="s">
        <v>1</v>
      </c>
      <c r="N441" s="158" t="s">
        <v>39</v>
      </c>
      <c r="O441" s="54"/>
      <c r="P441" s="159">
        <f>O441*H441</f>
        <v>0</v>
      </c>
      <c r="Q441" s="159">
        <v>0.0006</v>
      </c>
      <c r="R441" s="159">
        <f>Q441*H441</f>
        <v>0.00078</v>
      </c>
      <c r="S441" s="159">
        <v>0</v>
      </c>
      <c r="T441" s="160">
        <f>S441*H441</f>
        <v>0</v>
      </c>
      <c r="AR441" s="161" t="s">
        <v>248</v>
      </c>
      <c r="AT441" s="161" t="s">
        <v>137</v>
      </c>
      <c r="AU441" s="161" t="s">
        <v>84</v>
      </c>
      <c r="AY441" s="16" t="s">
        <v>134</v>
      </c>
      <c r="BE441" s="162">
        <f>IF(N441="základní",J441,0)</f>
        <v>0</v>
      </c>
      <c r="BF441" s="162">
        <f>IF(N441="snížená",J441,0)</f>
        <v>0</v>
      </c>
      <c r="BG441" s="162">
        <f>IF(N441="zákl. přenesená",J441,0)</f>
        <v>0</v>
      </c>
      <c r="BH441" s="162">
        <f>IF(N441="sníž. přenesená",J441,0)</f>
        <v>0</v>
      </c>
      <c r="BI441" s="162">
        <f>IF(N441="nulová",J441,0)</f>
        <v>0</v>
      </c>
      <c r="BJ441" s="16" t="s">
        <v>82</v>
      </c>
      <c r="BK441" s="162">
        <f>ROUND(I441*H441,2)</f>
        <v>0</v>
      </c>
      <c r="BL441" s="16" t="s">
        <v>248</v>
      </c>
      <c r="BM441" s="161" t="s">
        <v>632</v>
      </c>
    </row>
    <row r="442" spans="2:47" s="1" customFormat="1" ht="12">
      <c r="B442" s="31"/>
      <c r="D442" s="163" t="s">
        <v>144</v>
      </c>
      <c r="F442" s="164" t="s">
        <v>633</v>
      </c>
      <c r="I442" s="90"/>
      <c r="L442" s="31"/>
      <c r="M442" s="165"/>
      <c r="N442" s="54"/>
      <c r="O442" s="54"/>
      <c r="P442" s="54"/>
      <c r="Q442" s="54"/>
      <c r="R442" s="54"/>
      <c r="S442" s="54"/>
      <c r="T442" s="55"/>
      <c r="AT442" s="16" t="s">
        <v>144</v>
      </c>
      <c r="AU442" s="16" t="s">
        <v>84</v>
      </c>
    </row>
    <row r="443" spans="2:51" s="13" customFormat="1" ht="12">
      <c r="B443" s="173"/>
      <c r="D443" s="163" t="s">
        <v>146</v>
      </c>
      <c r="E443" s="174" t="s">
        <v>1</v>
      </c>
      <c r="F443" s="175" t="s">
        <v>634</v>
      </c>
      <c r="H443" s="176">
        <v>1.3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146</v>
      </c>
      <c r="AU443" s="174" t="s">
        <v>84</v>
      </c>
      <c r="AV443" s="13" t="s">
        <v>84</v>
      </c>
      <c r="AW443" s="13" t="s">
        <v>30</v>
      </c>
      <c r="AX443" s="13" t="s">
        <v>74</v>
      </c>
      <c r="AY443" s="174" t="s">
        <v>134</v>
      </c>
    </row>
    <row r="444" spans="2:65" s="1" customFormat="1" ht="14.4" customHeight="1">
      <c r="B444" s="149"/>
      <c r="C444" s="181" t="s">
        <v>635</v>
      </c>
      <c r="D444" s="181" t="s">
        <v>224</v>
      </c>
      <c r="E444" s="182" t="s">
        <v>636</v>
      </c>
      <c r="F444" s="183" t="s">
        <v>637</v>
      </c>
      <c r="G444" s="184" t="s">
        <v>245</v>
      </c>
      <c r="H444" s="185">
        <v>1.3</v>
      </c>
      <c r="I444" s="186"/>
      <c r="J444" s="187">
        <f>ROUND(I444*H444,2)</f>
        <v>0</v>
      </c>
      <c r="K444" s="183" t="s">
        <v>1</v>
      </c>
      <c r="L444" s="188"/>
      <c r="M444" s="189" t="s">
        <v>1</v>
      </c>
      <c r="N444" s="190" t="s">
        <v>39</v>
      </c>
      <c r="O444" s="54"/>
      <c r="P444" s="159">
        <f>O444*H444</f>
        <v>0</v>
      </c>
      <c r="Q444" s="159">
        <v>0.003</v>
      </c>
      <c r="R444" s="159">
        <f>Q444*H444</f>
        <v>0.0039000000000000003</v>
      </c>
      <c r="S444" s="159">
        <v>0</v>
      </c>
      <c r="T444" s="160">
        <f>S444*H444</f>
        <v>0</v>
      </c>
      <c r="AR444" s="161" t="s">
        <v>348</v>
      </c>
      <c r="AT444" s="161" t="s">
        <v>224</v>
      </c>
      <c r="AU444" s="161" t="s">
        <v>84</v>
      </c>
      <c r="AY444" s="16" t="s">
        <v>134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6" t="s">
        <v>82</v>
      </c>
      <c r="BK444" s="162">
        <f>ROUND(I444*H444,2)</f>
        <v>0</v>
      </c>
      <c r="BL444" s="16" t="s">
        <v>248</v>
      </c>
      <c r="BM444" s="161" t="s">
        <v>638</v>
      </c>
    </row>
    <row r="445" spans="2:47" s="1" customFormat="1" ht="12">
      <c r="B445" s="31"/>
      <c r="D445" s="163" t="s">
        <v>144</v>
      </c>
      <c r="F445" s="164" t="s">
        <v>637</v>
      </c>
      <c r="I445" s="90"/>
      <c r="L445" s="31"/>
      <c r="M445" s="165"/>
      <c r="N445" s="54"/>
      <c r="O445" s="54"/>
      <c r="P445" s="54"/>
      <c r="Q445" s="54"/>
      <c r="R445" s="54"/>
      <c r="S445" s="54"/>
      <c r="T445" s="55"/>
      <c r="AT445" s="16" t="s">
        <v>144</v>
      </c>
      <c r="AU445" s="16" t="s">
        <v>84</v>
      </c>
    </row>
    <row r="446" spans="2:47" s="1" customFormat="1" ht="19.2">
      <c r="B446" s="31"/>
      <c r="D446" s="163" t="s">
        <v>241</v>
      </c>
      <c r="F446" s="191" t="s">
        <v>242</v>
      </c>
      <c r="I446" s="90"/>
      <c r="L446" s="31"/>
      <c r="M446" s="165"/>
      <c r="N446" s="54"/>
      <c r="O446" s="54"/>
      <c r="P446" s="54"/>
      <c r="Q446" s="54"/>
      <c r="R446" s="54"/>
      <c r="S446" s="54"/>
      <c r="T446" s="55"/>
      <c r="AT446" s="16" t="s">
        <v>241</v>
      </c>
      <c r="AU446" s="16" t="s">
        <v>84</v>
      </c>
    </row>
    <row r="447" spans="2:51" s="13" customFormat="1" ht="12">
      <c r="B447" s="173"/>
      <c r="D447" s="163" t="s">
        <v>146</v>
      </c>
      <c r="E447" s="174" t="s">
        <v>1</v>
      </c>
      <c r="F447" s="175" t="s">
        <v>634</v>
      </c>
      <c r="H447" s="176">
        <v>1.3</v>
      </c>
      <c r="I447" s="177"/>
      <c r="L447" s="173"/>
      <c r="M447" s="178"/>
      <c r="N447" s="179"/>
      <c r="O447" s="179"/>
      <c r="P447" s="179"/>
      <c r="Q447" s="179"/>
      <c r="R447" s="179"/>
      <c r="S447" s="179"/>
      <c r="T447" s="180"/>
      <c r="AT447" s="174" t="s">
        <v>146</v>
      </c>
      <c r="AU447" s="174" t="s">
        <v>84</v>
      </c>
      <c r="AV447" s="13" t="s">
        <v>84</v>
      </c>
      <c r="AW447" s="13" t="s">
        <v>30</v>
      </c>
      <c r="AX447" s="13" t="s">
        <v>74</v>
      </c>
      <c r="AY447" s="174" t="s">
        <v>134</v>
      </c>
    </row>
    <row r="448" spans="2:65" s="1" customFormat="1" ht="21.6" customHeight="1">
      <c r="B448" s="149"/>
      <c r="C448" s="150" t="s">
        <v>639</v>
      </c>
      <c r="D448" s="150" t="s">
        <v>137</v>
      </c>
      <c r="E448" s="151" t="s">
        <v>640</v>
      </c>
      <c r="F448" s="152" t="s">
        <v>641</v>
      </c>
      <c r="G448" s="153" t="s">
        <v>227</v>
      </c>
      <c r="H448" s="154">
        <v>10</v>
      </c>
      <c r="I448" s="155"/>
      <c r="J448" s="156">
        <f>ROUND(I448*H448,2)</f>
        <v>0</v>
      </c>
      <c r="K448" s="152" t="s">
        <v>1</v>
      </c>
      <c r="L448" s="31"/>
      <c r="M448" s="157" t="s">
        <v>1</v>
      </c>
      <c r="N448" s="158" t="s">
        <v>39</v>
      </c>
      <c r="O448" s="54"/>
      <c r="P448" s="159">
        <f>O448*H448</f>
        <v>0</v>
      </c>
      <c r="Q448" s="159">
        <v>0</v>
      </c>
      <c r="R448" s="159">
        <f>Q448*H448</f>
        <v>0</v>
      </c>
      <c r="S448" s="159">
        <v>0</v>
      </c>
      <c r="T448" s="160">
        <f>S448*H448</f>
        <v>0</v>
      </c>
      <c r="AR448" s="161" t="s">
        <v>248</v>
      </c>
      <c r="AT448" s="161" t="s">
        <v>137</v>
      </c>
      <c r="AU448" s="161" t="s">
        <v>84</v>
      </c>
      <c r="AY448" s="16" t="s">
        <v>134</v>
      </c>
      <c r="BE448" s="162">
        <f>IF(N448="základní",J448,0)</f>
        <v>0</v>
      </c>
      <c r="BF448" s="162">
        <f>IF(N448="snížená",J448,0)</f>
        <v>0</v>
      </c>
      <c r="BG448" s="162">
        <f>IF(N448="zákl. přenesená",J448,0)</f>
        <v>0</v>
      </c>
      <c r="BH448" s="162">
        <f>IF(N448="sníž. přenesená",J448,0)</f>
        <v>0</v>
      </c>
      <c r="BI448" s="162">
        <f>IF(N448="nulová",J448,0)</f>
        <v>0</v>
      </c>
      <c r="BJ448" s="16" t="s">
        <v>82</v>
      </c>
      <c r="BK448" s="162">
        <f>ROUND(I448*H448,2)</f>
        <v>0</v>
      </c>
      <c r="BL448" s="16" t="s">
        <v>248</v>
      </c>
      <c r="BM448" s="161" t="s">
        <v>642</v>
      </c>
    </row>
    <row r="449" spans="2:47" s="1" customFormat="1" ht="12">
      <c r="B449" s="31"/>
      <c r="D449" s="163" t="s">
        <v>144</v>
      </c>
      <c r="F449" s="164" t="s">
        <v>641</v>
      </c>
      <c r="I449" s="90"/>
      <c r="L449" s="31"/>
      <c r="M449" s="165"/>
      <c r="N449" s="54"/>
      <c r="O449" s="54"/>
      <c r="P449" s="54"/>
      <c r="Q449" s="54"/>
      <c r="R449" s="54"/>
      <c r="S449" s="54"/>
      <c r="T449" s="55"/>
      <c r="AT449" s="16" t="s">
        <v>144</v>
      </c>
      <c r="AU449" s="16" t="s">
        <v>84</v>
      </c>
    </row>
    <row r="450" spans="2:51" s="13" customFormat="1" ht="12">
      <c r="B450" s="173"/>
      <c r="D450" s="163" t="s">
        <v>146</v>
      </c>
      <c r="E450" s="174" t="s">
        <v>1</v>
      </c>
      <c r="F450" s="175" t="s">
        <v>643</v>
      </c>
      <c r="H450" s="176">
        <v>10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4" t="s">
        <v>146</v>
      </c>
      <c r="AU450" s="174" t="s">
        <v>84</v>
      </c>
      <c r="AV450" s="13" t="s">
        <v>84</v>
      </c>
      <c r="AW450" s="13" t="s">
        <v>30</v>
      </c>
      <c r="AX450" s="13" t="s">
        <v>74</v>
      </c>
      <c r="AY450" s="174" t="s">
        <v>134</v>
      </c>
    </row>
    <row r="451" spans="2:65" s="1" customFormat="1" ht="21.6" customHeight="1">
      <c r="B451" s="149"/>
      <c r="C451" s="150" t="s">
        <v>644</v>
      </c>
      <c r="D451" s="150" t="s">
        <v>137</v>
      </c>
      <c r="E451" s="151" t="s">
        <v>645</v>
      </c>
      <c r="F451" s="152" t="s">
        <v>646</v>
      </c>
      <c r="G451" s="153" t="s">
        <v>334</v>
      </c>
      <c r="H451" s="154">
        <v>1.662</v>
      </c>
      <c r="I451" s="155"/>
      <c r="J451" s="156">
        <f>ROUND(I451*H451,2)</f>
        <v>0</v>
      </c>
      <c r="K451" s="152" t="s">
        <v>141</v>
      </c>
      <c r="L451" s="31"/>
      <c r="M451" s="157" t="s">
        <v>1</v>
      </c>
      <c r="N451" s="158" t="s">
        <v>39</v>
      </c>
      <c r="O451" s="54"/>
      <c r="P451" s="159">
        <f>O451*H451</f>
        <v>0</v>
      </c>
      <c r="Q451" s="159">
        <v>0</v>
      </c>
      <c r="R451" s="159">
        <f>Q451*H451</f>
        <v>0</v>
      </c>
      <c r="S451" s="159">
        <v>0</v>
      </c>
      <c r="T451" s="160">
        <f>S451*H451</f>
        <v>0</v>
      </c>
      <c r="AR451" s="161" t="s">
        <v>248</v>
      </c>
      <c r="AT451" s="161" t="s">
        <v>137</v>
      </c>
      <c r="AU451" s="161" t="s">
        <v>84</v>
      </c>
      <c r="AY451" s="16" t="s">
        <v>134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6" t="s">
        <v>82</v>
      </c>
      <c r="BK451" s="162">
        <f>ROUND(I451*H451,2)</f>
        <v>0</v>
      </c>
      <c r="BL451" s="16" t="s">
        <v>248</v>
      </c>
      <c r="BM451" s="161" t="s">
        <v>647</v>
      </c>
    </row>
    <row r="452" spans="2:47" s="1" customFormat="1" ht="38.4">
      <c r="B452" s="31"/>
      <c r="D452" s="163" t="s">
        <v>144</v>
      </c>
      <c r="F452" s="164" t="s">
        <v>648</v>
      </c>
      <c r="I452" s="90"/>
      <c r="L452" s="31"/>
      <c r="M452" s="165"/>
      <c r="N452" s="54"/>
      <c r="O452" s="54"/>
      <c r="P452" s="54"/>
      <c r="Q452" s="54"/>
      <c r="R452" s="54"/>
      <c r="S452" s="54"/>
      <c r="T452" s="55"/>
      <c r="AT452" s="16" t="s">
        <v>144</v>
      </c>
      <c r="AU452" s="16" t="s">
        <v>84</v>
      </c>
    </row>
    <row r="453" spans="2:65" s="1" customFormat="1" ht="21.6" customHeight="1">
      <c r="B453" s="149"/>
      <c r="C453" s="150" t="s">
        <v>649</v>
      </c>
      <c r="D453" s="150" t="s">
        <v>137</v>
      </c>
      <c r="E453" s="151" t="s">
        <v>650</v>
      </c>
      <c r="F453" s="152" t="s">
        <v>651</v>
      </c>
      <c r="G453" s="153" t="s">
        <v>334</v>
      </c>
      <c r="H453" s="154">
        <v>1.662</v>
      </c>
      <c r="I453" s="155"/>
      <c r="J453" s="156">
        <f>ROUND(I453*H453,2)</f>
        <v>0</v>
      </c>
      <c r="K453" s="152" t="s">
        <v>141</v>
      </c>
      <c r="L453" s="31"/>
      <c r="M453" s="157" t="s">
        <v>1</v>
      </c>
      <c r="N453" s="158" t="s">
        <v>39</v>
      </c>
      <c r="O453" s="54"/>
      <c r="P453" s="159">
        <f>O453*H453</f>
        <v>0</v>
      </c>
      <c r="Q453" s="159">
        <v>0</v>
      </c>
      <c r="R453" s="159">
        <f>Q453*H453</f>
        <v>0</v>
      </c>
      <c r="S453" s="159">
        <v>0</v>
      </c>
      <c r="T453" s="160">
        <f>S453*H453</f>
        <v>0</v>
      </c>
      <c r="AR453" s="161" t="s">
        <v>248</v>
      </c>
      <c r="AT453" s="161" t="s">
        <v>137</v>
      </c>
      <c r="AU453" s="161" t="s">
        <v>84</v>
      </c>
      <c r="AY453" s="16" t="s">
        <v>134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6" t="s">
        <v>82</v>
      </c>
      <c r="BK453" s="162">
        <f>ROUND(I453*H453,2)</f>
        <v>0</v>
      </c>
      <c r="BL453" s="16" t="s">
        <v>248</v>
      </c>
      <c r="BM453" s="161" t="s">
        <v>652</v>
      </c>
    </row>
    <row r="454" spans="2:47" s="1" customFormat="1" ht="38.4">
      <c r="B454" s="31"/>
      <c r="D454" s="163" t="s">
        <v>144</v>
      </c>
      <c r="F454" s="164" t="s">
        <v>653</v>
      </c>
      <c r="I454" s="90"/>
      <c r="L454" s="31"/>
      <c r="M454" s="165"/>
      <c r="N454" s="54"/>
      <c r="O454" s="54"/>
      <c r="P454" s="54"/>
      <c r="Q454" s="54"/>
      <c r="R454" s="54"/>
      <c r="S454" s="54"/>
      <c r="T454" s="55"/>
      <c r="AT454" s="16" t="s">
        <v>144</v>
      </c>
      <c r="AU454" s="16" t="s">
        <v>84</v>
      </c>
    </row>
    <row r="455" spans="2:65" s="1" customFormat="1" ht="21.6" customHeight="1">
      <c r="B455" s="149"/>
      <c r="C455" s="150" t="s">
        <v>654</v>
      </c>
      <c r="D455" s="150" t="s">
        <v>137</v>
      </c>
      <c r="E455" s="151" t="s">
        <v>655</v>
      </c>
      <c r="F455" s="152" t="s">
        <v>656</v>
      </c>
      <c r="G455" s="153" t="s">
        <v>334</v>
      </c>
      <c r="H455" s="154">
        <v>1.662</v>
      </c>
      <c r="I455" s="155"/>
      <c r="J455" s="156">
        <f>ROUND(I455*H455,2)</f>
        <v>0</v>
      </c>
      <c r="K455" s="152" t="s">
        <v>141</v>
      </c>
      <c r="L455" s="31"/>
      <c r="M455" s="157" t="s">
        <v>1</v>
      </c>
      <c r="N455" s="158" t="s">
        <v>39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248</v>
      </c>
      <c r="AT455" s="161" t="s">
        <v>137</v>
      </c>
      <c r="AU455" s="161" t="s">
        <v>84</v>
      </c>
      <c r="AY455" s="16" t="s">
        <v>134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82</v>
      </c>
      <c r="BK455" s="162">
        <f>ROUND(I455*H455,2)</f>
        <v>0</v>
      </c>
      <c r="BL455" s="16" t="s">
        <v>248</v>
      </c>
      <c r="BM455" s="161" t="s">
        <v>657</v>
      </c>
    </row>
    <row r="456" spans="2:47" s="1" customFormat="1" ht="38.4">
      <c r="B456" s="31"/>
      <c r="D456" s="163" t="s">
        <v>144</v>
      </c>
      <c r="F456" s="164" t="s">
        <v>658</v>
      </c>
      <c r="I456" s="90"/>
      <c r="L456" s="31"/>
      <c r="M456" s="165"/>
      <c r="N456" s="54"/>
      <c r="O456" s="54"/>
      <c r="P456" s="54"/>
      <c r="Q456" s="54"/>
      <c r="R456" s="54"/>
      <c r="S456" s="54"/>
      <c r="T456" s="55"/>
      <c r="AT456" s="16" t="s">
        <v>144</v>
      </c>
      <c r="AU456" s="16" t="s">
        <v>84</v>
      </c>
    </row>
    <row r="457" spans="2:63" s="11" customFormat="1" ht="22.8" customHeight="1">
      <c r="B457" s="136"/>
      <c r="D457" s="137" t="s">
        <v>73</v>
      </c>
      <c r="E457" s="147" t="s">
        <v>659</v>
      </c>
      <c r="F457" s="147" t="s">
        <v>660</v>
      </c>
      <c r="I457" s="139"/>
      <c r="J457" s="148">
        <f>BK457</f>
        <v>0</v>
      </c>
      <c r="L457" s="136"/>
      <c r="M457" s="141"/>
      <c r="N457" s="142"/>
      <c r="O457" s="142"/>
      <c r="P457" s="143">
        <f>SUM(P458:P503)</f>
        <v>0</v>
      </c>
      <c r="Q457" s="142"/>
      <c r="R457" s="143">
        <f>SUM(R458:R503)</f>
        <v>0.18916296000000002</v>
      </c>
      <c r="S457" s="142"/>
      <c r="T457" s="144">
        <f>SUM(T458:T503)</f>
        <v>0</v>
      </c>
      <c r="AR457" s="137" t="s">
        <v>84</v>
      </c>
      <c r="AT457" s="145" t="s">
        <v>73</v>
      </c>
      <c r="AU457" s="145" t="s">
        <v>82</v>
      </c>
      <c r="AY457" s="137" t="s">
        <v>134</v>
      </c>
      <c r="BK457" s="146">
        <f>SUM(BK458:BK503)</f>
        <v>0</v>
      </c>
    </row>
    <row r="458" spans="2:65" s="1" customFormat="1" ht="21.6" customHeight="1">
      <c r="B458" s="149"/>
      <c r="C458" s="150" t="s">
        <v>661</v>
      </c>
      <c r="D458" s="150" t="s">
        <v>137</v>
      </c>
      <c r="E458" s="151" t="s">
        <v>662</v>
      </c>
      <c r="F458" s="152" t="s">
        <v>663</v>
      </c>
      <c r="G458" s="153" t="s">
        <v>140</v>
      </c>
      <c r="H458" s="154">
        <v>11.2</v>
      </c>
      <c r="I458" s="155"/>
      <c r="J458" s="156">
        <f>ROUND(I458*H458,2)</f>
        <v>0</v>
      </c>
      <c r="K458" s="152" t="s">
        <v>141</v>
      </c>
      <c r="L458" s="31"/>
      <c r="M458" s="157" t="s">
        <v>1</v>
      </c>
      <c r="N458" s="158" t="s">
        <v>39</v>
      </c>
      <c r="O458" s="54"/>
      <c r="P458" s="159">
        <f>O458*H458</f>
        <v>0</v>
      </c>
      <c r="Q458" s="159">
        <v>8E-05</v>
      </c>
      <c r="R458" s="159">
        <f>Q458*H458</f>
        <v>0.000896</v>
      </c>
      <c r="S458" s="159">
        <v>0</v>
      </c>
      <c r="T458" s="160">
        <f>S458*H458</f>
        <v>0</v>
      </c>
      <c r="AR458" s="161" t="s">
        <v>248</v>
      </c>
      <c r="AT458" s="161" t="s">
        <v>137</v>
      </c>
      <c r="AU458" s="161" t="s">
        <v>84</v>
      </c>
      <c r="AY458" s="16" t="s">
        <v>134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16" t="s">
        <v>82</v>
      </c>
      <c r="BK458" s="162">
        <f>ROUND(I458*H458,2)</f>
        <v>0</v>
      </c>
      <c r="BL458" s="16" t="s">
        <v>248</v>
      </c>
      <c r="BM458" s="161" t="s">
        <v>664</v>
      </c>
    </row>
    <row r="459" spans="2:47" s="1" customFormat="1" ht="28.8">
      <c r="B459" s="31"/>
      <c r="D459" s="163" t="s">
        <v>144</v>
      </c>
      <c r="F459" s="164" t="s">
        <v>665</v>
      </c>
      <c r="I459" s="90"/>
      <c r="L459" s="31"/>
      <c r="M459" s="165"/>
      <c r="N459" s="54"/>
      <c r="O459" s="54"/>
      <c r="P459" s="54"/>
      <c r="Q459" s="54"/>
      <c r="R459" s="54"/>
      <c r="S459" s="54"/>
      <c r="T459" s="55"/>
      <c r="AT459" s="16" t="s">
        <v>144</v>
      </c>
      <c r="AU459" s="16" t="s">
        <v>84</v>
      </c>
    </row>
    <row r="460" spans="2:51" s="13" customFormat="1" ht="12">
      <c r="B460" s="173"/>
      <c r="D460" s="163" t="s">
        <v>146</v>
      </c>
      <c r="E460" s="174" t="s">
        <v>1</v>
      </c>
      <c r="F460" s="175" t="s">
        <v>666</v>
      </c>
      <c r="H460" s="176">
        <v>2.44</v>
      </c>
      <c r="I460" s="177"/>
      <c r="L460" s="173"/>
      <c r="M460" s="178"/>
      <c r="N460" s="179"/>
      <c r="O460" s="179"/>
      <c r="P460" s="179"/>
      <c r="Q460" s="179"/>
      <c r="R460" s="179"/>
      <c r="S460" s="179"/>
      <c r="T460" s="180"/>
      <c r="AT460" s="174" t="s">
        <v>146</v>
      </c>
      <c r="AU460" s="174" t="s">
        <v>84</v>
      </c>
      <c r="AV460" s="13" t="s">
        <v>84</v>
      </c>
      <c r="AW460" s="13" t="s">
        <v>30</v>
      </c>
      <c r="AX460" s="13" t="s">
        <v>74</v>
      </c>
      <c r="AY460" s="174" t="s">
        <v>134</v>
      </c>
    </row>
    <row r="461" spans="2:51" s="12" customFormat="1" ht="12">
      <c r="B461" s="166"/>
      <c r="D461" s="163" t="s">
        <v>146</v>
      </c>
      <c r="E461" s="167" t="s">
        <v>1</v>
      </c>
      <c r="F461" s="168" t="s">
        <v>667</v>
      </c>
      <c r="H461" s="167" t="s">
        <v>1</v>
      </c>
      <c r="I461" s="169"/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146</v>
      </c>
      <c r="AU461" s="167" t="s">
        <v>84</v>
      </c>
      <c r="AV461" s="12" t="s">
        <v>82</v>
      </c>
      <c r="AW461" s="12" t="s">
        <v>30</v>
      </c>
      <c r="AX461" s="12" t="s">
        <v>74</v>
      </c>
      <c r="AY461" s="167" t="s">
        <v>134</v>
      </c>
    </row>
    <row r="462" spans="2:51" s="13" customFormat="1" ht="12">
      <c r="B462" s="173"/>
      <c r="D462" s="163" t="s">
        <v>146</v>
      </c>
      <c r="E462" s="174" t="s">
        <v>1</v>
      </c>
      <c r="F462" s="175" t="s">
        <v>668</v>
      </c>
      <c r="H462" s="176">
        <v>5.76</v>
      </c>
      <c r="I462" s="177"/>
      <c r="L462" s="173"/>
      <c r="M462" s="178"/>
      <c r="N462" s="179"/>
      <c r="O462" s="179"/>
      <c r="P462" s="179"/>
      <c r="Q462" s="179"/>
      <c r="R462" s="179"/>
      <c r="S462" s="179"/>
      <c r="T462" s="180"/>
      <c r="AT462" s="174" t="s">
        <v>146</v>
      </c>
      <c r="AU462" s="174" t="s">
        <v>84</v>
      </c>
      <c r="AV462" s="13" t="s">
        <v>84</v>
      </c>
      <c r="AW462" s="13" t="s">
        <v>30</v>
      </c>
      <c r="AX462" s="13" t="s">
        <v>74</v>
      </c>
      <c r="AY462" s="174" t="s">
        <v>134</v>
      </c>
    </row>
    <row r="463" spans="2:51" s="13" customFormat="1" ht="12">
      <c r="B463" s="173"/>
      <c r="D463" s="163" t="s">
        <v>146</v>
      </c>
      <c r="E463" s="174" t="s">
        <v>1</v>
      </c>
      <c r="F463" s="175" t="s">
        <v>669</v>
      </c>
      <c r="H463" s="176">
        <v>3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4" t="s">
        <v>146</v>
      </c>
      <c r="AU463" s="174" t="s">
        <v>84</v>
      </c>
      <c r="AV463" s="13" t="s">
        <v>84</v>
      </c>
      <c r="AW463" s="13" t="s">
        <v>30</v>
      </c>
      <c r="AX463" s="13" t="s">
        <v>74</v>
      </c>
      <c r="AY463" s="174" t="s">
        <v>134</v>
      </c>
    </row>
    <row r="464" spans="2:65" s="1" customFormat="1" ht="21.6" customHeight="1">
      <c r="B464" s="149"/>
      <c r="C464" s="150" t="s">
        <v>670</v>
      </c>
      <c r="D464" s="150" t="s">
        <v>137</v>
      </c>
      <c r="E464" s="151" t="s">
        <v>671</v>
      </c>
      <c r="F464" s="152" t="s">
        <v>672</v>
      </c>
      <c r="G464" s="153" t="s">
        <v>140</v>
      </c>
      <c r="H464" s="154">
        <v>2.44</v>
      </c>
      <c r="I464" s="155"/>
      <c r="J464" s="156">
        <f>ROUND(I464*H464,2)</f>
        <v>0</v>
      </c>
      <c r="K464" s="152" t="s">
        <v>141</v>
      </c>
      <c r="L464" s="31"/>
      <c r="M464" s="157" t="s">
        <v>1</v>
      </c>
      <c r="N464" s="158" t="s">
        <v>39</v>
      </c>
      <c r="O464" s="54"/>
      <c r="P464" s="159">
        <f>O464*H464</f>
        <v>0</v>
      </c>
      <c r="Q464" s="159">
        <v>0.00014</v>
      </c>
      <c r="R464" s="159">
        <f>Q464*H464</f>
        <v>0.00034159999999999995</v>
      </c>
      <c r="S464" s="159">
        <v>0</v>
      </c>
      <c r="T464" s="160">
        <f>S464*H464</f>
        <v>0</v>
      </c>
      <c r="AR464" s="161" t="s">
        <v>248</v>
      </c>
      <c r="AT464" s="161" t="s">
        <v>137</v>
      </c>
      <c r="AU464" s="161" t="s">
        <v>84</v>
      </c>
      <c r="AY464" s="16" t="s">
        <v>134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16" t="s">
        <v>82</v>
      </c>
      <c r="BK464" s="162">
        <f>ROUND(I464*H464,2)</f>
        <v>0</v>
      </c>
      <c r="BL464" s="16" t="s">
        <v>248</v>
      </c>
      <c r="BM464" s="161" t="s">
        <v>673</v>
      </c>
    </row>
    <row r="465" spans="2:47" s="1" customFormat="1" ht="19.2">
      <c r="B465" s="31"/>
      <c r="D465" s="163" t="s">
        <v>144</v>
      </c>
      <c r="F465" s="164" t="s">
        <v>674</v>
      </c>
      <c r="I465" s="90"/>
      <c r="L465" s="31"/>
      <c r="M465" s="165"/>
      <c r="N465" s="54"/>
      <c r="O465" s="54"/>
      <c r="P465" s="54"/>
      <c r="Q465" s="54"/>
      <c r="R465" s="54"/>
      <c r="S465" s="54"/>
      <c r="T465" s="55"/>
      <c r="AT465" s="16" t="s">
        <v>144</v>
      </c>
      <c r="AU465" s="16" t="s">
        <v>84</v>
      </c>
    </row>
    <row r="466" spans="2:51" s="13" customFormat="1" ht="12">
      <c r="B466" s="173"/>
      <c r="D466" s="163" t="s">
        <v>146</v>
      </c>
      <c r="E466" s="174" t="s">
        <v>1</v>
      </c>
      <c r="F466" s="175" t="s">
        <v>666</v>
      </c>
      <c r="H466" s="176">
        <v>2.44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4" t="s">
        <v>146</v>
      </c>
      <c r="AU466" s="174" t="s">
        <v>84</v>
      </c>
      <c r="AV466" s="13" t="s">
        <v>84</v>
      </c>
      <c r="AW466" s="13" t="s">
        <v>30</v>
      </c>
      <c r="AX466" s="13" t="s">
        <v>74</v>
      </c>
      <c r="AY466" s="174" t="s">
        <v>134</v>
      </c>
    </row>
    <row r="467" spans="2:65" s="1" customFormat="1" ht="21.6" customHeight="1">
      <c r="B467" s="149"/>
      <c r="C467" s="150" t="s">
        <v>675</v>
      </c>
      <c r="D467" s="150" t="s">
        <v>137</v>
      </c>
      <c r="E467" s="151" t="s">
        <v>676</v>
      </c>
      <c r="F467" s="152" t="s">
        <v>677</v>
      </c>
      <c r="G467" s="153" t="s">
        <v>140</v>
      </c>
      <c r="H467" s="154">
        <v>13.64</v>
      </c>
      <c r="I467" s="155"/>
      <c r="J467" s="156">
        <f>ROUND(I467*H467,2)</f>
        <v>0</v>
      </c>
      <c r="K467" s="152" t="s">
        <v>141</v>
      </c>
      <c r="L467" s="31"/>
      <c r="M467" s="157" t="s">
        <v>1</v>
      </c>
      <c r="N467" s="158" t="s">
        <v>39</v>
      </c>
      <c r="O467" s="54"/>
      <c r="P467" s="159">
        <f>O467*H467</f>
        <v>0</v>
      </c>
      <c r="Q467" s="159">
        <v>0.00012</v>
      </c>
      <c r="R467" s="159">
        <f>Q467*H467</f>
        <v>0.0016368</v>
      </c>
      <c r="S467" s="159">
        <v>0</v>
      </c>
      <c r="T467" s="160">
        <f>S467*H467</f>
        <v>0</v>
      </c>
      <c r="AR467" s="161" t="s">
        <v>248</v>
      </c>
      <c r="AT467" s="161" t="s">
        <v>137</v>
      </c>
      <c r="AU467" s="161" t="s">
        <v>84</v>
      </c>
      <c r="AY467" s="16" t="s">
        <v>134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82</v>
      </c>
      <c r="BK467" s="162">
        <f>ROUND(I467*H467,2)</f>
        <v>0</v>
      </c>
      <c r="BL467" s="16" t="s">
        <v>248</v>
      </c>
      <c r="BM467" s="161" t="s">
        <v>678</v>
      </c>
    </row>
    <row r="468" spans="2:47" s="1" customFormat="1" ht="19.2">
      <c r="B468" s="31"/>
      <c r="D468" s="163" t="s">
        <v>144</v>
      </c>
      <c r="F468" s="164" t="s">
        <v>679</v>
      </c>
      <c r="I468" s="90"/>
      <c r="L468" s="31"/>
      <c r="M468" s="165"/>
      <c r="N468" s="54"/>
      <c r="O468" s="54"/>
      <c r="P468" s="54"/>
      <c r="Q468" s="54"/>
      <c r="R468" s="54"/>
      <c r="S468" s="54"/>
      <c r="T468" s="55"/>
      <c r="AT468" s="16" t="s">
        <v>144</v>
      </c>
      <c r="AU468" s="16" t="s">
        <v>84</v>
      </c>
    </row>
    <row r="469" spans="2:51" s="12" customFormat="1" ht="12">
      <c r="B469" s="166"/>
      <c r="D469" s="163" t="s">
        <v>146</v>
      </c>
      <c r="E469" s="167" t="s">
        <v>1</v>
      </c>
      <c r="F469" s="168" t="s">
        <v>667</v>
      </c>
      <c r="H469" s="167" t="s">
        <v>1</v>
      </c>
      <c r="I469" s="169"/>
      <c r="L469" s="166"/>
      <c r="M469" s="170"/>
      <c r="N469" s="171"/>
      <c r="O469" s="171"/>
      <c r="P469" s="171"/>
      <c r="Q469" s="171"/>
      <c r="R469" s="171"/>
      <c r="S469" s="171"/>
      <c r="T469" s="172"/>
      <c r="AT469" s="167" t="s">
        <v>146</v>
      </c>
      <c r="AU469" s="167" t="s">
        <v>84</v>
      </c>
      <c r="AV469" s="12" t="s">
        <v>82</v>
      </c>
      <c r="AW469" s="12" t="s">
        <v>30</v>
      </c>
      <c r="AX469" s="12" t="s">
        <v>74</v>
      </c>
      <c r="AY469" s="167" t="s">
        <v>134</v>
      </c>
    </row>
    <row r="470" spans="2:51" s="13" customFormat="1" ht="12">
      <c r="B470" s="173"/>
      <c r="D470" s="163" t="s">
        <v>146</v>
      </c>
      <c r="E470" s="174" t="s">
        <v>1</v>
      </c>
      <c r="F470" s="175" t="s">
        <v>668</v>
      </c>
      <c r="H470" s="176">
        <v>5.76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4" t="s">
        <v>146</v>
      </c>
      <c r="AU470" s="174" t="s">
        <v>84</v>
      </c>
      <c r="AV470" s="13" t="s">
        <v>84</v>
      </c>
      <c r="AW470" s="13" t="s">
        <v>30</v>
      </c>
      <c r="AX470" s="13" t="s">
        <v>74</v>
      </c>
      <c r="AY470" s="174" t="s">
        <v>134</v>
      </c>
    </row>
    <row r="471" spans="2:51" s="13" customFormat="1" ht="12">
      <c r="B471" s="173"/>
      <c r="D471" s="163" t="s">
        <v>146</v>
      </c>
      <c r="E471" s="174" t="s">
        <v>1</v>
      </c>
      <c r="F471" s="175" t="s">
        <v>669</v>
      </c>
      <c r="H471" s="176">
        <v>3</v>
      </c>
      <c r="I471" s="177"/>
      <c r="L471" s="173"/>
      <c r="M471" s="178"/>
      <c r="N471" s="179"/>
      <c r="O471" s="179"/>
      <c r="P471" s="179"/>
      <c r="Q471" s="179"/>
      <c r="R471" s="179"/>
      <c r="S471" s="179"/>
      <c r="T471" s="180"/>
      <c r="AT471" s="174" t="s">
        <v>146</v>
      </c>
      <c r="AU471" s="174" t="s">
        <v>84</v>
      </c>
      <c r="AV471" s="13" t="s">
        <v>84</v>
      </c>
      <c r="AW471" s="13" t="s">
        <v>30</v>
      </c>
      <c r="AX471" s="13" t="s">
        <v>74</v>
      </c>
      <c r="AY471" s="174" t="s">
        <v>134</v>
      </c>
    </row>
    <row r="472" spans="2:51" s="13" customFormat="1" ht="12">
      <c r="B472" s="173"/>
      <c r="D472" s="163" t="s">
        <v>146</v>
      </c>
      <c r="E472" s="174" t="s">
        <v>1</v>
      </c>
      <c r="F472" s="175" t="s">
        <v>680</v>
      </c>
      <c r="H472" s="176">
        <v>4.88</v>
      </c>
      <c r="I472" s="177"/>
      <c r="L472" s="173"/>
      <c r="M472" s="178"/>
      <c r="N472" s="179"/>
      <c r="O472" s="179"/>
      <c r="P472" s="179"/>
      <c r="Q472" s="179"/>
      <c r="R472" s="179"/>
      <c r="S472" s="179"/>
      <c r="T472" s="180"/>
      <c r="AT472" s="174" t="s">
        <v>146</v>
      </c>
      <c r="AU472" s="174" t="s">
        <v>84</v>
      </c>
      <c r="AV472" s="13" t="s">
        <v>84</v>
      </c>
      <c r="AW472" s="13" t="s">
        <v>30</v>
      </c>
      <c r="AX472" s="13" t="s">
        <v>74</v>
      </c>
      <c r="AY472" s="174" t="s">
        <v>134</v>
      </c>
    </row>
    <row r="473" spans="2:65" s="1" customFormat="1" ht="21.6" customHeight="1">
      <c r="B473" s="149"/>
      <c r="C473" s="150" t="s">
        <v>681</v>
      </c>
      <c r="D473" s="150" t="s">
        <v>137</v>
      </c>
      <c r="E473" s="151" t="s">
        <v>682</v>
      </c>
      <c r="F473" s="152" t="s">
        <v>683</v>
      </c>
      <c r="G473" s="153" t="s">
        <v>140</v>
      </c>
      <c r="H473" s="154">
        <v>13.64</v>
      </c>
      <c r="I473" s="155"/>
      <c r="J473" s="156">
        <f>ROUND(I473*H473,2)</f>
        <v>0</v>
      </c>
      <c r="K473" s="152" t="s">
        <v>141</v>
      </c>
      <c r="L473" s="31"/>
      <c r="M473" s="157" t="s">
        <v>1</v>
      </c>
      <c r="N473" s="158" t="s">
        <v>39</v>
      </c>
      <c r="O473" s="54"/>
      <c r="P473" s="159">
        <f>O473*H473</f>
        <v>0</v>
      </c>
      <c r="Q473" s="159">
        <v>0.00012</v>
      </c>
      <c r="R473" s="159">
        <f>Q473*H473</f>
        <v>0.0016368</v>
      </c>
      <c r="S473" s="159">
        <v>0</v>
      </c>
      <c r="T473" s="160">
        <f>S473*H473</f>
        <v>0</v>
      </c>
      <c r="AR473" s="161" t="s">
        <v>248</v>
      </c>
      <c r="AT473" s="161" t="s">
        <v>137</v>
      </c>
      <c r="AU473" s="161" t="s">
        <v>84</v>
      </c>
      <c r="AY473" s="16" t="s">
        <v>134</v>
      </c>
      <c r="BE473" s="162">
        <f>IF(N473="základní",J473,0)</f>
        <v>0</v>
      </c>
      <c r="BF473" s="162">
        <f>IF(N473="snížená",J473,0)</f>
        <v>0</v>
      </c>
      <c r="BG473" s="162">
        <f>IF(N473="zákl. přenesená",J473,0)</f>
        <v>0</v>
      </c>
      <c r="BH473" s="162">
        <f>IF(N473="sníž. přenesená",J473,0)</f>
        <v>0</v>
      </c>
      <c r="BI473" s="162">
        <f>IF(N473="nulová",J473,0)</f>
        <v>0</v>
      </c>
      <c r="BJ473" s="16" t="s">
        <v>82</v>
      </c>
      <c r="BK473" s="162">
        <f>ROUND(I473*H473,2)</f>
        <v>0</v>
      </c>
      <c r="BL473" s="16" t="s">
        <v>248</v>
      </c>
      <c r="BM473" s="161" t="s">
        <v>684</v>
      </c>
    </row>
    <row r="474" spans="2:47" s="1" customFormat="1" ht="19.2">
      <c r="B474" s="31"/>
      <c r="D474" s="163" t="s">
        <v>144</v>
      </c>
      <c r="F474" s="164" t="s">
        <v>685</v>
      </c>
      <c r="I474" s="90"/>
      <c r="L474" s="31"/>
      <c r="M474" s="165"/>
      <c r="N474" s="54"/>
      <c r="O474" s="54"/>
      <c r="P474" s="54"/>
      <c r="Q474" s="54"/>
      <c r="R474" s="54"/>
      <c r="S474" s="54"/>
      <c r="T474" s="55"/>
      <c r="AT474" s="16" t="s">
        <v>144</v>
      </c>
      <c r="AU474" s="16" t="s">
        <v>84</v>
      </c>
    </row>
    <row r="475" spans="2:65" s="1" customFormat="1" ht="21.6" customHeight="1">
      <c r="B475" s="149"/>
      <c r="C475" s="150" t="s">
        <v>686</v>
      </c>
      <c r="D475" s="150" t="s">
        <v>137</v>
      </c>
      <c r="E475" s="151" t="s">
        <v>687</v>
      </c>
      <c r="F475" s="152" t="s">
        <v>688</v>
      </c>
      <c r="G475" s="153" t="s">
        <v>140</v>
      </c>
      <c r="H475" s="154">
        <v>32.661</v>
      </c>
      <c r="I475" s="155"/>
      <c r="J475" s="156">
        <f>ROUND(I475*H475,2)</f>
        <v>0</v>
      </c>
      <c r="K475" s="152" t="s">
        <v>141</v>
      </c>
      <c r="L475" s="31"/>
      <c r="M475" s="157" t="s">
        <v>1</v>
      </c>
      <c r="N475" s="158" t="s">
        <v>39</v>
      </c>
      <c r="O475" s="54"/>
      <c r="P475" s="159">
        <f>O475*H475</f>
        <v>0</v>
      </c>
      <c r="Q475" s="159">
        <v>9E-05</v>
      </c>
      <c r="R475" s="159">
        <f>Q475*H475</f>
        <v>0.0029394900000000003</v>
      </c>
      <c r="S475" s="159">
        <v>0</v>
      </c>
      <c r="T475" s="160">
        <f>S475*H475</f>
        <v>0</v>
      </c>
      <c r="AR475" s="161" t="s">
        <v>248</v>
      </c>
      <c r="AT475" s="161" t="s">
        <v>137</v>
      </c>
      <c r="AU475" s="161" t="s">
        <v>84</v>
      </c>
      <c r="AY475" s="16" t="s">
        <v>134</v>
      </c>
      <c r="BE475" s="162">
        <f>IF(N475="základní",J475,0)</f>
        <v>0</v>
      </c>
      <c r="BF475" s="162">
        <f>IF(N475="snížená",J475,0)</f>
        <v>0</v>
      </c>
      <c r="BG475" s="162">
        <f>IF(N475="zákl. přenesená",J475,0)</f>
        <v>0</v>
      </c>
      <c r="BH475" s="162">
        <f>IF(N475="sníž. přenesená",J475,0)</f>
        <v>0</v>
      </c>
      <c r="BI475" s="162">
        <f>IF(N475="nulová",J475,0)</f>
        <v>0</v>
      </c>
      <c r="BJ475" s="16" t="s">
        <v>82</v>
      </c>
      <c r="BK475" s="162">
        <f>ROUND(I475*H475,2)</f>
        <v>0</v>
      </c>
      <c r="BL475" s="16" t="s">
        <v>248</v>
      </c>
      <c r="BM475" s="161" t="s">
        <v>689</v>
      </c>
    </row>
    <row r="476" spans="2:47" s="1" customFormat="1" ht="19.2">
      <c r="B476" s="31"/>
      <c r="D476" s="163" t="s">
        <v>144</v>
      </c>
      <c r="F476" s="164" t="s">
        <v>690</v>
      </c>
      <c r="I476" s="90"/>
      <c r="L476" s="31"/>
      <c r="M476" s="165"/>
      <c r="N476" s="54"/>
      <c r="O476" s="54"/>
      <c r="P476" s="54"/>
      <c r="Q476" s="54"/>
      <c r="R476" s="54"/>
      <c r="S476" s="54"/>
      <c r="T476" s="55"/>
      <c r="AT476" s="16" t="s">
        <v>144</v>
      </c>
      <c r="AU476" s="16" t="s">
        <v>84</v>
      </c>
    </row>
    <row r="477" spans="2:51" s="13" customFormat="1" ht="12">
      <c r="B477" s="173"/>
      <c r="D477" s="163" t="s">
        <v>146</v>
      </c>
      <c r="E477" s="174" t="s">
        <v>1</v>
      </c>
      <c r="F477" s="175" t="s">
        <v>691</v>
      </c>
      <c r="H477" s="176">
        <v>31.809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4" t="s">
        <v>146</v>
      </c>
      <c r="AU477" s="174" t="s">
        <v>84</v>
      </c>
      <c r="AV477" s="13" t="s">
        <v>84</v>
      </c>
      <c r="AW477" s="13" t="s">
        <v>30</v>
      </c>
      <c r="AX477" s="13" t="s">
        <v>74</v>
      </c>
      <c r="AY477" s="174" t="s">
        <v>134</v>
      </c>
    </row>
    <row r="478" spans="2:51" s="13" customFormat="1" ht="12">
      <c r="B478" s="173"/>
      <c r="D478" s="163" t="s">
        <v>146</v>
      </c>
      <c r="E478" s="174" t="s">
        <v>1</v>
      </c>
      <c r="F478" s="175" t="s">
        <v>692</v>
      </c>
      <c r="H478" s="176">
        <v>0.852</v>
      </c>
      <c r="I478" s="177"/>
      <c r="L478" s="173"/>
      <c r="M478" s="178"/>
      <c r="N478" s="179"/>
      <c r="O478" s="179"/>
      <c r="P478" s="179"/>
      <c r="Q478" s="179"/>
      <c r="R478" s="179"/>
      <c r="S478" s="179"/>
      <c r="T478" s="180"/>
      <c r="AT478" s="174" t="s">
        <v>146</v>
      </c>
      <c r="AU478" s="174" t="s">
        <v>84</v>
      </c>
      <c r="AV478" s="13" t="s">
        <v>84</v>
      </c>
      <c r="AW478" s="13" t="s">
        <v>30</v>
      </c>
      <c r="AX478" s="13" t="s">
        <v>74</v>
      </c>
      <c r="AY478" s="174" t="s">
        <v>134</v>
      </c>
    </row>
    <row r="479" spans="2:65" s="1" customFormat="1" ht="21.6" customHeight="1">
      <c r="B479" s="149"/>
      <c r="C479" s="150" t="s">
        <v>693</v>
      </c>
      <c r="D479" s="150" t="s">
        <v>137</v>
      </c>
      <c r="E479" s="151" t="s">
        <v>694</v>
      </c>
      <c r="F479" s="152" t="s">
        <v>695</v>
      </c>
      <c r="G479" s="153" t="s">
        <v>140</v>
      </c>
      <c r="H479" s="154">
        <v>32.661</v>
      </c>
      <c r="I479" s="155"/>
      <c r="J479" s="156">
        <f>ROUND(I479*H479,2)</f>
        <v>0</v>
      </c>
      <c r="K479" s="152" t="s">
        <v>141</v>
      </c>
      <c r="L479" s="31"/>
      <c r="M479" s="157" t="s">
        <v>1</v>
      </c>
      <c r="N479" s="158" t="s">
        <v>39</v>
      </c>
      <c r="O479" s="54"/>
      <c r="P479" s="159">
        <f>O479*H479</f>
        <v>0</v>
      </c>
      <c r="Q479" s="159">
        <v>0.00016</v>
      </c>
      <c r="R479" s="159">
        <f>Q479*H479</f>
        <v>0.00522576</v>
      </c>
      <c r="S479" s="159">
        <v>0</v>
      </c>
      <c r="T479" s="160">
        <f>S479*H479</f>
        <v>0</v>
      </c>
      <c r="AR479" s="161" t="s">
        <v>248</v>
      </c>
      <c r="AT479" s="161" t="s">
        <v>137</v>
      </c>
      <c r="AU479" s="161" t="s">
        <v>84</v>
      </c>
      <c r="AY479" s="16" t="s">
        <v>134</v>
      </c>
      <c r="BE479" s="162">
        <f>IF(N479="základní",J479,0)</f>
        <v>0</v>
      </c>
      <c r="BF479" s="162">
        <f>IF(N479="snížená",J479,0)</f>
        <v>0</v>
      </c>
      <c r="BG479" s="162">
        <f>IF(N479="zákl. přenesená",J479,0)</f>
        <v>0</v>
      </c>
      <c r="BH479" s="162">
        <f>IF(N479="sníž. přenesená",J479,0)</f>
        <v>0</v>
      </c>
      <c r="BI479" s="162">
        <f>IF(N479="nulová",J479,0)</f>
        <v>0</v>
      </c>
      <c r="BJ479" s="16" t="s">
        <v>82</v>
      </c>
      <c r="BK479" s="162">
        <f>ROUND(I479*H479,2)</f>
        <v>0</v>
      </c>
      <c r="BL479" s="16" t="s">
        <v>248</v>
      </c>
      <c r="BM479" s="161" t="s">
        <v>696</v>
      </c>
    </row>
    <row r="480" spans="2:47" s="1" customFormat="1" ht="19.2">
      <c r="B480" s="31"/>
      <c r="D480" s="163" t="s">
        <v>144</v>
      </c>
      <c r="F480" s="164" t="s">
        <v>697</v>
      </c>
      <c r="I480" s="90"/>
      <c r="L480" s="31"/>
      <c r="M480" s="165"/>
      <c r="N480" s="54"/>
      <c r="O480" s="54"/>
      <c r="P480" s="54"/>
      <c r="Q480" s="54"/>
      <c r="R480" s="54"/>
      <c r="S480" s="54"/>
      <c r="T480" s="55"/>
      <c r="AT480" s="16" t="s">
        <v>144</v>
      </c>
      <c r="AU480" s="16" t="s">
        <v>84</v>
      </c>
    </row>
    <row r="481" spans="2:65" s="1" customFormat="1" ht="21.6" customHeight="1">
      <c r="B481" s="149"/>
      <c r="C481" s="150" t="s">
        <v>698</v>
      </c>
      <c r="D481" s="150" t="s">
        <v>137</v>
      </c>
      <c r="E481" s="151" t="s">
        <v>699</v>
      </c>
      <c r="F481" s="152" t="s">
        <v>700</v>
      </c>
      <c r="G481" s="153" t="s">
        <v>140</v>
      </c>
      <c r="H481" s="154">
        <v>32.661</v>
      </c>
      <c r="I481" s="155"/>
      <c r="J481" s="156">
        <f>ROUND(I481*H481,2)</f>
        <v>0</v>
      </c>
      <c r="K481" s="152" t="s">
        <v>141</v>
      </c>
      <c r="L481" s="31"/>
      <c r="M481" s="157" t="s">
        <v>1</v>
      </c>
      <c r="N481" s="158" t="s">
        <v>39</v>
      </c>
      <c r="O481" s="54"/>
      <c r="P481" s="159">
        <f>O481*H481</f>
        <v>0</v>
      </c>
      <c r="Q481" s="159">
        <v>0.00031</v>
      </c>
      <c r="R481" s="159">
        <f>Q481*H481</f>
        <v>0.01012491</v>
      </c>
      <c r="S481" s="159">
        <v>0</v>
      </c>
      <c r="T481" s="160">
        <f>S481*H481</f>
        <v>0</v>
      </c>
      <c r="AR481" s="161" t="s">
        <v>248</v>
      </c>
      <c r="AT481" s="161" t="s">
        <v>137</v>
      </c>
      <c r="AU481" s="161" t="s">
        <v>84</v>
      </c>
      <c r="AY481" s="16" t="s">
        <v>134</v>
      </c>
      <c r="BE481" s="162">
        <f>IF(N481="základní",J481,0)</f>
        <v>0</v>
      </c>
      <c r="BF481" s="162">
        <f>IF(N481="snížená",J481,0)</f>
        <v>0</v>
      </c>
      <c r="BG481" s="162">
        <f>IF(N481="zákl. přenesená",J481,0)</f>
        <v>0</v>
      </c>
      <c r="BH481" s="162">
        <f>IF(N481="sníž. přenesená",J481,0)</f>
        <v>0</v>
      </c>
      <c r="BI481" s="162">
        <f>IF(N481="nulová",J481,0)</f>
        <v>0</v>
      </c>
      <c r="BJ481" s="16" t="s">
        <v>82</v>
      </c>
      <c r="BK481" s="162">
        <f>ROUND(I481*H481,2)</f>
        <v>0</v>
      </c>
      <c r="BL481" s="16" t="s">
        <v>248</v>
      </c>
      <c r="BM481" s="161" t="s">
        <v>701</v>
      </c>
    </row>
    <row r="482" spans="2:47" s="1" customFormat="1" ht="19.2">
      <c r="B482" s="31"/>
      <c r="D482" s="163" t="s">
        <v>144</v>
      </c>
      <c r="F482" s="164" t="s">
        <v>702</v>
      </c>
      <c r="I482" s="90"/>
      <c r="L482" s="31"/>
      <c r="M482" s="165"/>
      <c r="N482" s="54"/>
      <c r="O482" s="54"/>
      <c r="P482" s="54"/>
      <c r="Q482" s="54"/>
      <c r="R482" s="54"/>
      <c r="S482" s="54"/>
      <c r="T482" s="55"/>
      <c r="AT482" s="16" t="s">
        <v>144</v>
      </c>
      <c r="AU482" s="16" t="s">
        <v>84</v>
      </c>
    </row>
    <row r="483" spans="2:65" s="1" customFormat="1" ht="21.6" customHeight="1">
      <c r="B483" s="149"/>
      <c r="C483" s="150" t="s">
        <v>703</v>
      </c>
      <c r="D483" s="150" t="s">
        <v>137</v>
      </c>
      <c r="E483" s="151" t="s">
        <v>704</v>
      </c>
      <c r="F483" s="152" t="s">
        <v>705</v>
      </c>
      <c r="G483" s="153" t="s">
        <v>245</v>
      </c>
      <c r="H483" s="154">
        <v>10</v>
      </c>
      <c r="I483" s="155"/>
      <c r="J483" s="156">
        <f>ROUND(I483*H483,2)</f>
        <v>0</v>
      </c>
      <c r="K483" s="152" t="s">
        <v>141</v>
      </c>
      <c r="L483" s="31"/>
      <c r="M483" s="157" t="s">
        <v>1</v>
      </c>
      <c r="N483" s="158" t="s">
        <v>39</v>
      </c>
      <c r="O483" s="54"/>
      <c r="P483" s="159">
        <f>O483*H483</f>
        <v>0</v>
      </c>
      <c r="Q483" s="159">
        <v>1E-05</v>
      </c>
      <c r="R483" s="159">
        <f>Q483*H483</f>
        <v>0.0001</v>
      </c>
      <c r="S483" s="159">
        <v>0</v>
      </c>
      <c r="T483" s="160">
        <f>S483*H483</f>
        <v>0</v>
      </c>
      <c r="AR483" s="161" t="s">
        <v>248</v>
      </c>
      <c r="AT483" s="161" t="s">
        <v>137</v>
      </c>
      <c r="AU483" s="161" t="s">
        <v>84</v>
      </c>
      <c r="AY483" s="16" t="s">
        <v>134</v>
      </c>
      <c r="BE483" s="162">
        <f>IF(N483="základní",J483,0)</f>
        <v>0</v>
      </c>
      <c r="BF483" s="162">
        <f>IF(N483="snížená",J483,0)</f>
        <v>0</v>
      </c>
      <c r="BG483" s="162">
        <f>IF(N483="zákl. přenesená",J483,0)</f>
        <v>0</v>
      </c>
      <c r="BH483" s="162">
        <f>IF(N483="sníž. přenesená",J483,0)</f>
        <v>0</v>
      </c>
      <c r="BI483" s="162">
        <f>IF(N483="nulová",J483,0)</f>
        <v>0</v>
      </c>
      <c r="BJ483" s="16" t="s">
        <v>82</v>
      </c>
      <c r="BK483" s="162">
        <f>ROUND(I483*H483,2)</f>
        <v>0</v>
      </c>
      <c r="BL483" s="16" t="s">
        <v>248</v>
      </c>
      <c r="BM483" s="161" t="s">
        <v>706</v>
      </c>
    </row>
    <row r="484" spans="2:47" s="1" customFormat="1" ht="28.8">
      <c r="B484" s="31"/>
      <c r="D484" s="163" t="s">
        <v>144</v>
      </c>
      <c r="F484" s="164" t="s">
        <v>707</v>
      </c>
      <c r="I484" s="90"/>
      <c r="L484" s="31"/>
      <c r="M484" s="165"/>
      <c r="N484" s="54"/>
      <c r="O484" s="54"/>
      <c r="P484" s="54"/>
      <c r="Q484" s="54"/>
      <c r="R484" s="54"/>
      <c r="S484" s="54"/>
      <c r="T484" s="55"/>
      <c r="AT484" s="16" t="s">
        <v>144</v>
      </c>
      <c r="AU484" s="16" t="s">
        <v>84</v>
      </c>
    </row>
    <row r="485" spans="2:51" s="13" customFormat="1" ht="12">
      <c r="B485" s="173"/>
      <c r="D485" s="163" t="s">
        <v>146</v>
      </c>
      <c r="E485" s="174" t="s">
        <v>1</v>
      </c>
      <c r="F485" s="175" t="s">
        <v>708</v>
      </c>
      <c r="H485" s="176">
        <v>10</v>
      </c>
      <c r="I485" s="177"/>
      <c r="L485" s="173"/>
      <c r="M485" s="178"/>
      <c r="N485" s="179"/>
      <c r="O485" s="179"/>
      <c r="P485" s="179"/>
      <c r="Q485" s="179"/>
      <c r="R485" s="179"/>
      <c r="S485" s="179"/>
      <c r="T485" s="180"/>
      <c r="AT485" s="174" t="s">
        <v>146</v>
      </c>
      <c r="AU485" s="174" t="s">
        <v>84</v>
      </c>
      <c r="AV485" s="13" t="s">
        <v>84</v>
      </c>
      <c r="AW485" s="13" t="s">
        <v>30</v>
      </c>
      <c r="AX485" s="13" t="s">
        <v>74</v>
      </c>
      <c r="AY485" s="174" t="s">
        <v>134</v>
      </c>
    </row>
    <row r="486" spans="2:65" s="1" customFormat="1" ht="21.6" customHeight="1">
      <c r="B486" s="149"/>
      <c r="C486" s="150" t="s">
        <v>709</v>
      </c>
      <c r="D486" s="150" t="s">
        <v>137</v>
      </c>
      <c r="E486" s="151" t="s">
        <v>710</v>
      </c>
      <c r="F486" s="152" t="s">
        <v>711</v>
      </c>
      <c r="G486" s="153" t="s">
        <v>245</v>
      </c>
      <c r="H486" s="154">
        <v>10</v>
      </c>
      <c r="I486" s="155"/>
      <c r="J486" s="156">
        <f>ROUND(I486*H486,2)</f>
        <v>0</v>
      </c>
      <c r="K486" s="152" t="s">
        <v>141</v>
      </c>
      <c r="L486" s="31"/>
      <c r="M486" s="157" t="s">
        <v>1</v>
      </c>
      <c r="N486" s="158" t="s">
        <v>39</v>
      </c>
      <c r="O486" s="54"/>
      <c r="P486" s="159">
        <f>O486*H486</f>
        <v>0</v>
      </c>
      <c r="Q486" s="159">
        <v>2E-05</v>
      </c>
      <c r="R486" s="159">
        <f>Q486*H486</f>
        <v>0.0002</v>
      </c>
      <c r="S486" s="159">
        <v>0</v>
      </c>
      <c r="T486" s="160">
        <f>S486*H486</f>
        <v>0</v>
      </c>
      <c r="AR486" s="161" t="s">
        <v>248</v>
      </c>
      <c r="AT486" s="161" t="s">
        <v>137</v>
      </c>
      <c r="AU486" s="161" t="s">
        <v>84</v>
      </c>
      <c r="AY486" s="16" t="s">
        <v>134</v>
      </c>
      <c r="BE486" s="162">
        <f>IF(N486="základní",J486,0)</f>
        <v>0</v>
      </c>
      <c r="BF486" s="162">
        <f>IF(N486="snížená",J486,0)</f>
        <v>0</v>
      </c>
      <c r="BG486" s="162">
        <f>IF(N486="zákl. přenesená",J486,0)</f>
        <v>0</v>
      </c>
      <c r="BH486" s="162">
        <f>IF(N486="sníž. přenesená",J486,0)</f>
        <v>0</v>
      </c>
      <c r="BI486" s="162">
        <f>IF(N486="nulová",J486,0)</f>
        <v>0</v>
      </c>
      <c r="BJ486" s="16" t="s">
        <v>82</v>
      </c>
      <c r="BK486" s="162">
        <f>ROUND(I486*H486,2)</f>
        <v>0</v>
      </c>
      <c r="BL486" s="16" t="s">
        <v>248</v>
      </c>
      <c r="BM486" s="161" t="s">
        <v>712</v>
      </c>
    </row>
    <row r="487" spans="2:47" s="1" customFormat="1" ht="28.8">
      <c r="B487" s="31"/>
      <c r="D487" s="163" t="s">
        <v>144</v>
      </c>
      <c r="F487" s="164" t="s">
        <v>713</v>
      </c>
      <c r="I487" s="90"/>
      <c r="L487" s="31"/>
      <c r="M487" s="165"/>
      <c r="N487" s="54"/>
      <c r="O487" s="54"/>
      <c r="P487" s="54"/>
      <c r="Q487" s="54"/>
      <c r="R487" s="54"/>
      <c r="S487" s="54"/>
      <c r="T487" s="55"/>
      <c r="AT487" s="16" t="s">
        <v>144</v>
      </c>
      <c r="AU487" s="16" t="s">
        <v>84</v>
      </c>
    </row>
    <row r="488" spans="2:65" s="1" customFormat="1" ht="21.6" customHeight="1">
      <c r="B488" s="149"/>
      <c r="C488" s="150" t="s">
        <v>714</v>
      </c>
      <c r="D488" s="150" t="s">
        <v>137</v>
      </c>
      <c r="E488" s="151" t="s">
        <v>715</v>
      </c>
      <c r="F488" s="152" t="s">
        <v>716</v>
      </c>
      <c r="G488" s="153" t="s">
        <v>245</v>
      </c>
      <c r="H488" s="154">
        <v>10</v>
      </c>
      <c r="I488" s="155"/>
      <c r="J488" s="156">
        <f>ROUND(I488*H488,2)</f>
        <v>0</v>
      </c>
      <c r="K488" s="152" t="s">
        <v>141</v>
      </c>
      <c r="L488" s="31"/>
      <c r="M488" s="157" t="s">
        <v>1</v>
      </c>
      <c r="N488" s="158" t="s">
        <v>39</v>
      </c>
      <c r="O488" s="54"/>
      <c r="P488" s="159">
        <f>O488*H488</f>
        <v>0</v>
      </c>
      <c r="Q488" s="159">
        <v>3E-05</v>
      </c>
      <c r="R488" s="159">
        <f>Q488*H488</f>
        <v>0.00030000000000000003</v>
      </c>
      <c r="S488" s="159">
        <v>0</v>
      </c>
      <c r="T488" s="160">
        <f>S488*H488</f>
        <v>0</v>
      </c>
      <c r="AR488" s="161" t="s">
        <v>248</v>
      </c>
      <c r="AT488" s="161" t="s">
        <v>137</v>
      </c>
      <c r="AU488" s="161" t="s">
        <v>84</v>
      </c>
      <c r="AY488" s="16" t="s">
        <v>134</v>
      </c>
      <c r="BE488" s="162">
        <f>IF(N488="základní",J488,0)</f>
        <v>0</v>
      </c>
      <c r="BF488" s="162">
        <f>IF(N488="snížená",J488,0)</f>
        <v>0</v>
      </c>
      <c r="BG488" s="162">
        <f>IF(N488="zákl. přenesená",J488,0)</f>
        <v>0</v>
      </c>
      <c r="BH488" s="162">
        <f>IF(N488="sníž. přenesená",J488,0)</f>
        <v>0</v>
      </c>
      <c r="BI488" s="162">
        <f>IF(N488="nulová",J488,0)</f>
        <v>0</v>
      </c>
      <c r="BJ488" s="16" t="s">
        <v>82</v>
      </c>
      <c r="BK488" s="162">
        <f>ROUND(I488*H488,2)</f>
        <v>0</v>
      </c>
      <c r="BL488" s="16" t="s">
        <v>248</v>
      </c>
      <c r="BM488" s="161" t="s">
        <v>717</v>
      </c>
    </row>
    <row r="489" spans="2:47" s="1" customFormat="1" ht="19.2">
      <c r="B489" s="31"/>
      <c r="D489" s="163" t="s">
        <v>144</v>
      </c>
      <c r="F489" s="164" t="s">
        <v>718</v>
      </c>
      <c r="I489" s="90"/>
      <c r="L489" s="31"/>
      <c r="M489" s="165"/>
      <c r="N489" s="54"/>
      <c r="O489" s="54"/>
      <c r="P489" s="54"/>
      <c r="Q489" s="54"/>
      <c r="R489" s="54"/>
      <c r="S489" s="54"/>
      <c r="T489" s="55"/>
      <c r="AT489" s="16" t="s">
        <v>144</v>
      </c>
      <c r="AU489" s="16" t="s">
        <v>84</v>
      </c>
    </row>
    <row r="490" spans="2:65" s="1" customFormat="1" ht="14.4" customHeight="1">
      <c r="B490" s="149"/>
      <c r="C490" s="150" t="s">
        <v>203</v>
      </c>
      <c r="D490" s="150" t="s">
        <v>137</v>
      </c>
      <c r="E490" s="151" t="s">
        <v>719</v>
      </c>
      <c r="F490" s="152" t="s">
        <v>720</v>
      </c>
      <c r="G490" s="153" t="s">
        <v>140</v>
      </c>
      <c r="H490" s="154">
        <v>78.56</v>
      </c>
      <c r="I490" s="155"/>
      <c r="J490" s="156">
        <f>ROUND(I490*H490,2)</f>
        <v>0</v>
      </c>
      <c r="K490" s="152" t="s">
        <v>141</v>
      </c>
      <c r="L490" s="31"/>
      <c r="M490" s="157" t="s">
        <v>1</v>
      </c>
      <c r="N490" s="158" t="s">
        <v>39</v>
      </c>
      <c r="O490" s="54"/>
      <c r="P490" s="159">
        <f>O490*H490</f>
        <v>0</v>
      </c>
      <c r="Q490" s="159">
        <v>0</v>
      </c>
      <c r="R490" s="159">
        <f>Q490*H490</f>
        <v>0</v>
      </c>
      <c r="S490" s="159">
        <v>0</v>
      </c>
      <c r="T490" s="160">
        <f>S490*H490</f>
        <v>0</v>
      </c>
      <c r="AR490" s="161" t="s">
        <v>142</v>
      </c>
      <c r="AT490" s="161" t="s">
        <v>137</v>
      </c>
      <c r="AU490" s="161" t="s">
        <v>84</v>
      </c>
      <c r="AY490" s="16" t="s">
        <v>134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6" t="s">
        <v>82</v>
      </c>
      <c r="BK490" s="162">
        <f>ROUND(I490*H490,2)</f>
        <v>0</v>
      </c>
      <c r="BL490" s="16" t="s">
        <v>142</v>
      </c>
      <c r="BM490" s="161" t="s">
        <v>721</v>
      </c>
    </row>
    <row r="491" spans="2:47" s="1" customFormat="1" ht="19.2">
      <c r="B491" s="31"/>
      <c r="D491" s="163" t="s">
        <v>144</v>
      </c>
      <c r="F491" s="164" t="s">
        <v>722</v>
      </c>
      <c r="I491" s="90"/>
      <c r="L491" s="31"/>
      <c r="M491" s="165"/>
      <c r="N491" s="54"/>
      <c r="O491" s="54"/>
      <c r="P491" s="54"/>
      <c r="Q491" s="54"/>
      <c r="R491" s="54"/>
      <c r="S491" s="54"/>
      <c r="T491" s="55"/>
      <c r="AT491" s="16" t="s">
        <v>144</v>
      </c>
      <c r="AU491" s="16" t="s">
        <v>84</v>
      </c>
    </row>
    <row r="492" spans="2:51" s="13" customFormat="1" ht="30.6">
      <c r="B492" s="173"/>
      <c r="D492" s="163" t="s">
        <v>146</v>
      </c>
      <c r="E492" s="174" t="s">
        <v>1</v>
      </c>
      <c r="F492" s="175" t="s">
        <v>723</v>
      </c>
      <c r="H492" s="176">
        <v>97.76</v>
      </c>
      <c r="I492" s="177"/>
      <c r="L492" s="173"/>
      <c r="M492" s="178"/>
      <c r="N492" s="179"/>
      <c r="O492" s="179"/>
      <c r="P492" s="179"/>
      <c r="Q492" s="179"/>
      <c r="R492" s="179"/>
      <c r="S492" s="179"/>
      <c r="T492" s="180"/>
      <c r="AT492" s="174" t="s">
        <v>146</v>
      </c>
      <c r="AU492" s="174" t="s">
        <v>84</v>
      </c>
      <c r="AV492" s="13" t="s">
        <v>84</v>
      </c>
      <c r="AW492" s="13" t="s">
        <v>30</v>
      </c>
      <c r="AX492" s="13" t="s">
        <v>74</v>
      </c>
      <c r="AY492" s="174" t="s">
        <v>134</v>
      </c>
    </row>
    <row r="493" spans="2:51" s="13" customFormat="1" ht="12">
      <c r="B493" s="173"/>
      <c r="D493" s="163" t="s">
        <v>146</v>
      </c>
      <c r="E493" s="174" t="s">
        <v>1</v>
      </c>
      <c r="F493" s="175" t="s">
        <v>724</v>
      </c>
      <c r="H493" s="176">
        <v>-19.2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146</v>
      </c>
      <c r="AU493" s="174" t="s">
        <v>84</v>
      </c>
      <c r="AV493" s="13" t="s">
        <v>84</v>
      </c>
      <c r="AW493" s="13" t="s">
        <v>30</v>
      </c>
      <c r="AX493" s="13" t="s">
        <v>74</v>
      </c>
      <c r="AY493" s="174" t="s">
        <v>134</v>
      </c>
    </row>
    <row r="494" spans="2:65" s="1" customFormat="1" ht="21.6" customHeight="1">
      <c r="B494" s="149"/>
      <c r="C494" s="150" t="s">
        <v>215</v>
      </c>
      <c r="D494" s="150" t="s">
        <v>137</v>
      </c>
      <c r="E494" s="151" t="s">
        <v>725</v>
      </c>
      <c r="F494" s="152" t="s">
        <v>726</v>
      </c>
      <c r="G494" s="153" t="s">
        <v>140</v>
      </c>
      <c r="H494" s="154">
        <v>23.568</v>
      </c>
      <c r="I494" s="155"/>
      <c r="J494" s="156">
        <f>ROUND(I494*H494,2)</f>
        <v>0</v>
      </c>
      <c r="K494" s="152" t="s">
        <v>141</v>
      </c>
      <c r="L494" s="31"/>
      <c r="M494" s="157" t="s">
        <v>1</v>
      </c>
      <c r="N494" s="158" t="s">
        <v>39</v>
      </c>
      <c r="O494" s="54"/>
      <c r="P494" s="159">
        <f>O494*H494</f>
        <v>0</v>
      </c>
      <c r="Q494" s="159">
        <v>0.005</v>
      </c>
      <c r="R494" s="159">
        <f>Q494*H494</f>
        <v>0.11784000000000001</v>
      </c>
      <c r="S494" s="159">
        <v>0</v>
      </c>
      <c r="T494" s="160">
        <f>S494*H494</f>
        <v>0</v>
      </c>
      <c r="AR494" s="161" t="s">
        <v>248</v>
      </c>
      <c r="AT494" s="161" t="s">
        <v>137</v>
      </c>
      <c r="AU494" s="161" t="s">
        <v>84</v>
      </c>
      <c r="AY494" s="16" t="s">
        <v>134</v>
      </c>
      <c r="BE494" s="162">
        <f>IF(N494="základní",J494,0)</f>
        <v>0</v>
      </c>
      <c r="BF494" s="162">
        <f>IF(N494="snížená",J494,0)</f>
        <v>0</v>
      </c>
      <c r="BG494" s="162">
        <f>IF(N494="zákl. přenesená",J494,0)</f>
        <v>0</v>
      </c>
      <c r="BH494" s="162">
        <f>IF(N494="sníž. přenesená",J494,0)</f>
        <v>0</v>
      </c>
      <c r="BI494" s="162">
        <f>IF(N494="nulová",J494,0)</f>
        <v>0</v>
      </c>
      <c r="BJ494" s="16" t="s">
        <v>82</v>
      </c>
      <c r="BK494" s="162">
        <f>ROUND(I494*H494,2)</f>
        <v>0</v>
      </c>
      <c r="BL494" s="16" t="s">
        <v>248</v>
      </c>
      <c r="BM494" s="161" t="s">
        <v>727</v>
      </c>
    </row>
    <row r="495" spans="2:47" s="1" customFormat="1" ht="19.2">
      <c r="B495" s="31"/>
      <c r="D495" s="163" t="s">
        <v>144</v>
      </c>
      <c r="F495" s="164" t="s">
        <v>728</v>
      </c>
      <c r="I495" s="90"/>
      <c r="L495" s="31"/>
      <c r="M495" s="165"/>
      <c r="N495" s="54"/>
      <c r="O495" s="54"/>
      <c r="P495" s="54"/>
      <c r="Q495" s="54"/>
      <c r="R495" s="54"/>
      <c r="S495" s="54"/>
      <c r="T495" s="55"/>
      <c r="AT495" s="16" t="s">
        <v>144</v>
      </c>
      <c r="AU495" s="16" t="s">
        <v>84</v>
      </c>
    </row>
    <row r="496" spans="2:51" s="12" customFormat="1" ht="12">
      <c r="B496" s="166"/>
      <c r="D496" s="163" t="s">
        <v>146</v>
      </c>
      <c r="E496" s="167" t="s">
        <v>1</v>
      </c>
      <c r="F496" s="168" t="s">
        <v>729</v>
      </c>
      <c r="H496" s="167" t="s">
        <v>1</v>
      </c>
      <c r="I496" s="169"/>
      <c r="L496" s="166"/>
      <c r="M496" s="170"/>
      <c r="N496" s="171"/>
      <c r="O496" s="171"/>
      <c r="P496" s="171"/>
      <c r="Q496" s="171"/>
      <c r="R496" s="171"/>
      <c r="S496" s="171"/>
      <c r="T496" s="172"/>
      <c r="AT496" s="167" t="s">
        <v>146</v>
      </c>
      <c r="AU496" s="167" t="s">
        <v>84</v>
      </c>
      <c r="AV496" s="12" t="s">
        <v>82</v>
      </c>
      <c r="AW496" s="12" t="s">
        <v>30</v>
      </c>
      <c r="AX496" s="12" t="s">
        <v>74</v>
      </c>
      <c r="AY496" s="167" t="s">
        <v>134</v>
      </c>
    </row>
    <row r="497" spans="2:51" s="13" customFormat="1" ht="30.6">
      <c r="B497" s="173"/>
      <c r="D497" s="163" t="s">
        <v>146</v>
      </c>
      <c r="E497" s="174" t="s">
        <v>1</v>
      </c>
      <c r="F497" s="175" t="s">
        <v>723</v>
      </c>
      <c r="H497" s="176">
        <v>97.76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146</v>
      </c>
      <c r="AU497" s="174" t="s">
        <v>84</v>
      </c>
      <c r="AV497" s="13" t="s">
        <v>84</v>
      </c>
      <c r="AW497" s="13" t="s">
        <v>30</v>
      </c>
      <c r="AX497" s="13" t="s">
        <v>74</v>
      </c>
      <c r="AY497" s="174" t="s">
        <v>134</v>
      </c>
    </row>
    <row r="498" spans="2:51" s="13" customFormat="1" ht="12">
      <c r="B498" s="173"/>
      <c r="D498" s="163" t="s">
        <v>146</v>
      </c>
      <c r="E498" s="174" t="s">
        <v>1</v>
      </c>
      <c r="F498" s="175" t="s">
        <v>724</v>
      </c>
      <c r="H498" s="176">
        <v>-19.2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4" t="s">
        <v>146</v>
      </c>
      <c r="AU498" s="174" t="s">
        <v>84</v>
      </c>
      <c r="AV498" s="13" t="s">
        <v>84</v>
      </c>
      <c r="AW498" s="13" t="s">
        <v>30</v>
      </c>
      <c r="AX498" s="13" t="s">
        <v>74</v>
      </c>
      <c r="AY498" s="174" t="s">
        <v>134</v>
      </c>
    </row>
    <row r="499" spans="2:51" s="13" customFormat="1" ht="12">
      <c r="B499" s="173"/>
      <c r="D499" s="163" t="s">
        <v>146</v>
      </c>
      <c r="F499" s="175" t="s">
        <v>730</v>
      </c>
      <c r="H499" s="176">
        <v>23.568</v>
      </c>
      <c r="I499" s="177"/>
      <c r="L499" s="173"/>
      <c r="M499" s="178"/>
      <c r="N499" s="179"/>
      <c r="O499" s="179"/>
      <c r="P499" s="179"/>
      <c r="Q499" s="179"/>
      <c r="R499" s="179"/>
      <c r="S499" s="179"/>
      <c r="T499" s="180"/>
      <c r="AT499" s="174" t="s">
        <v>146</v>
      </c>
      <c r="AU499" s="174" t="s">
        <v>84</v>
      </c>
      <c r="AV499" s="13" t="s">
        <v>84</v>
      </c>
      <c r="AW499" s="13" t="s">
        <v>3</v>
      </c>
      <c r="AX499" s="13" t="s">
        <v>82</v>
      </c>
      <c r="AY499" s="174" t="s">
        <v>134</v>
      </c>
    </row>
    <row r="500" spans="2:65" s="1" customFormat="1" ht="21.6" customHeight="1">
      <c r="B500" s="149"/>
      <c r="C500" s="150" t="s">
        <v>255</v>
      </c>
      <c r="D500" s="150" t="s">
        <v>137</v>
      </c>
      <c r="E500" s="151" t="s">
        <v>731</v>
      </c>
      <c r="F500" s="152" t="s">
        <v>732</v>
      </c>
      <c r="G500" s="153" t="s">
        <v>140</v>
      </c>
      <c r="H500" s="154">
        <v>78.56</v>
      </c>
      <c r="I500" s="155"/>
      <c r="J500" s="156">
        <f>ROUND(I500*H500,2)</f>
        <v>0</v>
      </c>
      <c r="K500" s="152" t="s">
        <v>141</v>
      </c>
      <c r="L500" s="31"/>
      <c r="M500" s="157" t="s">
        <v>1</v>
      </c>
      <c r="N500" s="158" t="s">
        <v>39</v>
      </c>
      <c r="O500" s="54"/>
      <c r="P500" s="159">
        <f>O500*H500</f>
        <v>0</v>
      </c>
      <c r="Q500" s="159">
        <v>0.0002</v>
      </c>
      <c r="R500" s="159">
        <f>Q500*H500</f>
        <v>0.015712</v>
      </c>
      <c r="S500" s="159">
        <v>0</v>
      </c>
      <c r="T500" s="160">
        <f>S500*H500</f>
        <v>0</v>
      </c>
      <c r="AR500" s="161" t="s">
        <v>248</v>
      </c>
      <c r="AT500" s="161" t="s">
        <v>137</v>
      </c>
      <c r="AU500" s="161" t="s">
        <v>84</v>
      </c>
      <c r="AY500" s="16" t="s">
        <v>134</v>
      </c>
      <c r="BE500" s="162">
        <f>IF(N500="základní",J500,0)</f>
        <v>0</v>
      </c>
      <c r="BF500" s="162">
        <f>IF(N500="snížená",J500,0)</f>
        <v>0</v>
      </c>
      <c r="BG500" s="162">
        <f>IF(N500="zákl. přenesená",J500,0)</f>
        <v>0</v>
      </c>
      <c r="BH500" s="162">
        <f>IF(N500="sníž. přenesená",J500,0)</f>
        <v>0</v>
      </c>
      <c r="BI500" s="162">
        <f>IF(N500="nulová",J500,0)</f>
        <v>0</v>
      </c>
      <c r="BJ500" s="16" t="s">
        <v>82</v>
      </c>
      <c r="BK500" s="162">
        <f>ROUND(I500*H500,2)</f>
        <v>0</v>
      </c>
      <c r="BL500" s="16" t="s">
        <v>248</v>
      </c>
      <c r="BM500" s="161" t="s">
        <v>733</v>
      </c>
    </row>
    <row r="501" spans="2:47" s="1" customFormat="1" ht="28.8">
      <c r="B501" s="31"/>
      <c r="D501" s="163" t="s">
        <v>144</v>
      </c>
      <c r="F501" s="164" t="s">
        <v>734</v>
      </c>
      <c r="I501" s="90"/>
      <c r="L501" s="31"/>
      <c r="M501" s="165"/>
      <c r="N501" s="54"/>
      <c r="O501" s="54"/>
      <c r="P501" s="54"/>
      <c r="Q501" s="54"/>
      <c r="R501" s="54"/>
      <c r="S501" s="54"/>
      <c r="T501" s="55"/>
      <c r="AT501" s="16" t="s">
        <v>144</v>
      </c>
      <c r="AU501" s="16" t="s">
        <v>84</v>
      </c>
    </row>
    <row r="502" spans="2:65" s="1" customFormat="1" ht="21.6" customHeight="1">
      <c r="B502" s="149"/>
      <c r="C502" s="150" t="s">
        <v>735</v>
      </c>
      <c r="D502" s="150" t="s">
        <v>137</v>
      </c>
      <c r="E502" s="151" t="s">
        <v>736</v>
      </c>
      <c r="F502" s="152" t="s">
        <v>737</v>
      </c>
      <c r="G502" s="153" t="s">
        <v>140</v>
      </c>
      <c r="H502" s="154">
        <v>78.56</v>
      </c>
      <c r="I502" s="155"/>
      <c r="J502" s="156">
        <f>ROUND(I502*H502,2)</f>
        <v>0</v>
      </c>
      <c r="K502" s="152" t="s">
        <v>141</v>
      </c>
      <c r="L502" s="31"/>
      <c r="M502" s="157" t="s">
        <v>1</v>
      </c>
      <c r="N502" s="158" t="s">
        <v>39</v>
      </c>
      <c r="O502" s="54"/>
      <c r="P502" s="159">
        <f>O502*H502</f>
        <v>0</v>
      </c>
      <c r="Q502" s="159">
        <v>0.00041</v>
      </c>
      <c r="R502" s="159">
        <f>Q502*H502</f>
        <v>0.0322096</v>
      </c>
      <c r="S502" s="159">
        <v>0</v>
      </c>
      <c r="T502" s="160">
        <f>S502*H502</f>
        <v>0</v>
      </c>
      <c r="AR502" s="161" t="s">
        <v>248</v>
      </c>
      <c r="AT502" s="161" t="s">
        <v>137</v>
      </c>
      <c r="AU502" s="161" t="s">
        <v>84</v>
      </c>
      <c r="AY502" s="16" t="s">
        <v>134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16" t="s">
        <v>82</v>
      </c>
      <c r="BK502" s="162">
        <f>ROUND(I502*H502,2)</f>
        <v>0</v>
      </c>
      <c r="BL502" s="16" t="s">
        <v>248</v>
      </c>
      <c r="BM502" s="161" t="s">
        <v>738</v>
      </c>
    </row>
    <row r="503" spans="2:47" s="1" customFormat="1" ht="28.8">
      <c r="B503" s="31"/>
      <c r="D503" s="163" t="s">
        <v>144</v>
      </c>
      <c r="F503" s="164" t="s">
        <v>739</v>
      </c>
      <c r="I503" s="90"/>
      <c r="L503" s="31"/>
      <c r="M503" s="165"/>
      <c r="N503" s="54"/>
      <c r="O503" s="54"/>
      <c r="P503" s="54"/>
      <c r="Q503" s="54"/>
      <c r="R503" s="54"/>
      <c r="S503" s="54"/>
      <c r="T503" s="55"/>
      <c r="AT503" s="16" t="s">
        <v>144</v>
      </c>
      <c r="AU503" s="16" t="s">
        <v>84</v>
      </c>
    </row>
    <row r="504" spans="2:63" s="11" customFormat="1" ht="22.8" customHeight="1">
      <c r="B504" s="136"/>
      <c r="D504" s="137" t="s">
        <v>73</v>
      </c>
      <c r="E504" s="147" t="s">
        <v>740</v>
      </c>
      <c r="F504" s="147" t="s">
        <v>741</v>
      </c>
      <c r="I504" s="139"/>
      <c r="J504" s="148">
        <f>BK504</f>
        <v>0</v>
      </c>
      <c r="L504" s="136"/>
      <c r="M504" s="141"/>
      <c r="N504" s="142"/>
      <c r="O504" s="142"/>
      <c r="P504" s="143">
        <f>SUM(P505:P549)</f>
        <v>0</v>
      </c>
      <c r="Q504" s="142"/>
      <c r="R504" s="143">
        <f>SUM(R505:R549)</f>
        <v>0.39279000000000003</v>
      </c>
      <c r="S504" s="142"/>
      <c r="T504" s="144">
        <f>SUM(T505:T549)</f>
        <v>0.07950012</v>
      </c>
      <c r="AR504" s="137" t="s">
        <v>84</v>
      </c>
      <c r="AT504" s="145" t="s">
        <v>73</v>
      </c>
      <c r="AU504" s="145" t="s">
        <v>82</v>
      </c>
      <c r="AY504" s="137" t="s">
        <v>134</v>
      </c>
      <c r="BK504" s="146">
        <f>SUM(BK505:BK549)</f>
        <v>0</v>
      </c>
    </row>
    <row r="505" spans="2:65" s="1" customFormat="1" ht="21.6" customHeight="1">
      <c r="B505" s="149"/>
      <c r="C505" s="150" t="s">
        <v>742</v>
      </c>
      <c r="D505" s="150" t="s">
        <v>137</v>
      </c>
      <c r="E505" s="151" t="s">
        <v>743</v>
      </c>
      <c r="F505" s="152" t="s">
        <v>744</v>
      </c>
      <c r="G505" s="153" t="s">
        <v>140</v>
      </c>
      <c r="H505" s="154">
        <v>256.452</v>
      </c>
      <c r="I505" s="155"/>
      <c r="J505" s="156">
        <f>ROUND(I505*H505,2)</f>
        <v>0</v>
      </c>
      <c r="K505" s="152" t="s">
        <v>141</v>
      </c>
      <c r="L505" s="31"/>
      <c r="M505" s="157" t="s">
        <v>1</v>
      </c>
      <c r="N505" s="158" t="s">
        <v>39</v>
      </c>
      <c r="O505" s="54"/>
      <c r="P505" s="159">
        <f>O505*H505</f>
        <v>0</v>
      </c>
      <c r="Q505" s="159">
        <v>0.001</v>
      </c>
      <c r="R505" s="159">
        <f>Q505*H505</f>
        <v>0.256452</v>
      </c>
      <c r="S505" s="159">
        <v>0.00031</v>
      </c>
      <c r="T505" s="160">
        <f>S505*H505</f>
        <v>0.07950012</v>
      </c>
      <c r="AR505" s="161" t="s">
        <v>248</v>
      </c>
      <c r="AT505" s="161" t="s">
        <v>137</v>
      </c>
      <c r="AU505" s="161" t="s">
        <v>84</v>
      </c>
      <c r="AY505" s="16" t="s">
        <v>134</v>
      </c>
      <c r="BE505" s="162">
        <f>IF(N505="základní",J505,0)</f>
        <v>0</v>
      </c>
      <c r="BF505" s="162">
        <f>IF(N505="snížená",J505,0)</f>
        <v>0</v>
      </c>
      <c r="BG505" s="162">
        <f>IF(N505="zákl. přenesená",J505,0)</f>
        <v>0</v>
      </c>
      <c r="BH505" s="162">
        <f>IF(N505="sníž. přenesená",J505,0)</f>
        <v>0</v>
      </c>
      <c r="BI505" s="162">
        <f>IF(N505="nulová",J505,0)</f>
        <v>0</v>
      </c>
      <c r="BJ505" s="16" t="s">
        <v>82</v>
      </c>
      <c r="BK505" s="162">
        <f>ROUND(I505*H505,2)</f>
        <v>0</v>
      </c>
      <c r="BL505" s="16" t="s">
        <v>248</v>
      </c>
      <c r="BM505" s="161" t="s">
        <v>745</v>
      </c>
    </row>
    <row r="506" spans="2:47" s="1" customFormat="1" ht="12">
      <c r="B506" s="31"/>
      <c r="D506" s="163" t="s">
        <v>144</v>
      </c>
      <c r="F506" s="164" t="s">
        <v>746</v>
      </c>
      <c r="I506" s="90"/>
      <c r="L506" s="31"/>
      <c r="M506" s="165"/>
      <c r="N506" s="54"/>
      <c r="O506" s="54"/>
      <c r="P506" s="54"/>
      <c r="Q506" s="54"/>
      <c r="R506" s="54"/>
      <c r="S506" s="54"/>
      <c r="T506" s="55"/>
      <c r="AT506" s="16" t="s">
        <v>144</v>
      </c>
      <c r="AU506" s="16" t="s">
        <v>84</v>
      </c>
    </row>
    <row r="507" spans="2:51" s="12" customFormat="1" ht="12">
      <c r="B507" s="166"/>
      <c r="D507" s="163" t="s">
        <v>146</v>
      </c>
      <c r="E507" s="167" t="s">
        <v>1</v>
      </c>
      <c r="F507" s="168" t="s">
        <v>747</v>
      </c>
      <c r="H507" s="167" t="s">
        <v>1</v>
      </c>
      <c r="I507" s="169"/>
      <c r="L507" s="166"/>
      <c r="M507" s="170"/>
      <c r="N507" s="171"/>
      <c r="O507" s="171"/>
      <c r="P507" s="171"/>
      <c r="Q507" s="171"/>
      <c r="R507" s="171"/>
      <c r="S507" s="171"/>
      <c r="T507" s="172"/>
      <c r="AT507" s="167" t="s">
        <v>146</v>
      </c>
      <c r="AU507" s="167" t="s">
        <v>84</v>
      </c>
      <c r="AV507" s="12" t="s">
        <v>82</v>
      </c>
      <c r="AW507" s="12" t="s">
        <v>30</v>
      </c>
      <c r="AX507" s="12" t="s">
        <v>74</v>
      </c>
      <c r="AY507" s="167" t="s">
        <v>134</v>
      </c>
    </row>
    <row r="508" spans="2:51" s="13" customFormat="1" ht="12">
      <c r="B508" s="173"/>
      <c r="D508" s="163" t="s">
        <v>146</v>
      </c>
      <c r="E508" s="174" t="s">
        <v>1</v>
      </c>
      <c r="F508" s="175" t="s">
        <v>253</v>
      </c>
      <c r="H508" s="176">
        <v>18.1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146</v>
      </c>
      <c r="AU508" s="174" t="s">
        <v>84</v>
      </c>
      <c r="AV508" s="13" t="s">
        <v>84</v>
      </c>
      <c r="AW508" s="13" t="s">
        <v>30</v>
      </c>
      <c r="AX508" s="13" t="s">
        <v>74</v>
      </c>
      <c r="AY508" s="174" t="s">
        <v>134</v>
      </c>
    </row>
    <row r="509" spans="2:51" s="13" customFormat="1" ht="12">
      <c r="B509" s="173"/>
      <c r="D509" s="163" t="s">
        <v>146</v>
      </c>
      <c r="E509" s="174" t="s">
        <v>1</v>
      </c>
      <c r="F509" s="175" t="s">
        <v>501</v>
      </c>
      <c r="H509" s="176">
        <v>5.9</v>
      </c>
      <c r="I509" s="177"/>
      <c r="L509" s="173"/>
      <c r="M509" s="178"/>
      <c r="N509" s="179"/>
      <c r="O509" s="179"/>
      <c r="P509" s="179"/>
      <c r="Q509" s="179"/>
      <c r="R509" s="179"/>
      <c r="S509" s="179"/>
      <c r="T509" s="180"/>
      <c r="AT509" s="174" t="s">
        <v>146</v>
      </c>
      <c r="AU509" s="174" t="s">
        <v>84</v>
      </c>
      <c r="AV509" s="13" t="s">
        <v>84</v>
      </c>
      <c r="AW509" s="13" t="s">
        <v>30</v>
      </c>
      <c r="AX509" s="13" t="s">
        <v>74</v>
      </c>
      <c r="AY509" s="174" t="s">
        <v>134</v>
      </c>
    </row>
    <row r="510" spans="2:51" s="13" customFormat="1" ht="12">
      <c r="B510" s="173"/>
      <c r="D510" s="163" t="s">
        <v>146</v>
      </c>
      <c r="E510" s="174" t="s">
        <v>1</v>
      </c>
      <c r="F510" s="175" t="s">
        <v>212</v>
      </c>
      <c r="H510" s="176">
        <v>6.25</v>
      </c>
      <c r="I510" s="177"/>
      <c r="L510" s="173"/>
      <c r="M510" s="178"/>
      <c r="N510" s="179"/>
      <c r="O510" s="179"/>
      <c r="P510" s="179"/>
      <c r="Q510" s="179"/>
      <c r="R510" s="179"/>
      <c r="S510" s="179"/>
      <c r="T510" s="180"/>
      <c r="AT510" s="174" t="s">
        <v>146</v>
      </c>
      <c r="AU510" s="174" t="s">
        <v>84</v>
      </c>
      <c r="AV510" s="13" t="s">
        <v>84</v>
      </c>
      <c r="AW510" s="13" t="s">
        <v>30</v>
      </c>
      <c r="AX510" s="13" t="s">
        <v>74</v>
      </c>
      <c r="AY510" s="174" t="s">
        <v>134</v>
      </c>
    </row>
    <row r="511" spans="2:51" s="13" customFormat="1" ht="12">
      <c r="B511" s="173"/>
      <c r="D511" s="163" t="s">
        <v>146</v>
      </c>
      <c r="E511" s="174" t="s">
        <v>1</v>
      </c>
      <c r="F511" s="175" t="s">
        <v>213</v>
      </c>
      <c r="H511" s="176">
        <v>4.1</v>
      </c>
      <c r="I511" s="177"/>
      <c r="L511" s="173"/>
      <c r="M511" s="178"/>
      <c r="N511" s="179"/>
      <c r="O511" s="179"/>
      <c r="P511" s="179"/>
      <c r="Q511" s="179"/>
      <c r="R511" s="179"/>
      <c r="S511" s="179"/>
      <c r="T511" s="180"/>
      <c r="AT511" s="174" t="s">
        <v>146</v>
      </c>
      <c r="AU511" s="174" t="s">
        <v>84</v>
      </c>
      <c r="AV511" s="13" t="s">
        <v>84</v>
      </c>
      <c r="AW511" s="13" t="s">
        <v>30</v>
      </c>
      <c r="AX511" s="13" t="s">
        <v>74</v>
      </c>
      <c r="AY511" s="174" t="s">
        <v>134</v>
      </c>
    </row>
    <row r="512" spans="2:51" s="13" customFormat="1" ht="12">
      <c r="B512" s="173"/>
      <c r="D512" s="163" t="s">
        <v>146</v>
      </c>
      <c r="E512" s="174" t="s">
        <v>1</v>
      </c>
      <c r="F512" s="175" t="s">
        <v>748</v>
      </c>
      <c r="H512" s="176">
        <v>54.9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146</v>
      </c>
      <c r="AU512" s="174" t="s">
        <v>84</v>
      </c>
      <c r="AV512" s="13" t="s">
        <v>84</v>
      </c>
      <c r="AW512" s="13" t="s">
        <v>30</v>
      </c>
      <c r="AX512" s="13" t="s">
        <v>74</v>
      </c>
      <c r="AY512" s="174" t="s">
        <v>134</v>
      </c>
    </row>
    <row r="513" spans="2:51" s="12" customFormat="1" ht="12">
      <c r="B513" s="166"/>
      <c r="D513" s="163" t="s">
        <v>146</v>
      </c>
      <c r="E513" s="167" t="s">
        <v>1</v>
      </c>
      <c r="F513" s="168" t="s">
        <v>749</v>
      </c>
      <c r="H513" s="167" t="s">
        <v>1</v>
      </c>
      <c r="I513" s="169"/>
      <c r="L513" s="166"/>
      <c r="M513" s="170"/>
      <c r="N513" s="171"/>
      <c r="O513" s="171"/>
      <c r="P513" s="171"/>
      <c r="Q513" s="171"/>
      <c r="R513" s="171"/>
      <c r="S513" s="171"/>
      <c r="T513" s="172"/>
      <c r="AT513" s="167" t="s">
        <v>146</v>
      </c>
      <c r="AU513" s="167" t="s">
        <v>84</v>
      </c>
      <c r="AV513" s="12" t="s">
        <v>82</v>
      </c>
      <c r="AW513" s="12" t="s">
        <v>30</v>
      </c>
      <c r="AX513" s="12" t="s">
        <v>74</v>
      </c>
      <c r="AY513" s="167" t="s">
        <v>134</v>
      </c>
    </row>
    <row r="514" spans="2:51" s="13" customFormat="1" ht="30.6">
      <c r="B514" s="173"/>
      <c r="D514" s="163" t="s">
        <v>146</v>
      </c>
      <c r="E514" s="174" t="s">
        <v>1</v>
      </c>
      <c r="F514" s="175" t="s">
        <v>750</v>
      </c>
      <c r="H514" s="176">
        <v>20.222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4" t="s">
        <v>146</v>
      </c>
      <c r="AU514" s="174" t="s">
        <v>84</v>
      </c>
      <c r="AV514" s="13" t="s">
        <v>84</v>
      </c>
      <c r="AW514" s="13" t="s">
        <v>30</v>
      </c>
      <c r="AX514" s="13" t="s">
        <v>74</v>
      </c>
      <c r="AY514" s="174" t="s">
        <v>134</v>
      </c>
    </row>
    <row r="515" spans="2:51" s="13" customFormat="1" ht="20.4">
      <c r="B515" s="173"/>
      <c r="D515" s="163" t="s">
        <v>146</v>
      </c>
      <c r="E515" s="174" t="s">
        <v>1</v>
      </c>
      <c r="F515" s="175" t="s">
        <v>751</v>
      </c>
      <c r="H515" s="176">
        <v>8.085</v>
      </c>
      <c r="I515" s="177"/>
      <c r="L515" s="173"/>
      <c r="M515" s="178"/>
      <c r="N515" s="179"/>
      <c r="O515" s="179"/>
      <c r="P515" s="179"/>
      <c r="Q515" s="179"/>
      <c r="R515" s="179"/>
      <c r="S515" s="179"/>
      <c r="T515" s="180"/>
      <c r="AT515" s="174" t="s">
        <v>146</v>
      </c>
      <c r="AU515" s="174" t="s">
        <v>84</v>
      </c>
      <c r="AV515" s="13" t="s">
        <v>84</v>
      </c>
      <c r="AW515" s="13" t="s">
        <v>30</v>
      </c>
      <c r="AX515" s="13" t="s">
        <v>74</v>
      </c>
      <c r="AY515" s="174" t="s">
        <v>134</v>
      </c>
    </row>
    <row r="516" spans="2:51" s="13" customFormat="1" ht="20.4">
      <c r="B516" s="173"/>
      <c r="D516" s="163" t="s">
        <v>146</v>
      </c>
      <c r="E516" s="174" t="s">
        <v>1</v>
      </c>
      <c r="F516" s="175" t="s">
        <v>752</v>
      </c>
      <c r="H516" s="176">
        <v>35.42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4" t="s">
        <v>146</v>
      </c>
      <c r="AU516" s="174" t="s">
        <v>84</v>
      </c>
      <c r="AV516" s="13" t="s">
        <v>84</v>
      </c>
      <c r="AW516" s="13" t="s">
        <v>30</v>
      </c>
      <c r="AX516" s="13" t="s">
        <v>74</v>
      </c>
      <c r="AY516" s="174" t="s">
        <v>134</v>
      </c>
    </row>
    <row r="517" spans="2:51" s="13" customFormat="1" ht="20.4">
      <c r="B517" s="173"/>
      <c r="D517" s="163" t="s">
        <v>146</v>
      </c>
      <c r="E517" s="174" t="s">
        <v>1</v>
      </c>
      <c r="F517" s="175" t="s">
        <v>753</v>
      </c>
      <c r="H517" s="176">
        <v>-9.9</v>
      </c>
      <c r="I517" s="177"/>
      <c r="L517" s="173"/>
      <c r="M517" s="178"/>
      <c r="N517" s="179"/>
      <c r="O517" s="179"/>
      <c r="P517" s="179"/>
      <c r="Q517" s="179"/>
      <c r="R517" s="179"/>
      <c r="S517" s="179"/>
      <c r="T517" s="180"/>
      <c r="AT517" s="174" t="s">
        <v>146</v>
      </c>
      <c r="AU517" s="174" t="s">
        <v>84</v>
      </c>
      <c r="AV517" s="13" t="s">
        <v>84</v>
      </c>
      <c r="AW517" s="13" t="s">
        <v>30</v>
      </c>
      <c r="AX517" s="13" t="s">
        <v>74</v>
      </c>
      <c r="AY517" s="174" t="s">
        <v>134</v>
      </c>
    </row>
    <row r="518" spans="2:51" s="13" customFormat="1" ht="20.4">
      <c r="B518" s="173"/>
      <c r="D518" s="163" t="s">
        <v>146</v>
      </c>
      <c r="E518" s="174" t="s">
        <v>1</v>
      </c>
      <c r="F518" s="175" t="s">
        <v>754</v>
      </c>
      <c r="H518" s="176">
        <v>27.219</v>
      </c>
      <c r="I518" s="177"/>
      <c r="L518" s="173"/>
      <c r="M518" s="178"/>
      <c r="N518" s="179"/>
      <c r="O518" s="179"/>
      <c r="P518" s="179"/>
      <c r="Q518" s="179"/>
      <c r="R518" s="179"/>
      <c r="S518" s="179"/>
      <c r="T518" s="180"/>
      <c r="AT518" s="174" t="s">
        <v>146</v>
      </c>
      <c r="AU518" s="174" t="s">
        <v>84</v>
      </c>
      <c r="AV518" s="13" t="s">
        <v>84</v>
      </c>
      <c r="AW518" s="13" t="s">
        <v>30</v>
      </c>
      <c r="AX518" s="13" t="s">
        <v>74</v>
      </c>
      <c r="AY518" s="174" t="s">
        <v>134</v>
      </c>
    </row>
    <row r="519" spans="2:51" s="13" customFormat="1" ht="30.6">
      <c r="B519" s="173"/>
      <c r="D519" s="163" t="s">
        <v>146</v>
      </c>
      <c r="E519" s="174" t="s">
        <v>1</v>
      </c>
      <c r="F519" s="175" t="s">
        <v>755</v>
      </c>
      <c r="H519" s="176">
        <v>35.056</v>
      </c>
      <c r="I519" s="177"/>
      <c r="L519" s="173"/>
      <c r="M519" s="178"/>
      <c r="N519" s="179"/>
      <c r="O519" s="179"/>
      <c r="P519" s="179"/>
      <c r="Q519" s="179"/>
      <c r="R519" s="179"/>
      <c r="S519" s="179"/>
      <c r="T519" s="180"/>
      <c r="AT519" s="174" t="s">
        <v>146</v>
      </c>
      <c r="AU519" s="174" t="s">
        <v>84</v>
      </c>
      <c r="AV519" s="13" t="s">
        <v>84</v>
      </c>
      <c r="AW519" s="13" t="s">
        <v>30</v>
      </c>
      <c r="AX519" s="13" t="s">
        <v>74</v>
      </c>
      <c r="AY519" s="174" t="s">
        <v>134</v>
      </c>
    </row>
    <row r="520" spans="2:51" s="13" customFormat="1" ht="20.4">
      <c r="B520" s="173"/>
      <c r="D520" s="163" t="s">
        <v>146</v>
      </c>
      <c r="E520" s="174" t="s">
        <v>1</v>
      </c>
      <c r="F520" s="175" t="s">
        <v>756</v>
      </c>
      <c r="H520" s="176">
        <v>24.64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4" t="s">
        <v>146</v>
      </c>
      <c r="AU520" s="174" t="s">
        <v>84</v>
      </c>
      <c r="AV520" s="13" t="s">
        <v>84</v>
      </c>
      <c r="AW520" s="13" t="s">
        <v>30</v>
      </c>
      <c r="AX520" s="13" t="s">
        <v>74</v>
      </c>
      <c r="AY520" s="174" t="s">
        <v>134</v>
      </c>
    </row>
    <row r="521" spans="2:51" s="12" customFormat="1" ht="12">
      <c r="B521" s="166"/>
      <c r="D521" s="163" t="s">
        <v>146</v>
      </c>
      <c r="E521" s="167" t="s">
        <v>1</v>
      </c>
      <c r="F521" s="168" t="s">
        <v>757</v>
      </c>
      <c r="H521" s="167" t="s">
        <v>1</v>
      </c>
      <c r="I521" s="169"/>
      <c r="L521" s="166"/>
      <c r="M521" s="170"/>
      <c r="N521" s="171"/>
      <c r="O521" s="171"/>
      <c r="P521" s="171"/>
      <c r="Q521" s="171"/>
      <c r="R521" s="171"/>
      <c r="S521" s="171"/>
      <c r="T521" s="172"/>
      <c r="AT521" s="167" t="s">
        <v>146</v>
      </c>
      <c r="AU521" s="167" t="s">
        <v>84</v>
      </c>
      <c r="AV521" s="12" t="s">
        <v>82</v>
      </c>
      <c r="AW521" s="12" t="s">
        <v>30</v>
      </c>
      <c r="AX521" s="12" t="s">
        <v>74</v>
      </c>
      <c r="AY521" s="167" t="s">
        <v>134</v>
      </c>
    </row>
    <row r="522" spans="2:51" s="12" customFormat="1" ht="12">
      <c r="B522" s="166"/>
      <c r="D522" s="163" t="s">
        <v>146</v>
      </c>
      <c r="E522" s="167" t="s">
        <v>1</v>
      </c>
      <c r="F522" s="168" t="s">
        <v>758</v>
      </c>
      <c r="H522" s="167" t="s">
        <v>1</v>
      </c>
      <c r="I522" s="169"/>
      <c r="L522" s="166"/>
      <c r="M522" s="170"/>
      <c r="N522" s="171"/>
      <c r="O522" s="171"/>
      <c r="P522" s="171"/>
      <c r="Q522" s="171"/>
      <c r="R522" s="171"/>
      <c r="S522" s="171"/>
      <c r="T522" s="172"/>
      <c r="AT522" s="167" t="s">
        <v>146</v>
      </c>
      <c r="AU522" s="167" t="s">
        <v>84</v>
      </c>
      <c r="AV522" s="12" t="s">
        <v>82</v>
      </c>
      <c r="AW522" s="12" t="s">
        <v>30</v>
      </c>
      <c r="AX522" s="12" t="s">
        <v>74</v>
      </c>
      <c r="AY522" s="167" t="s">
        <v>134</v>
      </c>
    </row>
    <row r="523" spans="2:51" s="13" customFormat="1" ht="12">
      <c r="B523" s="173"/>
      <c r="D523" s="163" t="s">
        <v>146</v>
      </c>
      <c r="E523" s="174" t="s">
        <v>1</v>
      </c>
      <c r="F523" s="175" t="s">
        <v>759</v>
      </c>
      <c r="H523" s="176">
        <v>26.46</v>
      </c>
      <c r="I523" s="177"/>
      <c r="L523" s="173"/>
      <c r="M523" s="178"/>
      <c r="N523" s="179"/>
      <c r="O523" s="179"/>
      <c r="P523" s="179"/>
      <c r="Q523" s="179"/>
      <c r="R523" s="179"/>
      <c r="S523" s="179"/>
      <c r="T523" s="180"/>
      <c r="AT523" s="174" t="s">
        <v>146</v>
      </c>
      <c r="AU523" s="174" t="s">
        <v>84</v>
      </c>
      <c r="AV523" s="13" t="s">
        <v>84</v>
      </c>
      <c r="AW523" s="13" t="s">
        <v>30</v>
      </c>
      <c r="AX523" s="13" t="s">
        <v>74</v>
      </c>
      <c r="AY523" s="174" t="s">
        <v>134</v>
      </c>
    </row>
    <row r="524" spans="2:65" s="1" customFormat="1" ht="21.6" customHeight="1">
      <c r="B524" s="149"/>
      <c r="C524" s="150" t="s">
        <v>760</v>
      </c>
      <c r="D524" s="150" t="s">
        <v>137</v>
      </c>
      <c r="E524" s="151" t="s">
        <v>761</v>
      </c>
      <c r="F524" s="152" t="s">
        <v>762</v>
      </c>
      <c r="G524" s="153" t="s">
        <v>140</v>
      </c>
      <c r="H524" s="154">
        <v>272.676</v>
      </c>
      <c r="I524" s="155"/>
      <c r="J524" s="156">
        <f>ROUND(I524*H524,2)</f>
        <v>0</v>
      </c>
      <c r="K524" s="152" t="s">
        <v>141</v>
      </c>
      <c r="L524" s="31"/>
      <c r="M524" s="157" t="s">
        <v>1</v>
      </c>
      <c r="N524" s="158" t="s">
        <v>39</v>
      </c>
      <c r="O524" s="54"/>
      <c r="P524" s="159">
        <f>O524*H524</f>
        <v>0</v>
      </c>
      <c r="Q524" s="159">
        <v>0.0002</v>
      </c>
      <c r="R524" s="159">
        <f>Q524*H524</f>
        <v>0.0545352</v>
      </c>
      <c r="S524" s="159">
        <v>0</v>
      </c>
      <c r="T524" s="160">
        <f>S524*H524</f>
        <v>0</v>
      </c>
      <c r="AR524" s="161" t="s">
        <v>248</v>
      </c>
      <c r="AT524" s="161" t="s">
        <v>137</v>
      </c>
      <c r="AU524" s="161" t="s">
        <v>84</v>
      </c>
      <c r="AY524" s="16" t="s">
        <v>134</v>
      </c>
      <c r="BE524" s="162">
        <f>IF(N524="základní",J524,0)</f>
        <v>0</v>
      </c>
      <c r="BF524" s="162">
        <f>IF(N524="snížená",J524,0)</f>
        <v>0</v>
      </c>
      <c r="BG524" s="162">
        <f>IF(N524="zákl. přenesená",J524,0)</f>
        <v>0</v>
      </c>
      <c r="BH524" s="162">
        <f>IF(N524="sníž. přenesená",J524,0)</f>
        <v>0</v>
      </c>
      <c r="BI524" s="162">
        <f>IF(N524="nulová",J524,0)</f>
        <v>0</v>
      </c>
      <c r="BJ524" s="16" t="s">
        <v>82</v>
      </c>
      <c r="BK524" s="162">
        <f>ROUND(I524*H524,2)</f>
        <v>0</v>
      </c>
      <c r="BL524" s="16" t="s">
        <v>248</v>
      </c>
      <c r="BM524" s="161" t="s">
        <v>763</v>
      </c>
    </row>
    <row r="525" spans="2:47" s="1" customFormat="1" ht="19.2">
      <c r="B525" s="31"/>
      <c r="D525" s="163" t="s">
        <v>144</v>
      </c>
      <c r="F525" s="164" t="s">
        <v>764</v>
      </c>
      <c r="I525" s="90"/>
      <c r="L525" s="31"/>
      <c r="M525" s="165"/>
      <c r="N525" s="54"/>
      <c r="O525" s="54"/>
      <c r="P525" s="54"/>
      <c r="Q525" s="54"/>
      <c r="R525" s="54"/>
      <c r="S525" s="54"/>
      <c r="T525" s="55"/>
      <c r="AT525" s="16" t="s">
        <v>144</v>
      </c>
      <c r="AU525" s="16" t="s">
        <v>84</v>
      </c>
    </row>
    <row r="526" spans="2:65" s="1" customFormat="1" ht="32.4" customHeight="1">
      <c r="B526" s="149"/>
      <c r="C526" s="150" t="s">
        <v>765</v>
      </c>
      <c r="D526" s="150" t="s">
        <v>137</v>
      </c>
      <c r="E526" s="151" t="s">
        <v>766</v>
      </c>
      <c r="F526" s="152" t="s">
        <v>767</v>
      </c>
      <c r="G526" s="153" t="s">
        <v>140</v>
      </c>
      <c r="H526" s="154">
        <v>272.676</v>
      </c>
      <c r="I526" s="155"/>
      <c r="J526" s="156">
        <f>ROUND(I526*H526,2)</f>
        <v>0</v>
      </c>
      <c r="K526" s="152" t="s">
        <v>141</v>
      </c>
      <c r="L526" s="31"/>
      <c r="M526" s="157" t="s">
        <v>1</v>
      </c>
      <c r="N526" s="158" t="s">
        <v>39</v>
      </c>
      <c r="O526" s="54"/>
      <c r="P526" s="159">
        <f>O526*H526</f>
        <v>0</v>
      </c>
      <c r="Q526" s="159">
        <v>0.00029</v>
      </c>
      <c r="R526" s="159">
        <f>Q526*H526</f>
        <v>0.07907604</v>
      </c>
      <c r="S526" s="159">
        <v>0</v>
      </c>
      <c r="T526" s="160">
        <f>S526*H526</f>
        <v>0</v>
      </c>
      <c r="AR526" s="161" t="s">
        <v>248</v>
      </c>
      <c r="AT526" s="161" t="s">
        <v>137</v>
      </c>
      <c r="AU526" s="161" t="s">
        <v>84</v>
      </c>
      <c r="AY526" s="16" t="s">
        <v>134</v>
      </c>
      <c r="BE526" s="162">
        <f>IF(N526="základní",J526,0)</f>
        <v>0</v>
      </c>
      <c r="BF526" s="162">
        <f>IF(N526="snížená",J526,0)</f>
        <v>0</v>
      </c>
      <c r="BG526" s="162">
        <f>IF(N526="zákl. přenesená",J526,0)</f>
        <v>0</v>
      </c>
      <c r="BH526" s="162">
        <f>IF(N526="sníž. přenesená",J526,0)</f>
        <v>0</v>
      </c>
      <c r="BI526" s="162">
        <f>IF(N526="nulová",J526,0)</f>
        <v>0</v>
      </c>
      <c r="BJ526" s="16" t="s">
        <v>82</v>
      </c>
      <c r="BK526" s="162">
        <f>ROUND(I526*H526,2)</f>
        <v>0</v>
      </c>
      <c r="BL526" s="16" t="s">
        <v>248</v>
      </c>
      <c r="BM526" s="161" t="s">
        <v>768</v>
      </c>
    </row>
    <row r="527" spans="2:47" s="1" customFormat="1" ht="28.8">
      <c r="B527" s="31"/>
      <c r="D527" s="163" t="s">
        <v>144</v>
      </c>
      <c r="F527" s="164" t="s">
        <v>769</v>
      </c>
      <c r="I527" s="90"/>
      <c r="L527" s="31"/>
      <c r="M527" s="165"/>
      <c r="N527" s="54"/>
      <c r="O527" s="54"/>
      <c r="P527" s="54"/>
      <c r="Q527" s="54"/>
      <c r="R527" s="54"/>
      <c r="S527" s="54"/>
      <c r="T527" s="55"/>
      <c r="AT527" s="16" t="s">
        <v>144</v>
      </c>
      <c r="AU527" s="16" t="s">
        <v>84</v>
      </c>
    </row>
    <row r="528" spans="2:51" s="12" customFormat="1" ht="12">
      <c r="B528" s="166"/>
      <c r="D528" s="163" t="s">
        <v>146</v>
      </c>
      <c r="E528" s="167" t="s">
        <v>1</v>
      </c>
      <c r="F528" s="168" t="s">
        <v>747</v>
      </c>
      <c r="H528" s="167" t="s">
        <v>1</v>
      </c>
      <c r="I528" s="169"/>
      <c r="L528" s="166"/>
      <c r="M528" s="170"/>
      <c r="N528" s="171"/>
      <c r="O528" s="171"/>
      <c r="P528" s="171"/>
      <c r="Q528" s="171"/>
      <c r="R528" s="171"/>
      <c r="S528" s="171"/>
      <c r="T528" s="172"/>
      <c r="AT528" s="167" t="s">
        <v>146</v>
      </c>
      <c r="AU528" s="167" t="s">
        <v>84</v>
      </c>
      <c r="AV528" s="12" t="s">
        <v>82</v>
      </c>
      <c r="AW528" s="12" t="s">
        <v>30</v>
      </c>
      <c r="AX528" s="12" t="s">
        <v>74</v>
      </c>
      <c r="AY528" s="167" t="s">
        <v>134</v>
      </c>
    </row>
    <row r="529" spans="2:51" s="13" customFormat="1" ht="12">
      <c r="B529" s="173"/>
      <c r="D529" s="163" t="s">
        <v>146</v>
      </c>
      <c r="E529" s="174" t="s">
        <v>1</v>
      </c>
      <c r="F529" s="175" t="s">
        <v>253</v>
      </c>
      <c r="H529" s="176">
        <v>18.1</v>
      </c>
      <c r="I529" s="177"/>
      <c r="L529" s="173"/>
      <c r="M529" s="178"/>
      <c r="N529" s="179"/>
      <c r="O529" s="179"/>
      <c r="P529" s="179"/>
      <c r="Q529" s="179"/>
      <c r="R529" s="179"/>
      <c r="S529" s="179"/>
      <c r="T529" s="180"/>
      <c r="AT529" s="174" t="s">
        <v>146</v>
      </c>
      <c r="AU529" s="174" t="s">
        <v>84</v>
      </c>
      <c r="AV529" s="13" t="s">
        <v>84</v>
      </c>
      <c r="AW529" s="13" t="s">
        <v>30</v>
      </c>
      <c r="AX529" s="13" t="s">
        <v>74</v>
      </c>
      <c r="AY529" s="174" t="s">
        <v>134</v>
      </c>
    </row>
    <row r="530" spans="2:51" s="13" customFormat="1" ht="12">
      <c r="B530" s="173"/>
      <c r="D530" s="163" t="s">
        <v>146</v>
      </c>
      <c r="E530" s="174" t="s">
        <v>1</v>
      </c>
      <c r="F530" s="175" t="s">
        <v>211</v>
      </c>
      <c r="H530" s="176">
        <v>5.9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4" t="s">
        <v>146</v>
      </c>
      <c r="AU530" s="174" t="s">
        <v>84</v>
      </c>
      <c r="AV530" s="13" t="s">
        <v>84</v>
      </c>
      <c r="AW530" s="13" t="s">
        <v>30</v>
      </c>
      <c r="AX530" s="13" t="s">
        <v>74</v>
      </c>
      <c r="AY530" s="174" t="s">
        <v>134</v>
      </c>
    </row>
    <row r="531" spans="2:51" s="13" customFormat="1" ht="12">
      <c r="B531" s="173"/>
      <c r="D531" s="163" t="s">
        <v>146</v>
      </c>
      <c r="E531" s="174" t="s">
        <v>1</v>
      </c>
      <c r="F531" s="175" t="s">
        <v>212</v>
      </c>
      <c r="H531" s="176">
        <v>6.25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146</v>
      </c>
      <c r="AU531" s="174" t="s">
        <v>84</v>
      </c>
      <c r="AV531" s="13" t="s">
        <v>84</v>
      </c>
      <c r="AW531" s="13" t="s">
        <v>30</v>
      </c>
      <c r="AX531" s="13" t="s">
        <v>74</v>
      </c>
      <c r="AY531" s="174" t="s">
        <v>134</v>
      </c>
    </row>
    <row r="532" spans="2:51" s="13" customFormat="1" ht="12">
      <c r="B532" s="173"/>
      <c r="D532" s="163" t="s">
        <v>146</v>
      </c>
      <c r="E532" s="174" t="s">
        <v>1</v>
      </c>
      <c r="F532" s="175" t="s">
        <v>213</v>
      </c>
      <c r="H532" s="176">
        <v>4.1</v>
      </c>
      <c r="I532" s="177"/>
      <c r="L532" s="173"/>
      <c r="M532" s="178"/>
      <c r="N532" s="179"/>
      <c r="O532" s="179"/>
      <c r="P532" s="179"/>
      <c r="Q532" s="179"/>
      <c r="R532" s="179"/>
      <c r="S532" s="179"/>
      <c r="T532" s="180"/>
      <c r="AT532" s="174" t="s">
        <v>146</v>
      </c>
      <c r="AU532" s="174" t="s">
        <v>84</v>
      </c>
      <c r="AV532" s="13" t="s">
        <v>84</v>
      </c>
      <c r="AW532" s="13" t="s">
        <v>30</v>
      </c>
      <c r="AX532" s="13" t="s">
        <v>74</v>
      </c>
      <c r="AY532" s="174" t="s">
        <v>134</v>
      </c>
    </row>
    <row r="533" spans="2:51" s="13" customFormat="1" ht="12">
      <c r="B533" s="173"/>
      <c r="D533" s="163" t="s">
        <v>146</v>
      </c>
      <c r="E533" s="174" t="s">
        <v>1</v>
      </c>
      <c r="F533" s="175" t="s">
        <v>214</v>
      </c>
      <c r="H533" s="176">
        <v>54.9</v>
      </c>
      <c r="I533" s="177"/>
      <c r="L533" s="173"/>
      <c r="M533" s="178"/>
      <c r="N533" s="179"/>
      <c r="O533" s="179"/>
      <c r="P533" s="179"/>
      <c r="Q533" s="179"/>
      <c r="R533" s="179"/>
      <c r="S533" s="179"/>
      <c r="T533" s="180"/>
      <c r="AT533" s="174" t="s">
        <v>146</v>
      </c>
      <c r="AU533" s="174" t="s">
        <v>84</v>
      </c>
      <c r="AV533" s="13" t="s">
        <v>84</v>
      </c>
      <c r="AW533" s="13" t="s">
        <v>30</v>
      </c>
      <c r="AX533" s="13" t="s">
        <v>74</v>
      </c>
      <c r="AY533" s="174" t="s">
        <v>134</v>
      </c>
    </row>
    <row r="534" spans="2:51" s="12" customFormat="1" ht="12">
      <c r="B534" s="166"/>
      <c r="D534" s="163" t="s">
        <v>146</v>
      </c>
      <c r="E534" s="167" t="s">
        <v>1</v>
      </c>
      <c r="F534" s="168" t="s">
        <v>749</v>
      </c>
      <c r="H534" s="167" t="s">
        <v>1</v>
      </c>
      <c r="I534" s="169"/>
      <c r="L534" s="166"/>
      <c r="M534" s="170"/>
      <c r="N534" s="171"/>
      <c r="O534" s="171"/>
      <c r="P534" s="171"/>
      <c r="Q534" s="171"/>
      <c r="R534" s="171"/>
      <c r="S534" s="171"/>
      <c r="T534" s="172"/>
      <c r="AT534" s="167" t="s">
        <v>146</v>
      </c>
      <c r="AU534" s="167" t="s">
        <v>84</v>
      </c>
      <c r="AV534" s="12" t="s">
        <v>82</v>
      </c>
      <c r="AW534" s="12" t="s">
        <v>30</v>
      </c>
      <c r="AX534" s="12" t="s">
        <v>74</v>
      </c>
      <c r="AY534" s="167" t="s">
        <v>134</v>
      </c>
    </row>
    <row r="535" spans="2:51" s="13" customFormat="1" ht="30.6">
      <c r="B535" s="173"/>
      <c r="D535" s="163" t="s">
        <v>146</v>
      </c>
      <c r="E535" s="174" t="s">
        <v>1</v>
      </c>
      <c r="F535" s="175" t="s">
        <v>770</v>
      </c>
      <c r="H535" s="176">
        <v>20.222</v>
      </c>
      <c r="I535" s="177"/>
      <c r="L535" s="173"/>
      <c r="M535" s="178"/>
      <c r="N535" s="179"/>
      <c r="O535" s="179"/>
      <c r="P535" s="179"/>
      <c r="Q535" s="179"/>
      <c r="R535" s="179"/>
      <c r="S535" s="179"/>
      <c r="T535" s="180"/>
      <c r="AT535" s="174" t="s">
        <v>146</v>
      </c>
      <c r="AU535" s="174" t="s">
        <v>84</v>
      </c>
      <c r="AV535" s="13" t="s">
        <v>84</v>
      </c>
      <c r="AW535" s="13" t="s">
        <v>30</v>
      </c>
      <c r="AX535" s="13" t="s">
        <v>74</v>
      </c>
      <c r="AY535" s="174" t="s">
        <v>134</v>
      </c>
    </row>
    <row r="536" spans="2:51" s="13" customFormat="1" ht="20.4">
      <c r="B536" s="173"/>
      <c r="D536" s="163" t="s">
        <v>146</v>
      </c>
      <c r="E536" s="174" t="s">
        <v>1</v>
      </c>
      <c r="F536" s="175" t="s">
        <v>771</v>
      </c>
      <c r="H536" s="176">
        <v>8.085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4" t="s">
        <v>146</v>
      </c>
      <c r="AU536" s="174" t="s">
        <v>84</v>
      </c>
      <c r="AV536" s="13" t="s">
        <v>84</v>
      </c>
      <c r="AW536" s="13" t="s">
        <v>30</v>
      </c>
      <c r="AX536" s="13" t="s">
        <v>74</v>
      </c>
      <c r="AY536" s="174" t="s">
        <v>134</v>
      </c>
    </row>
    <row r="537" spans="2:51" s="13" customFormat="1" ht="20.4">
      <c r="B537" s="173"/>
      <c r="D537" s="163" t="s">
        <v>146</v>
      </c>
      <c r="E537" s="174" t="s">
        <v>1</v>
      </c>
      <c r="F537" s="175" t="s">
        <v>772</v>
      </c>
      <c r="H537" s="176">
        <v>35.42</v>
      </c>
      <c r="I537" s="177"/>
      <c r="L537" s="173"/>
      <c r="M537" s="178"/>
      <c r="N537" s="179"/>
      <c r="O537" s="179"/>
      <c r="P537" s="179"/>
      <c r="Q537" s="179"/>
      <c r="R537" s="179"/>
      <c r="S537" s="179"/>
      <c r="T537" s="180"/>
      <c r="AT537" s="174" t="s">
        <v>146</v>
      </c>
      <c r="AU537" s="174" t="s">
        <v>84</v>
      </c>
      <c r="AV537" s="13" t="s">
        <v>84</v>
      </c>
      <c r="AW537" s="13" t="s">
        <v>30</v>
      </c>
      <c r="AX537" s="13" t="s">
        <v>74</v>
      </c>
      <c r="AY537" s="174" t="s">
        <v>134</v>
      </c>
    </row>
    <row r="538" spans="2:51" s="13" customFormat="1" ht="20.4">
      <c r="B538" s="173"/>
      <c r="D538" s="163" t="s">
        <v>146</v>
      </c>
      <c r="E538" s="174" t="s">
        <v>1</v>
      </c>
      <c r="F538" s="175" t="s">
        <v>773</v>
      </c>
      <c r="H538" s="176">
        <v>-9.9</v>
      </c>
      <c r="I538" s="177"/>
      <c r="L538" s="173"/>
      <c r="M538" s="178"/>
      <c r="N538" s="179"/>
      <c r="O538" s="179"/>
      <c r="P538" s="179"/>
      <c r="Q538" s="179"/>
      <c r="R538" s="179"/>
      <c r="S538" s="179"/>
      <c r="T538" s="180"/>
      <c r="AT538" s="174" t="s">
        <v>146</v>
      </c>
      <c r="AU538" s="174" t="s">
        <v>84</v>
      </c>
      <c r="AV538" s="13" t="s">
        <v>84</v>
      </c>
      <c r="AW538" s="13" t="s">
        <v>30</v>
      </c>
      <c r="AX538" s="13" t="s">
        <v>74</v>
      </c>
      <c r="AY538" s="174" t="s">
        <v>134</v>
      </c>
    </row>
    <row r="539" spans="2:51" s="13" customFormat="1" ht="20.4">
      <c r="B539" s="173"/>
      <c r="D539" s="163" t="s">
        <v>146</v>
      </c>
      <c r="E539" s="174" t="s">
        <v>1</v>
      </c>
      <c r="F539" s="175" t="s">
        <v>754</v>
      </c>
      <c r="H539" s="176">
        <v>27.219</v>
      </c>
      <c r="I539" s="177"/>
      <c r="L539" s="173"/>
      <c r="M539" s="178"/>
      <c r="N539" s="179"/>
      <c r="O539" s="179"/>
      <c r="P539" s="179"/>
      <c r="Q539" s="179"/>
      <c r="R539" s="179"/>
      <c r="S539" s="179"/>
      <c r="T539" s="180"/>
      <c r="AT539" s="174" t="s">
        <v>146</v>
      </c>
      <c r="AU539" s="174" t="s">
        <v>84</v>
      </c>
      <c r="AV539" s="13" t="s">
        <v>84</v>
      </c>
      <c r="AW539" s="13" t="s">
        <v>30</v>
      </c>
      <c r="AX539" s="13" t="s">
        <v>74</v>
      </c>
      <c r="AY539" s="174" t="s">
        <v>134</v>
      </c>
    </row>
    <row r="540" spans="2:51" s="13" customFormat="1" ht="30.6">
      <c r="B540" s="173"/>
      <c r="D540" s="163" t="s">
        <v>146</v>
      </c>
      <c r="E540" s="174" t="s">
        <v>1</v>
      </c>
      <c r="F540" s="175" t="s">
        <v>755</v>
      </c>
      <c r="H540" s="176">
        <v>35.056</v>
      </c>
      <c r="I540" s="177"/>
      <c r="L540" s="173"/>
      <c r="M540" s="178"/>
      <c r="N540" s="179"/>
      <c r="O540" s="179"/>
      <c r="P540" s="179"/>
      <c r="Q540" s="179"/>
      <c r="R540" s="179"/>
      <c r="S540" s="179"/>
      <c r="T540" s="180"/>
      <c r="AT540" s="174" t="s">
        <v>146</v>
      </c>
      <c r="AU540" s="174" t="s">
        <v>84</v>
      </c>
      <c r="AV540" s="13" t="s">
        <v>84</v>
      </c>
      <c r="AW540" s="13" t="s">
        <v>30</v>
      </c>
      <c r="AX540" s="13" t="s">
        <v>74</v>
      </c>
      <c r="AY540" s="174" t="s">
        <v>134</v>
      </c>
    </row>
    <row r="541" spans="2:51" s="13" customFormat="1" ht="20.4">
      <c r="B541" s="173"/>
      <c r="D541" s="163" t="s">
        <v>146</v>
      </c>
      <c r="E541" s="174" t="s">
        <v>1</v>
      </c>
      <c r="F541" s="175" t="s">
        <v>756</v>
      </c>
      <c r="H541" s="176">
        <v>24.64</v>
      </c>
      <c r="I541" s="177"/>
      <c r="L541" s="173"/>
      <c r="M541" s="178"/>
      <c r="N541" s="179"/>
      <c r="O541" s="179"/>
      <c r="P541" s="179"/>
      <c r="Q541" s="179"/>
      <c r="R541" s="179"/>
      <c r="S541" s="179"/>
      <c r="T541" s="180"/>
      <c r="AT541" s="174" t="s">
        <v>146</v>
      </c>
      <c r="AU541" s="174" t="s">
        <v>84</v>
      </c>
      <c r="AV541" s="13" t="s">
        <v>84</v>
      </c>
      <c r="AW541" s="13" t="s">
        <v>30</v>
      </c>
      <c r="AX541" s="13" t="s">
        <v>74</v>
      </c>
      <c r="AY541" s="174" t="s">
        <v>134</v>
      </c>
    </row>
    <row r="542" spans="2:51" s="12" customFormat="1" ht="12">
      <c r="B542" s="166"/>
      <c r="D542" s="163" t="s">
        <v>146</v>
      </c>
      <c r="E542" s="167" t="s">
        <v>1</v>
      </c>
      <c r="F542" s="168" t="s">
        <v>757</v>
      </c>
      <c r="H542" s="167" t="s">
        <v>1</v>
      </c>
      <c r="I542" s="169"/>
      <c r="L542" s="166"/>
      <c r="M542" s="170"/>
      <c r="N542" s="171"/>
      <c r="O542" s="171"/>
      <c r="P542" s="171"/>
      <c r="Q542" s="171"/>
      <c r="R542" s="171"/>
      <c r="S542" s="171"/>
      <c r="T542" s="172"/>
      <c r="AT542" s="167" t="s">
        <v>146</v>
      </c>
      <c r="AU542" s="167" t="s">
        <v>84</v>
      </c>
      <c r="AV542" s="12" t="s">
        <v>82</v>
      </c>
      <c r="AW542" s="12" t="s">
        <v>30</v>
      </c>
      <c r="AX542" s="12" t="s">
        <v>74</v>
      </c>
      <c r="AY542" s="167" t="s">
        <v>134</v>
      </c>
    </row>
    <row r="543" spans="2:51" s="12" customFormat="1" ht="12">
      <c r="B543" s="166"/>
      <c r="D543" s="163" t="s">
        <v>146</v>
      </c>
      <c r="E543" s="167" t="s">
        <v>1</v>
      </c>
      <c r="F543" s="168" t="s">
        <v>758</v>
      </c>
      <c r="H543" s="167" t="s">
        <v>1</v>
      </c>
      <c r="I543" s="169"/>
      <c r="L543" s="166"/>
      <c r="M543" s="170"/>
      <c r="N543" s="171"/>
      <c r="O543" s="171"/>
      <c r="P543" s="171"/>
      <c r="Q543" s="171"/>
      <c r="R543" s="171"/>
      <c r="S543" s="171"/>
      <c r="T543" s="172"/>
      <c r="AT543" s="167" t="s">
        <v>146</v>
      </c>
      <c r="AU543" s="167" t="s">
        <v>84</v>
      </c>
      <c r="AV543" s="12" t="s">
        <v>82</v>
      </c>
      <c r="AW543" s="12" t="s">
        <v>30</v>
      </c>
      <c r="AX543" s="12" t="s">
        <v>74</v>
      </c>
      <c r="AY543" s="167" t="s">
        <v>134</v>
      </c>
    </row>
    <row r="544" spans="2:51" s="13" customFormat="1" ht="12">
      <c r="B544" s="173"/>
      <c r="D544" s="163" t="s">
        <v>146</v>
      </c>
      <c r="E544" s="174" t="s">
        <v>1</v>
      </c>
      <c r="F544" s="175" t="s">
        <v>774</v>
      </c>
      <c r="H544" s="176">
        <v>28.86</v>
      </c>
      <c r="I544" s="177"/>
      <c r="L544" s="173"/>
      <c r="M544" s="178"/>
      <c r="N544" s="179"/>
      <c r="O544" s="179"/>
      <c r="P544" s="179"/>
      <c r="Q544" s="179"/>
      <c r="R544" s="179"/>
      <c r="S544" s="179"/>
      <c r="T544" s="180"/>
      <c r="AT544" s="174" t="s">
        <v>146</v>
      </c>
      <c r="AU544" s="174" t="s">
        <v>84</v>
      </c>
      <c r="AV544" s="13" t="s">
        <v>84</v>
      </c>
      <c r="AW544" s="13" t="s">
        <v>30</v>
      </c>
      <c r="AX544" s="13" t="s">
        <v>74</v>
      </c>
      <c r="AY544" s="174" t="s">
        <v>134</v>
      </c>
    </row>
    <row r="545" spans="2:51" s="13" customFormat="1" ht="12">
      <c r="B545" s="173"/>
      <c r="D545" s="163" t="s">
        <v>146</v>
      </c>
      <c r="E545" s="174" t="s">
        <v>1</v>
      </c>
      <c r="F545" s="175" t="s">
        <v>775</v>
      </c>
      <c r="H545" s="176">
        <v>13.824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4" t="s">
        <v>146</v>
      </c>
      <c r="AU545" s="174" t="s">
        <v>84</v>
      </c>
      <c r="AV545" s="13" t="s">
        <v>84</v>
      </c>
      <c r="AW545" s="13" t="s">
        <v>30</v>
      </c>
      <c r="AX545" s="13" t="s">
        <v>74</v>
      </c>
      <c r="AY545" s="174" t="s">
        <v>134</v>
      </c>
    </row>
    <row r="546" spans="2:65" s="1" customFormat="1" ht="21.6" customHeight="1">
      <c r="B546" s="149"/>
      <c r="C546" s="150" t="s">
        <v>776</v>
      </c>
      <c r="D546" s="150" t="s">
        <v>137</v>
      </c>
      <c r="E546" s="151" t="s">
        <v>777</v>
      </c>
      <c r="F546" s="152" t="s">
        <v>778</v>
      </c>
      <c r="G546" s="153" t="s">
        <v>245</v>
      </c>
      <c r="H546" s="154">
        <v>272.676</v>
      </c>
      <c r="I546" s="155"/>
      <c r="J546" s="156">
        <f>ROUND(I546*H546,2)</f>
        <v>0</v>
      </c>
      <c r="K546" s="152" t="s">
        <v>141</v>
      </c>
      <c r="L546" s="31"/>
      <c r="M546" s="157" t="s">
        <v>1</v>
      </c>
      <c r="N546" s="158" t="s">
        <v>39</v>
      </c>
      <c r="O546" s="54"/>
      <c r="P546" s="159">
        <f>O546*H546</f>
        <v>0</v>
      </c>
      <c r="Q546" s="159">
        <v>0</v>
      </c>
      <c r="R546" s="159">
        <f>Q546*H546</f>
        <v>0</v>
      </c>
      <c r="S546" s="159">
        <v>0</v>
      </c>
      <c r="T546" s="160">
        <f>S546*H546</f>
        <v>0</v>
      </c>
      <c r="AR546" s="161" t="s">
        <v>248</v>
      </c>
      <c r="AT546" s="161" t="s">
        <v>137</v>
      </c>
      <c r="AU546" s="161" t="s">
        <v>84</v>
      </c>
      <c r="AY546" s="16" t="s">
        <v>134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82</v>
      </c>
      <c r="BK546" s="162">
        <f>ROUND(I546*H546,2)</f>
        <v>0</v>
      </c>
      <c r="BL546" s="16" t="s">
        <v>248</v>
      </c>
      <c r="BM546" s="161" t="s">
        <v>779</v>
      </c>
    </row>
    <row r="547" spans="2:47" s="1" customFormat="1" ht="28.8">
      <c r="B547" s="31"/>
      <c r="D547" s="163" t="s">
        <v>144</v>
      </c>
      <c r="F547" s="164" t="s">
        <v>780</v>
      </c>
      <c r="I547" s="90"/>
      <c r="L547" s="31"/>
      <c r="M547" s="165"/>
      <c r="N547" s="54"/>
      <c r="O547" s="54"/>
      <c r="P547" s="54"/>
      <c r="Q547" s="54"/>
      <c r="R547" s="54"/>
      <c r="S547" s="54"/>
      <c r="T547" s="55"/>
      <c r="AT547" s="16" t="s">
        <v>144</v>
      </c>
      <c r="AU547" s="16" t="s">
        <v>84</v>
      </c>
    </row>
    <row r="548" spans="2:65" s="1" customFormat="1" ht="32.4" customHeight="1">
      <c r="B548" s="149"/>
      <c r="C548" s="150" t="s">
        <v>781</v>
      </c>
      <c r="D548" s="150" t="s">
        <v>137</v>
      </c>
      <c r="E548" s="151" t="s">
        <v>782</v>
      </c>
      <c r="F548" s="152" t="s">
        <v>783</v>
      </c>
      <c r="G548" s="153" t="s">
        <v>140</v>
      </c>
      <c r="H548" s="154">
        <v>272.676</v>
      </c>
      <c r="I548" s="155"/>
      <c r="J548" s="156">
        <f>ROUND(I548*H548,2)</f>
        <v>0</v>
      </c>
      <c r="K548" s="152" t="s">
        <v>141</v>
      </c>
      <c r="L548" s="31"/>
      <c r="M548" s="157" t="s">
        <v>1</v>
      </c>
      <c r="N548" s="158" t="s">
        <v>39</v>
      </c>
      <c r="O548" s="54"/>
      <c r="P548" s="159">
        <f>O548*H548</f>
        <v>0</v>
      </c>
      <c r="Q548" s="159">
        <v>1E-05</v>
      </c>
      <c r="R548" s="159">
        <f>Q548*H548</f>
        <v>0.00272676</v>
      </c>
      <c r="S548" s="159">
        <v>0</v>
      </c>
      <c r="T548" s="160">
        <f>S548*H548</f>
        <v>0</v>
      </c>
      <c r="AR548" s="161" t="s">
        <v>248</v>
      </c>
      <c r="AT548" s="161" t="s">
        <v>137</v>
      </c>
      <c r="AU548" s="161" t="s">
        <v>84</v>
      </c>
      <c r="AY548" s="16" t="s">
        <v>134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6" t="s">
        <v>82</v>
      </c>
      <c r="BK548" s="162">
        <f>ROUND(I548*H548,2)</f>
        <v>0</v>
      </c>
      <c r="BL548" s="16" t="s">
        <v>248</v>
      </c>
      <c r="BM548" s="161" t="s">
        <v>784</v>
      </c>
    </row>
    <row r="549" spans="2:47" s="1" customFormat="1" ht="38.4">
      <c r="B549" s="31"/>
      <c r="D549" s="163" t="s">
        <v>144</v>
      </c>
      <c r="F549" s="164" t="s">
        <v>785</v>
      </c>
      <c r="I549" s="90"/>
      <c r="L549" s="31"/>
      <c r="M549" s="192"/>
      <c r="N549" s="193"/>
      <c r="O549" s="193"/>
      <c r="P549" s="193"/>
      <c r="Q549" s="193"/>
      <c r="R549" s="193"/>
      <c r="S549" s="193"/>
      <c r="T549" s="194"/>
      <c r="AT549" s="16" t="s">
        <v>144</v>
      </c>
      <c r="AU549" s="16" t="s">
        <v>84</v>
      </c>
    </row>
    <row r="550" spans="2:12" s="1" customFormat="1" ht="6.9" customHeight="1">
      <c r="B550" s="43"/>
      <c r="C550" s="44"/>
      <c r="D550" s="44"/>
      <c r="E550" s="44"/>
      <c r="F550" s="44"/>
      <c r="G550" s="44"/>
      <c r="H550" s="44"/>
      <c r="I550" s="111"/>
      <c r="J550" s="44"/>
      <c r="K550" s="44"/>
      <c r="L550" s="31"/>
    </row>
  </sheetData>
  <autoFilter ref="C132:K549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4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94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- etapa hoši</v>
      </c>
      <c r="F7" s="244"/>
      <c r="G7" s="244"/>
      <c r="H7" s="244"/>
      <c r="L7" s="19"/>
    </row>
    <row r="8" spans="2:12" s="1" customFormat="1" ht="12" customHeight="1">
      <c r="B8" s="31"/>
      <c r="D8" s="26" t="s">
        <v>95</v>
      </c>
      <c r="I8" s="90"/>
      <c r="L8" s="31"/>
    </row>
    <row r="9" spans="2:12" s="1" customFormat="1" ht="36.9" customHeight="1">
      <c r="B9" s="31"/>
      <c r="E9" s="215" t="s">
        <v>786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787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ROUND((SUM(BE129:BE444)),2)</f>
        <v>0</v>
      </c>
      <c r="I33" s="99">
        <v>0.21</v>
      </c>
      <c r="J33" s="98">
        <f>ROUND(((SUM(BE129:BE444))*I33),2)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ROUND((SUM(BF129:BF444)),2)</f>
        <v>0</v>
      </c>
      <c r="I34" s="99">
        <v>0.15</v>
      </c>
      <c r="J34" s="98">
        <f>ROUND(((SUM(BF129:BF444))*I34),2)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ROUND((SUM(BG129:BG444)),2)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ROUND((SUM(BH129:BH444)),2)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ROUND((SUM(BI129:BI444)),2)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97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- etapa hoši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95</v>
      </c>
      <c r="I86" s="90"/>
      <c r="L86" s="31"/>
    </row>
    <row r="87" spans="2:12" s="1" customFormat="1" ht="14.4" customHeight="1">
      <c r="B87" s="31"/>
      <c r="E87" s="215" t="str">
        <f>E9</f>
        <v>SO 01.1b - Zdravotně technické instalace - část hoši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město 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98</v>
      </c>
      <c r="D94" s="100"/>
      <c r="E94" s="100"/>
      <c r="F94" s="100"/>
      <c r="G94" s="100"/>
      <c r="H94" s="100"/>
      <c r="I94" s="114"/>
      <c r="J94" s="115" t="s">
        <v>99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100</v>
      </c>
      <c r="I96" s="90"/>
      <c r="J96" s="65">
        <f>J129</f>
        <v>0</v>
      </c>
      <c r="L96" s="31"/>
      <c r="AU96" s="16" t="s">
        <v>101</v>
      </c>
    </row>
    <row r="97" spans="2:12" s="8" customFormat="1" ht="24.9" customHeight="1">
      <c r="B97" s="117"/>
      <c r="D97" s="118" t="s">
        <v>102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95" customHeight="1">
      <c r="B98" s="122"/>
      <c r="D98" s="123" t="s">
        <v>103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95" customHeight="1">
      <c r="B99" s="122"/>
      <c r="D99" s="123" t="s">
        <v>788</v>
      </c>
      <c r="E99" s="124"/>
      <c r="F99" s="124"/>
      <c r="G99" s="124"/>
      <c r="H99" s="124"/>
      <c r="I99" s="125"/>
      <c r="J99" s="126">
        <f>J135</f>
        <v>0</v>
      </c>
      <c r="L99" s="122"/>
    </row>
    <row r="100" spans="2:12" s="9" customFormat="1" ht="19.95" customHeight="1">
      <c r="B100" s="122"/>
      <c r="D100" s="123" t="s">
        <v>105</v>
      </c>
      <c r="E100" s="124"/>
      <c r="F100" s="124"/>
      <c r="G100" s="124"/>
      <c r="H100" s="124"/>
      <c r="I100" s="125"/>
      <c r="J100" s="126">
        <f>J145</f>
        <v>0</v>
      </c>
      <c r="L100" s="122"/>
    </row>
    <row r="101" spans="2:12" s="9" customFormat="1" ht="19.95" customHeight="1">
      <c r="B101" s="122"/>
      <c r="D101" s="123" t="s">
        <v>109</v>
      </c>
      <c r="E101" s="124"/>
      <c r="F101" s="124"/>
      <c r="G101" s="124"/>
      <c r="H101" s="124"/>
      <c r="I101" s="125"/>
      <c r="J101" s="126">
        <f>J149</f>
        <v>0</v>
      </c>
      <c r="L101" s="122"/>
    </row>
    <row r="102" spans="2:12" s="9" customFormat="1" ht="19.95" customHeight="1">
      <c r="B102" s="122"/>
      <c r="D102" s="123" t="s">
        <v>110</v>
      </c>
      <c r="E102" s="124"/>
      <c r="F102" s="124"/>
      <c r="G102" s="124"/>
      <c r="H102" s="124"/>
      <c r="I102" s="125"/>
      <c r="J102" s="126">
        <f>J161</f>
        <v>0</v>
      </c>
      <c r="L102" s="122"/>
    </row>
    <row r="103" spans="2:12" s="8" customFormat="1" ht="24.9" customHeight="1">
      <c r="B103" s="117"/>
      <c r="D103" s="118" t="s">
        <v>789</v>
      </c>
      <c r="E103" s="119"/>
      <c r="F103" s="119"/>
      <c r="G103" s="119"/>
      <c r="H103" s="119"/>
      <c r="I103" s="120"/>
      <c r="J103" s="121">
        <f>J164</f>
        <v>0</v>
      </c>
      <c r="L103" s="117"/>
    </row>
    <row r="104" spans="2:12" s="9" customFormat="1" ht="19.95" customHeight="1">
      <c r="B104" s="122"/>
      <c r="D104" s="123" t="s">
        <v>790</v>
      </c>
      <c r="E104" s="124"/>
      <c r="F104" s="124"/>
      <c r="G104" s="124"/>
      <c r="H104" s="124"/>
      <c r="I104" s="125"/>
      <c r="J104" s="126">
        <f>J165</f>
        <v>0</v>
      </c>
      <c r="L104" s="122"/>
    </row>
    <row r="105" spans="2:12" s="9" customFormat="1" ht="14.85" customHeight="1">
      <c r="B105" s="122"/>
      <c r="D105" s="123" t="s">
        <v>791</v>
      </c>
      <c r="E105" s="124"/>
      <c r="F105" s="124"/>
      <c r="G105" s="124"/>
      <c r="H105" s="124"/>
      <c r="I105" s="125"/>
      <c r="J105" s="126">
        <f>J166</f>
        <v>0</v>
      </c>
      <c r="L105" s="122"/>
    </row>
    <row r="106" spans="2:12" s="9" customFormat="1" ht="14.85" customHeight="1">
      <c r="B106" s="122"/>
      <c r="D106" s="123" t="s">
        <v>792</v>
      </c>
      <c r="E106" s="124"/>
      <c r="F106" s="124"/>
      <c r="G106" s="124"/>
      <c r="H106" s="124"/>
      <c r="I106" s="125"/>
      <c r="J106" s="126">
        <f>J187</f>
        <v>0</v>
      </c>
      <c r="L106" s="122"/>
    </row>
    <row r="107" spans="2:12" s="9" customFormat="1" ht="14.85" customHeight="1">
      <c r="B107" s="122"/>
      <c r="D107" s="123" t="s">
        <v>793</v>
      </c>
      <c r="E107" s="124"/>
      <c r="F107" s="124"/>
      <c r="G107" s="124"/>
      <c r="H107" s="124"/>
      <c r="I107" s="125"/>
      <c r="J107" s="126">
        <f>J231</f>
        <v>0</v>
      </c>
      <c r="L107" s="122"/>
    </row>
    <row r="108" spans="2:12" s="9" customFormat="1" ht="14.85" customHeight="1">
      <c r="B108" s="122"/>
      <c r="D108" s="123" t="s">
        <v>794</v>
      </c>
      <c r="E108" s="124"/>
      <c r="F108" s="124"/>
      <c r="G108" s="124"/>
      <c r="H108" s="124"/>
      <c r="I108" s="125"/>
      <c r="J108" s="126">
        <f>J345</f>
        <v>0</v>
      </c>
      <c r="L108" s="122"/>
    </row>
    <row r="109" spans="2:12" s="9" customFormat="1" ht="14.85" customHeight="1">
      <c r="B109" s="122"/>
      <c r="D109" s="123" t="s">
        <v>795</v>
      </c>
      <c r="E109" s="124"/>
      <c r="F109" s="124"/>
      <c r="G109" s="124"/>
      <c r="H109" s="124"/>
      <c r="I109" s="125"/>
      <c r="J109" s="126">
        <f>J433</f>
        <v>0</v>
      </c>
      <c r="L109" s="122"/>
    </row>
    <row r="110" spans="2:12" s="1" customFormat="1" ht="21.75" customHeight="1">
      <c r="B110" s="31"/>
      <c r="I110" s="90"/>
      <c r="L110" s="31"/>
    </row>
    <row r="111" spans="2:12" s="1" customFormat="1" ht="6.9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12" s="1" customFormat="1" ht="6.9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12" s="1" customFormat="1" ht="24.9" customHeight="1">
      <c r="B116" s="31"/>
      <c r="C116" s="20" t="s">
        <v>119</v>
      </c>
      <c r="I116" s="90"/>
      <c r="L116" s="31"/>
    </row>
    <row r="117" spans="2:12" s="1" customFormat="1" ht="6.9" customHeight="1">
      <c r="B117" s="31"/>
      <c r="I117" s="90"/>
      <c r="L117" s="31"/>
    </row>
    <row r="118" spans="2:12" s="1" customFormat="1" ht="12" customHeight="1">
      <c r="B118" s="31"/>
      <c r="C118" s="26" t="s">
        <v>16</v>
      </c>
      <c r="I118" s="90"/>
      <c r="L118" s="31"/>
    </row>
    <row r="119" spans="2:12" s="1" customFormat="1" ht="14.4" customHeight="1">
      <c r="B119" s="31"/>
      <c r="E119" s="243" t="str">
        <f>E7</f>
        <v>Rekonstrukce sociálního zařízení pavilonu tělocvičen SPgŠ,G a VOŠ Lidická 455/49 K.Vary - etapa hoši</v>
      </c>
      <c r="F119" s="244"/>
      <c r="G119" s="244"/>
      <c r="H119" s="244"/>
      <c r="I119" s="90"/>
      <c r="L119" s="31"/>
    </row>
    <row r="120" spans="2:12" s="1" customFormat="1" ht="12" customHeight="1">
      <c r="B120" s="31"/>
      <c r="C120" s="26" t="s">
        <v>95</v>
      </c>
      <c r="I120" s="90"/>
      <c r="L120" s="31"/>
    </row>
    <row r="121" spans="2:12" s="1" customFormat="1" ht="14.4" customHeight="1">
      <c r="B121" s="31"/>
      <c r="E121" s="215" t="str">
        <f>E9</f>
        <v>SO 01.1b - Zdravotně technické instalace - část hoši</v>
      </c>
      <c r="F121" s="242"/>
      <c r="G121" s="242"/>
      <c r="H121" s="242"/>
      <c r="I121" s="90"/>
      <c r="L121" s="31"/>
    </row>
    <row r="122" spans="2:12" s="1" customFormat="1" ht="6.9" customHeight="1">
      <c r="B122" s="31"/>
      <c r="I122" s="90"/>
      <c r="L122" s="31"/>
    </row>
    <row r="123" spans="2:12" s="1" customFormat="1" ht="12" customHeight="1">
      <c r="B123" s="31"/>
      <c r="C123" s="26" t="s">
        <v>19</v>
      </c>
      <c r="F123" s="24" t="str">
        <f>F12</f>
        <v>město Karlovy Vary</v>
      </c>
      <c r="I123" s="91" t="s">
        <v>21</v>
      </c>
      <c r="J123" s="51" t="str">
        <f>IF(J12="","",J12)</f>
        <v>30. 5. 2019</v>
      </c>
      <c r="L123" s="31"/>
    </row>
    <row r="124" spans="2:12" s="1" customFormat="1" ht="6.9" customHeight="1">
      <c r="B124" s="31"/>
      <c r="I124" s="90"/>
      <c r="L124" s="31"/>
    </row>
    <row r="125" spans="2:12" s="1" customFormat="1" ht="15.6" customHeight="1">
      <c r="B125" s="31"/>
      <c r="C125" s="26" t="s">
        <v>23</v>
      </c>
      <c r="F125" s="24" t="str">
        <f>E15</f>
        <v xml:space="preserve"> </v>
      </c>
      <c r="I125" s="91" t="s">
        <v>29</v>
      </c>
      <c r="J125" s="29" t="str">
        <f>E21</f>
        <v xml:space="preserve"> </v>
      </c>
      <c r="L125" s="31"/>
    </row>
    <row r="126" spans="2:12" s="1" customFormat="1" ht="15.6" customHeight="1">
      <c r="B126" s="31"/>
      <c r="C126" s="26" t="s">
        <v>27</v>
      </c>
      <c r="F126" s="24" t="str">
        <f>IF(E18="","",E18)</f>
        <v>Vyplň údaj</v>
      </c>
      <c r="I126" s="91" t="s">
        <v>31</v>
      </c>
      <c r="J126" s="29" t="str">
        <f>E24</f>
        <v xml:space="preserve"> </v>
      </c>
      <c r="L126" s="31"/>
    </row>
    <row r="127" spans="2:12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120</v>
      </c>
      <c r="D128" s="129" t="s">
        <v>59</v>
      </c>
      <c r="E128" s="129" t="s">
        <v>55</v>
      </c>
      <c r="F128" s="129" t="s">
        <v>56</v>
      </c>
      <c r="G128" s="129" t="s">
        <v>121</v>
      </c>
      <c r="H128" s="129" t="s">
        <v>122</v>
      </c>
      <c r="I128" s="130" t="s">
        <v>123</v>
      </c>
      <c r="J128" s="129" t="s">
        <v>99</v>
      </c>
      <c r="K128" s="131" t="s">
        <v>124</v>
      </c>
      <c r="L128" s="127"/>
      <c r="M128" s="58" t="s">
        <v>1</v>
      </c>
      <c r="N128" s="59" t="s">
        <v>38</v>
      </c>
      <c r="O128" s="59" t="s">
        <v>125</v>
      </c>
      <c r="P128" s="59" t="s">
        <v>126</v>
      </c>
      <c r="Q128" s="59" t="s">
        <v>127</v>
      </c>
      <c r="R128" s="59" t="s">
        <v>128</v>
      </c>
      <c r="S128" s="59" t="s">
        <v>129</v>
      </c>
      <c r="T128" s="60" t="s">
        <v>130</v>
      </c>
    </row>
    <row r="129" spans="2:63" s="1" customFormat="1" ht="22.8" customHeight="1">
      <c r="B129" s="31"/>
      <c r="C129" s="63" t="s">
        <v>131</v>
      </c>
      <c r="I129" s="90"/>
      <c r="J129" s="132">
        <f>BK129</f>
        <v>0</v>
      </c>
      <c r="L129" s="31"/>
      <c r="M129" s="61"/>
      <c r="N129" s="52"/>
      <c r="O129" s="52"/>
      <c r="P129" s="133">
        <f>P130+P164</f>
        <v>0</v>
      </c>
      <c r="Q129" s="52"/>
      <c r="R129" s="133">
        <f>R130+R164</f>
        <v>1.1217730000000001</v>
      </c>
      <c r="S129" s="52"/>
      <c r="T129" s="134">
        <f>T130+T164</f>
        <v>0.7269325</v>
      </c>
      <c r="AT129" s="16" t="s">
        <v>73</v>
      </c>
      <c r="AU129" s="16" t="s">
        <v>101</v>
      </c>
      <c r="BK129" s="135">
        <f>BK130+BK164</f>
        <v>0</v>
      </c>
    </row>
    <row r="130" spans="2:63" s="11" customFormat="1" ht="25.95" customHeight="1">
      <c r="B130" s="136"/>
      <c r="D130" s="137" t="s">
        <v>73</v>
      </c>
      <c r="E130" s="138" t="s">
        <v>132</v>
      </c>
      <c r="F130" s="138" t="s">
        <v>133</v>
      </c>
      <c r="I130" s="139"/>
      <c r="J130" s="140">
        <f>BK130</f>
        <v>0</v>
      </c>
      <c r="L130" s="136"/>
      <c r="M130" s="141"/>
      <c r="N130" s="142"/>
      <c r="O130" s="142"/>
      <c r="P130" s="143">
        <f>P131+P135+P145+P149+P161</f>
        <v>0</v>
      </c>
      <c r="Q130" s="142"/>
      <c r="R130" s="143">
        <f>R131+R135+R145+R149+R161</f>
        <v>0.46009</v>
      </c>
      <c r="S130" s="142"/>
      <c r="T130" s="144">
        <f>T131+T135+T145+T149+T161</f>
        <v>0</v>
      </c>
      <c r="AR130" s="137" t="s">
        <v>82</v>
      </c>
      <c r="AT130" s="145" t="s">
        <v>73</v>
      </c>
      <c r="AU130" s="145" t="s">
        <v>74</v>
      </c>
      <c r="AY130" s="137" t="s">
        <v>134</v>
      </c>
      <c r="BK130" s="146">
        <f>BK131+BK135+BK145+BK149+BK161</f>
        <v>0</v>
      </c>
    </row>
    <row r="131" spans="2:63" s="11" customFormat="1" ht="22.8" customHeight="1">
      <c r="B131" s="136"/>
      <c r="D131" s="137" t="s">
        <v>73</v>
      </c>
      <c r="E131" s="147" t="s">
        <v>135</v>
      </c>
      <c r="F131" s="147" t="s">
        <v>136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SUM(P132:P134)</f>
        <v>0</v>
      </c>
      <c r="Q131" s="142"/>
      <c r="R131" s="143">
        <f>SUM(R132:R134)</f>
        <v>0</v>
      </c>
      <c r="S131" s="142"/>
      <c r="T131" s="144">
        <f>SUM(T132:T134)</f>
        <v>0</v>
      </c>
      <c r="AR131" s="137" t="s">
        <v>82</v>
      </c>
      <c r="AT131" s="145" t="s">
        <v>73</v>
      </c>
      <c r="AU131" s="145" t="s">
        <v>82</v>
      </c>
      <c r="AY131" s="137" t="s">
        <v>134</v>
      </c>
      <c r="BK131" s="146">
        <f>SUM(BK132:BK134)</f>
        <v>0</v>
      </c>
    </row>
    <row r="132" spans="2:65" s="1" customFormat="1" ht="21.6" customHeight="1">
      <c r="B132" s="149"/>
      <c r="C132" s="150" t="s">
        <v>82</v>
      </c>
      <c r="D132" s="150" t="s">
        <v>137</v>
      </c>
      <c r="E132" s="151" t="s">
        <v>796</v>
      </c>
      <c r="F132" s="152" t="s">
        <v>797</v>
      </c>
      <c r="G132" s="153" t="s">
        <v>245</v>
      </c>
      <c r="H132" s="154">
        <v>29.5</v>
      </c>
      <c r="I132" s="155"/>
      <c r="J132" s="156">
        <f>ROUND(I132*H132,2)</f>
        <v>0</v>
      </c>
      <c r="K132" s="152" t="s">
        <v>141</v>
      </c>
      <c r="L132" s="31"/>
      <c r="M132" s="157" t="s">
        <v>1</v>
      </c>
      <c r="N132" s="158" t="s">
        <v>39</v>
      </c>
      <c r="O132" s="54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61" t="s">
        <v>142</v>
      </c>
      <c r="AT132" s="161" t="s">
        <v>137</v>
      </c>
      <c r="AU132" s="161" t="s">
        <v>84</v>
      </c>
      <c r="AY132" s="16" t="s">
        <v>134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82</v>
      </c>
      <c r="BK132" s="162">
        <f>ROUND(I132*H132,2)</f>
        <v>0</v>
      </c>
      <c r="BL132" s="16" t="s">
        <v>142</v>
      </c>
      <c r="BM132" s="161" t="s">
        <v>798</v>
      </c>
    </row>
    <row r="133" spans="2:47" s="1" customFormat="1" ht="19.2">
      <c r="B133" s="31"/>
      <c r="D133" s="163" t="s">
        <v>144</v>
      </c>
      <c r="F133" s="164" t="s">
        <v>799</v>
      </c>
      <c r="I133" s="90"/>
      <c r="L133" s="31"/>
      <c r="M133" s="165"/>
      <c r="N133" s="54"/>
      <c r="O133" s="54"/>
      <c r="P133" s="54"/>
      <c r="Q133" s="54"/>
      <c r="R133" s="54"/>
      <c r="S133" s="54"/>
      <c r="T133" s="55"/>
      <c r="AT133" s="16" t="s">
        <v>144</v>
      </c>
      <c r="AU133" s="16" t="s">
        <v>84</v>
      </c>
    </row>
    <row r="134" spans="2:51" s="13" customFormat="1" ht="12">
      <c r="B134" s="173"/>
      <c r="D134" s="163" t="s">
        <v>146</v>
      </c>
      <c r="E134" s="174" t="s">
        <v>1</v>
      </c>
      <c r="F134" s="175" t="s">
        <v>800</v>
      </c>
      <c r="H134" s="176">
        <v>29.5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146</v>
      </c>
      <c r="AU134" s="174" t="s">
        <v>84</v>
      </c>
      <c r="AV134" s="13" t="s">
        <v>84</v>
      </c>
      <c r="AW134" s="13" t="s">
        <v>30</v>
      </c>
      <c r="AX134" s="13" t="s">
        <v>82</v>
      </c>
      <c r="AY134" s="174" t="s">
        <v>134</v>
      </c>
    </row>
    <row r="135" spans="2:63" s="11" customFormat="1" ht="22.8" customHeight="1">
      <c r="B135" s="136"/>
      <c r="D135" s="137" t="s">
        <v>73</v>
      </c>
      <c r="E135" s="147" t="s">
        <v>186</v>
      </c>
      <c r="F135" s="147" t="s">
        <v>801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SUM(P136:P144)</f>
        <v>0</v>
      </c>
      <c r="Q135" s="142"/>
      <c r="R135" s="143">
        <f>SUM(R136:R144)</f>
        <v>0.46009</v>
      </c>
      <c r="S135" s="142"/>
      <c r="T135" s="144">
        <f>SUM(T136:T144)</f>
        <v>0</v>
      </c>
      <c r="AR135" s="137" t="s">
        <v>82</v>
      </c>
      <c r="AT135" s="145" t="s">
        <v>73</v>
      </c>
      <c r="AU135" s="145" t="s">
        <v>82</v>
      </c>
      <c r="AY135" s="137" t="s">
        <v>134</v>
      </c>
      <c r="BK135" s="146">
        <f>SUM(BK136:BK144)</f>
        <v>0</v>
      </c>
    </row>
    <row r="136" spans="2:65" s="1" customFormat="1" ht="21.6" customHeight="1">
      <c r="B136" s="149"/>
      <c r="C136" s="150" t="s">
        <v>84</v>
      </c>
      <c r="D136" s="150" t="s">
        <v>137</v>
      </c>
      <c r="E136" s="151" t="s">
        <v>802</v>
      </c>
      <c r="F136" s="152" t="s">
        <v>803</v>
      </c>
      <c r="G136" s="153" t="s">
        <v>245</v>
      </c>
      <c r="H136" s="154">
        <v>3.5</v>
      </c>
      <c r="I136" s="155"/>
      <c r="J136" s="156">
        <f>ROUND(I136*H136,2)</f>
        <v>0</v>
      </c>
      <c r="K136" s="152" t="s">
        <v>141</v>
      </c>
      <c r="L136" s="31"/>
      <c r="M136" s="157" t="s">
        <v>1</v>
      </c>
      <c r="N136" s="158" t="s">
        <v>39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142</v>
      </c>
      <c r="AT136" s="161" t="s">
        <v>137</v>
      </c>
      <c r="AU136" s="161" t="s">
        <v>84</v>
      </c>
      <c r="AY136" s="16" t="s">
        <v>134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82</v>
      </c>
      <c r="BK136" s="162">
        <f>ROUND(I136*H136,2)</f>
        <v>0</v>
      </c>
      <c r="BL136" s="16" t="s">
        <v>142</v>
      </c>
      <c r="BM136" s="161" t="s">
        <v>804</v>
      </c>
    </row>
    <row r="137" spans="2:47" s="1" customFormat="1" ht="12">
      <c r="B137" s="31"/>
      <c r="D137" s="163" t="s">
        <v>144</v>
      </c>
      <c r="F137" s="164" t="s">
        <v>805</v>
      </c>
      <c r="I137" s="90"/>
      <c r="L137" s="31"/>
      <c r="M137" s="165"/>
      <c r="N137" s="54"/>
      <c r="O137" s="54"/>
      <c r="P137" s="54"/>
      <c r="Q137" s="54"/>
      <c r="R137" s="54"/>
      <c r="S137" s="54"/>
      <c r="T137" s="55"/>
      <c r="AT137" s="16" t="s">
        <v>144</v>
      </c>
      <c r="AU137" s="16" t="s">
        <v>84</v>
      </c>
    </row>
    <row r="138" spans="2:51" s="13" customFormat="1" ht="12">
      <c r="B138" s="173"/>
      <c r="D138" s="163" t="s">
        <v>146</v>
      </c>
      <c r="E138" s="174" t="s">
        <v>1</v>
      </c>
      <c r="F138" s="175" t="s">
        <v>806</v>
      </c>
      <c r="H138" s="176">
        <v>3.5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146</v>
      </c>
      <c r="AU138" s="174" t="s">
        <v>84</v>
      </c>
      <c r="AV138" s="13" t="s">
        <v>84</v>
      </c>
      <c r="AW138" s="13" t="s">
        <v>30</v>
      </c>
      <c r="AX138" s="13" t="s">
        <v>82</v>
      </c>
      <c r="AY138" s="174" t="s">
        <v>134</v>
      </c>
    </row>
    <row r="139" spans="2:65" s="1" customFormat="1" ht="21.6" customHeight="1">
      <c r="B139" s="149"/>
      <c r="C139" s="150" t="s">
        <v>135</v>
      </c>
      <c r="D139" s="150" t="s">
        <v>137</v>
      </c>
      <c r="E139" s="151" t="s">
        <v>807</v>
      </c>
      <c r="F139" s="152" t="s">
        <v>808</v>
      </c>
      <c r="G139" s="153" t="s">
        <v>245</v>
      </c>
      <c r="H139" s="154">
        <v>26</v>
      </c>
      <c r="I139" s="155"/>
      <c r="J139" s="156">
        <f>ROUND(I139*H139,2)</f>
        <v>0</v>
      </c>
      <c r="K139" s="152" t="s">
        <v>141</v>
      </c>
      <c r="L139" s="31"/>
      <c r="M139" s="157" t="s">
        <v>1</v>
      </c>
      <c r="N139" s="158" t="s">
        <v>39</v>
      </c>
      <c r="O139" s="54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142</v>
      </c>
      <c r="AT139" s="161" t="s">
        <v>137</v>
      </c>
      <c r="AU139" s="161" t="s">
        <v>84</v>
      </c>
      <c r="AY139" s="16" t="s">
        <v>134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6" t="s">
        <v>82</v>
      </c>
      <c r="BK139" s="162">
        <f>ROUND(I139*H139,2)</f>
        <v>0</v>
      </c>
      <c r="BL139" s="16" t="s">
        <v>142</v>
      </c>
      <c r="BM139" s="161" t="s">
        <v>809</v>
      </c>
    </row>
    <row r="140" spans="2:47" s="1" customFormat="1" ht="12">
      <c r="B140" s="31"/>
      <c r="D140" s="163" t="s">
        <v>144</v>
      </c>
      <c r="F140" s="164" t="s">
        <v>810</v>
      </c>
      <c r="I140" s="90"/>
      <c r="L140" s="31"/>
      <c r="M140" s="165"/>
      <c r="N140" s="54"/>
      <c r="O140" s="54"/>
      <c r="P140" s="54"/>
      <c r="Q140" s="54"/>
      <c r="R140" s="54"/>
      <c r="S140" s="54"/>
      <c r="T140" s="55"/>
      <c r="AT140" s="16" t="s">
        <v>144</v>
      </c>
      <c r="AU140" s="16" t="s">
        <v>84</v>
      </c>
    </row>
    <row r="141" spans="2:51" s="13" customFormat="1" ht="12">
      <c r="B141" s="173"/>
      <c r="D141" s="163" t="s">
        <v>146</v>
      </c>
      <c r="E141" s="174" t="s">
        <v>1</v>
      </c>
      <c r="F141" s="175" t="s">
        <v>811</v>
      </c>
      <c r="H141" s="176">
        <v>26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146</v>
      </c>
      <c r="AU141" s="174" t="s">
        <v>84</v>
      </c>
      <c r="AV141" s="13" t="s">
        <v>84</v>
      </c>
      <c r="AW141" s="13" t="s">
        <v>30</v>
      </c>
      <c r="AX141" s="13" t="s">
        <v>82</v>
      </c>
      <c r="AY141" s="174" t="s">
        <v>134</v>
      </c>
    </row>
    <row r="142" spans="2:65" s="1" customFormat="1" ht="21.6" customHeight="1">
      <c r="B142" s="149"/>
      <c r="C142" s="150" t="s">
        <v>142</v>
      </c>
      <c r="D142" s="150" t="s">
        <v>137</v>
      </c>
      <c r="E142" s="151" t="s">
        <v>812</v>
      </c>
      <c r="F142" s="152" t="s">
        <v>813</v>
      </c>
      <c r="G142" s="153" t="s">
        <v>189</v>
      </c>
      <c r="H142" s="154">
        <v>1</v>
      </c>
      <c r="I142" s="155"/>
      <c r="J142" s="156">
        <f>ROUND(I142*H142,2)</f>
        <v>0</v>
      </c>
      <c r="K142" s="152" t="s">
        <v>141</v>
      </c>
      <c r="L142" s="31"/>
      <c r="M142" s="157" t="s">
        <v>1</v>
      </c>
      <c r="N142" s="158" t="s">
        <v>39</v>
      </c>
      <c r="O142" s="54"/>
      <c r="P142" s="159">
        <f>O142*H142</f>
        <v>0</v>
      </c>
      <c r="Q142" s="159">
        <v>0.46009</v>
      </c>
      <c r="R142" s="159">
        <f>Q142*H142</f>
        <v>0.46009</v>
      </c>
      <c r="S142" s="159">
        <v>0</v>
      </c>
      <c r="T142" s="160">
        <f>S142*H142</f>
        <v>0</v>
      </c>
      <c r="AR142" s="161" t="s">
        <v>142</v>
      </c>
      <c r="AT142" s="161" t="s">
        <v>137</v>
      </c>
      <c r="AU142" s="161" t="s">
        <v>84</v>
      </c>
      <c r="AY142" s="16" t="s">
        <v>134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82</v>
      </c>
      <c r="BK142" s="162">
        <f>ROUND(I142*H142,2)</f>
        <v>0</v>
      </c>
      <c r="BL142" s="16" t="s">
        <v>142</v>
      </c>
      <c r="BM142" s="161" t="s">
        <v>814</v>
      </c>
    </row>
    <row r="143" spans="2:47" s="1" customFormat="1" ht="19.2">
      <c r="B143" s="31"/>
      <c r="D143" s="163" t="s">
        <v>144</v>
      </c>
      <c r="F143" s="164" t="s">
        <v>815</v>
      </c>
      <c r="I143" s="90"/>
      <c r="L143" s="31"/>
      <c r="M143" s="165"/>
      <c r="N143" s="54"/>
      <c r="O143" s="54"/>
      <c r="P143" s="54"/>
      <c r="Q143" s="54"/>
      <c r="R143" s="54"/>
      <c r="S143" s="54"/>
      <c r="T143" s="55"/>
      <c r="AT143" s="16" t="s">
        <v>144</v>
      </c>
      <c r="AU143" s="16" t="s">
        <v>84</v>
      </c>
    </row>
    <row r="144" spans="2:51" s="13" customFormat="1" ht="12">
      <c r="B144" s="173"/>
      <c r="D144" s="163" t="s">
        <v>146</v>
      </c>
      <c r="E144" s="174" t="s">
        <v>1</v>
      </c>
      <c r="F144" s="175" t="s">
        <v>82</v>
      </c>
      <c r="H144" s="176">
        <v>1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146</v>
      </c>
      <c r="AU144" s="174" t="s">
        <v>84</v>
      </c>
      <c r="AV144" s="13" t="s">
        <v>84</v>
      </c>
      <c r="AW144" s="13" t="s">
        <v>30</v>
      </c>
      <c r="AX144" s="13" t="s">
        <v>82</v>
      </c>
      <c r="AY144" s="174" t="s">
        <v>134</v>
      </c>
    </row>
    <row r="145" spans="2:63" s="11" customFormat="1" ht="22.8" customHeight="1">
      <c r="B145" s="136"/>
      <c r="D145" s="137" t="s">
        <v>73</v>
      </c>
      <c r="E145" s="147" t="s">
        <v>194</v>
      </c>
      <c r="F145" s="147" t="s">
        <v>202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SUM(P146:P148)</f>
        <v>0</v>
      </c>
      <c r="Q145" s="142"/>
      <c r="R145" s="143">
        <f>SUM(R146:R148)</f>
        <v>0</v>
      </c>
      <c r="S145" s="142"/>
      <c r="T145" s="144">
        <f>SUM(T146:T148)</f>
        <v>0</v>
      </c>
      <c r="AR145" s="137" t="s">
        <v>82</v>
      </c>
      <c r="AT145" s="145" t="s">
        <v>73</v>
      </c>
      <c r="AU145" s="145" t="s">
        <v>82</v>
      </c>
      <c r="AY145" s="137" t="s">
        <v>134</v>
      </c>
      <c r="BK145" s="146">
        <f>SUM(BK146:BK148)</f>
        <v>0</v>
      </c>
    </row>
    <row r="146" spans="2:65" s="1" customFormat="1" ht="21.6" customHeight="1">
      <c r="B146" s="149"/>
      <c r="C146" s="150" t="s">
        <v>169</v>
      </c>
      <c r="D146" s="150" t="s">
        <v>137</v>
      </c>
      <c r="E146" s="151" t="s">
        <v>816</v>
      </c>
      <c r="F146" s="152" t="s">
        <v>817</v>
      </c>
      <c r="G146" s="153" t="s">
        <v>245</v>
      </c>
      <c r="H146" s="154">
        <v>29.5</v>
      </c>
      <c r="I146" s="155"/>
      <c r="J146" s="156">
        <f>ROUND(I146*H146,2)</f>
        <v>0</v>
      </c>
      <c r="K146" s="152" t="s">
        <v>1</v>
      </c>
      <c r="L146" s="31"/>
      <c r="M146" s="157" t="s">
        <v>1</v>
      </c>
      <c r="N146" s="158" t="s">
        <v>39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142</v>
      </c>
      <c r="AT146" s="161" t="s">
        <v>137</v>
      </c>
      <c r="AU146" s="161" t="s">
        <v>84</v>
      </c>
      <c r="AY146" s="16" t="s">
        <v>134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82</v>
      </c>
      <c r="BK146" s="162">
        <f>ROUND(I146*H146,2)</f>
        <v>0</v>
      </c>
      <c r="BL146" s="16" t="s">
        <v>142</v>
      </c>
      <c r="BM146" s="161" t="s">
        <v>818</v>
      </c>
    </row>
    <row r="147" spans="2:47" s="1" customFormat="1" ht="28.8">
      <c r="B147" s="31"/>
      <c r="D147" s="163" t="s">
        <v>144</v>
      </c>
      <c r="F147" s="164" t="s">
        <v>819</v>
      </c>
      <c r="I147" s="90"/>
      <c r="L147" s="31"/>
      <c r="M147" s="165"/>
      <c r="N147" s="54"/>
      <c r="O147" s="54"/>
      <c r="P147" s="54"/>
      <c r="Q147" s="54"/>
      <c r="R147" s="54"/>
      <c r="S147" s="54"/>
      <c r="T147" s="55"/>
      <c r="AT147" s="16" t="s">
        <v>144</v>
      </c>
      <c r="AU147" s="16" t="s">
        <v>84</v>
      </c>
    </row>
    <row r="148" spans="2:51" s="13" customFormat="1" ht="12">
      <c r="B148" s="173"/>
      <c r="D148" s="163" t="s">
        <v>146</v>
      </c>
      <c r="E148" s="174" t="s">
        <v>1</v>
      </c>
      <c r="F148" s="175" t="s">
        <v>800</v>
      </c>
      <c r="H148" s="176">
        <v>29.5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146</v>
      </c>
      <c r="AU148" s="174" t="s">
        <v>84</v>
      </c>
      <c r="AV148" s="13" t="s">
        <v>84</v>
      </c>
      <c r="AW148" s="13" t="s">
        <v>30</v>
      </c>
      <c r="AX148" s="13" t="s">
        <v>82</v>
      </c>
      <c r="AY148" s="174" t="s">
        <v>134</v>
      </c>
    </row>
    <row r="149" spans="2:63" s="11" customFormat="1" ht="22.8" customHeight="1">
      <c r="B149" s="136"/>
      <c r="D149" s="137" t="s">
        <v>73</v>
      </c>
      <c r="E149" s="147" t="s">
        <v>329</v>
      </c>
      <c r="F149" s="147" t="s">
        <v>330</v>
      </c>
      <c r="I149" s="139"/>
      <c r="J149" s="148">
        <f>BK149</f>
        <v>0</v>
      </c>
      <c r="L149" s="136"/>
      <c r="M149" s="141"/>
      <c r="N149" s="142"/>
      <c r="O149" s="142"/>
      <c r="P149" s="143">
        <f>SUM(P150:P160)</f>
        <v>0</v>
      </c>
      <c r="Q149" s="142"/>
      <c r="R149" s="143">
        <f>SUM(R150:R160)</f>
        <v>0</v>
      </c>
      <c r="S149" s="142"/>
      <c r="T149" s="144">
        <f>SUM(T150:T160)</f>
        <v>0</v>
      </c>
      <c r="AR149" s="137" t="s">
        <v>82</v>
      </c>
      <c r="AT149" s="145" t="s">
        <v>73</v>
      </c>
      <c r="AU149" s="145" t="s">
        <v>82</v>
      </c>
      <c r="AY149" s="137" t="s">
        <v>134</v>
      </c>
      <c r="BK149" s="146">
        <f>SUM(BK150:BK160)</f>
        <v>0</v>
      </c>
    </row>
    <row r="150" spans="2:65" s="1" customFormat="1" ht="14.4" customHeight="1">
      <c r="B150" s="149"/>
      <c r="C150" s="150" t="s">
        <v>167</v>
      </c>
      <c r="D150" s="150" t="s">
        <v>137</v>
      </c>
      <c r="E150" s="151" t="s">
        <v>820</v>
      </c>
      <c r="F150" s="152" t="s">
        <v>821</v>
      </c>
      <c r="G150" s="153" t="s">
        <v>334</v>
      </c>
      <c r="H150" s="154">
        <v>0.727</v>
      </c>
      <c r="I150" s="155"/>
      <c r="J150" s="156">
        <f>ROUND(I150*H150,2)</f>
        <v>0</v>
      </c>
      <c r="K150" s="152" t="s">
        <v>141</v>
      </c>
      <c r="L150" s="31"/>
      <c r="M150" s="157" t="s">
        <v>1</v>
      </c>
      <c r="N150" s="158" t="s">
        <v>39</v>
      </c>
      <c r="O150" s="54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142</v>
      </c>
      <c r="AT150" s="161" t="s">
        <v>137</v>
      </c>
      <c r="AU150" s="161" t="s">
        <v>84</v>
      </c>
      <c r="AY150" s="16" t="s">
        <v>134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82</v>
      </c>
      <c r="BK150" s="162">
        <f>ROUND(I150*H150,2)</f>
        <v>0</v>
      </c>
      <c r="BL150" s="16" t="s">
        <v>142</v>
      </c>
      <c r="BM150" s="161" t="s">
        <v>822</v>
      </c>
    </row>
    <row r="151" spans="2:47" s="1" customFormat="1" ht="19.2">
      <c r="B151" s="31"/>
      <c r="D151" s="163" t="s">
        <v>144</v>
      </c>
      <c r="F151" s="164" t="s">
        <v>823</v>
      </c>
      <c r="I151" s="90"/>
      <c r="L151" s="31"/>
      <c r="M151" s="165"/>
      <c r="N151" s="54"/>
      <c r="O151" s="54"/>
      <c r="P151" s="54"/>
      <c r="Q151" s="54"/>
      <c r="R151" s="54"/>
      <c r="S151" s="54"/>
      <c r="T151" s="55"/>
      <c r="AT151" s="16" t="s">
        <v>144</v>
      </c>
      <c r="AU151" s="16" t="s">
        <v>84</v>
      </c>
    </row>
    <row r="152" spans="2:65" s="1" customFormat="1" ht="21.6" customHeight="1">
      <c r="B152" s="149"/>
      <c r="C152" s="150" t="s">
        <v>180</v>
      </c>
      <c r="D152" s="150" t="s">
        <v>137</v>
      </c>
      <c r="E152" s="151" t="s">
        <v>824</v>
      </c>
      <c r="F152" s="152" t="s">
        <v>825</v>
      </c>
      <c r="G152" s="153" t="s">
        <v>334</v>
      </c>
      <c r="H152" s="154">
        <v>0.727</v>
      </c>
      <c r="I152" s="155"/>
      <c r="J152" s="156">
        <f>ROUND(I152*H152,2)</f>
        <v>0</v>
      </c>
      <c r="K152" s="152" t="s">
        <v>141</v>
      </c>
      <c r="L152" s="31"/>
      <c r="M152" s="157" t="s">
        <v>1</v>
      </c>
      <c r="N152" s="158" t="s">
        <v>39</v>
      </c>
      <c r="O152" s="54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142</v>
      </c>
      <c r="AT152" s="161" t="s">
        <v>137</v>
      </c>
      <c r="AU152" s="161" t="s">
        <v>84</v>
      </c>
      <c r="AY152" s="16" t="s">
        <v>134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82</v>
      </c>
      <c r="BK152" s="162">
        <f>ROUND(I152*H152,2)</f>
        <v>0</v>
      </c>
      <c r="BL152" s="16" t="s">
        <v>142</v>
      </c>
      <c r="BM152" s="161" t="s">
        <v>826</v>
      </c>
    </row>
    <row r="153" spans="2:47" s="1" customFormat="1" ht="19.2">
      <c r="B153" s="31"/>
      <c r="D153" s="163" t="s">
        <v>144</v>
      </c>
      <c r="F153" s="164" t="s">
        <v>827</v>
      </c>
      <c r="I153" s="90"/>
      <c r="L153" s="31"/>
      <c r="M153" s="165"/>
      <c r="N153" s="54"/>
      <c r="O153" s="54"/>
      <c r="P153" s="54"/>
      <c r="Q153" s="54"/>
      <c r="R153" s="54"/>
      <c r="S153" s="54"/>
      <c r="T153" s="55"/>
      <c r="AT153" s="16" t="s">
        <v>144</v>
      </c>
      <c r="AU153" s="16" t="s">
        <v>84</v>
      </c>
    </row>
    <row r="154" spans="2:65" s="1" customFormat="1" ht="21.6" customHeight="1">
      <c r="B154" s="149"/>
      <c r="C154" s="150" t="s">
        <v>186</v>
      </c>
      <c r="D154" s="150" t="s">
        <v>137</v>
      </c>
      <c r="E154" s="151" t="s">
        <v>828</v>
      </c>
      <c r="F154" s="152" t="s">
        <v>829</v>
      </c>
      <c r="G154" s="153" t="s">
        <v>334</v>
      </c>
      <c r="H154" s="154">
        <v>5.816</v>
      </c>
      <c r="I154" s="155"/>
      <c r="J154" s="156">
        <f>ROUND(I154*H154,2)</f>
        <v>0</v>
      </c>
      <c r="K154" s="152" t="s">
        <v>141</v>
      </c>
      <c r="L154" s="31"/>
      <c r="M154" s="157" t="s">
        <v>1</v>
      </c>
      <c r="N154" s="158" t="s">
        <v>39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142</v>
      </c>
      <c r="AT154" s="161" t="s">
        <v>137</v>
      </c>
      <c r="AU154" s="161" t="s">
        <v>84</v>
      </c>
      <c r="AY154" s="16" t="s">
        <v>134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0</v>
      </c>
      <c r="BL154" s="16" t="s">
        <v>142</v>
      </c>
      <c r="BM154" s="161" t="s">
        <v>830</v>
      </c>
    </row>
    <row r="155" spans="2:47" s="1" customFormat="1" ht="28.8">
      <c r="B155" s="31"/>
      <c r="D155" s="163" t="s">
        <v>144</v>
      </c>
      <c r="F155" s="164" t="s">
        <v>831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144</v>
      </c>
      <c r="AU155" s="16" t="s">
        <v>84</v>
      </c>
    </row>
    <row r="156" spans="2:51" s="13" customFormat="1" ht="12">
      <c r="B156" s="173"/>
      <c r="D156" s="163" t="s">
        <v>146</v>
      </c>
      <c r="F156" s="175" t="s">
        <v>832</v>
      </c>
      <c r="H156" s="176">
        <v>5.816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146</v>
      </c>
      <c r="AU156" s="174" t="s">
        <v>84</v>
      </c>
      <c r="AV156" s="13" t="s">
        <v>84</v>
      </c>
      <c r="AW156" s="13" t="s">
        <v>3</v>
      </c>
      <c r="AX156" s="13" t="s">
        <v>82</v>
      </c>
      <c r="AY156" s="174" t="s">
        <v>134</v>
      </c>
    </row>
    <row r="157" spans="2:65" s="1" customFormat="1" ht="21.6" customHeight="1">
      <c r="B157" s="149"/>
      <c r="C157" s="150" t="s">
        <v>194</v>
      </c>
      <c r="D157" s="150" t="s">
        <v>137</v>
      </c>
      <c r="E157" s="151" t="s">
        <v>833</v>
      </c>
      <c r="F157" s="152" t="s">
        <v>834</v>
      </c>
      <c r="G157" s="153" t="s">
        <v>334</v>
      </c>
      <c r="H157" s="154">
        <v>0.727</v>
      </c>
      <c r="I157" s="155"/>
      <c r="J157" s="156">
        <f>ROUND(I157*H157,2)</f>
        <v>0</v>
      </c>
      <c r="K157" s="152" t="s">
        <v>141</v>
      </c>
      <c r="L157" s="31"/>
      <c r="M157" s="157" t="s">
        <v>1</v>
      </c>
      <c r="N157" s="158" t="s">
        <v>39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142</v>
      </c>
      <c r="AT157" s="161" t="s">
        <v>137</v>
      </c>
      <c r="AU157" s="161" t="s">
        <v>84</v>
      </c>
      <c r="AY157" s="16" t="s">
        <v>134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82</v>
      </c>
      <c r="BK157" s="162">
        <f>ROUND(I157*H157,2)</f>
        <v>0</v>
      </c>
      <c r="BL157" s="16" t="s">
        <v>142</v>
      </c>
      <c r="BM157" s="161" t="s">
        <v>835</v>
      </c>
    </row>
    <row r="158" spans="2:47" s="1" customFormat="1" ht="28.8">
      <c r="B158" s="31"/>
      <c r="D158" s="163" t="s">
        <v>144</v>
      </c>
      <c r="F158" s="164" t="s">
        <v>836</v>
      </c>
      <c r="I158" s="90"/>
      <c r="L158" s="31"/>
      <c r="M158" s="165"/>
      <c r="N158" s="54"/>
      <c r="O158" s="54"/>
      <c r="P158" s="54"/>
      <c r="Q158" s="54"/>
      <c r="R158" s="54"/>
      <c r="S158" s="54"/>
      <c r="T158" s="55"/>
      <c r="AT158" s="16" t="s">
        <v>144</v>
      </c>
      <c r="AU158" s="16" t="s">
        <v>84</v>
      </c>
    </row>
    <row r="159" spans="2:65" s="1" customFormat="1" ht="32.4" customHeight="1">
      <c r="B159" s="149"/>
      <c r="C159" s="150" t="s">
        <v>205</v>
      </c>
      <c r="D159" s="150" t="s">
        <v>137</v>
      </c>
      <c r="E159" s="151" t="s">
        <v>355</v>
      </c>
      <c r="F159" s="152" t="s">
        <v>356</v>
      </c>
      <c r="G159" s="153" t="s">
        <v>334</v>
      </c>
      <c r="H159" s="154">
        <v>0.727</v>
      </c>
      <c r="I159" s="155"/>
      <c r="J159" s="156">
        <f>ROUND(I159*H159,2)</f>
        <v>0</v>
      </c>
      <c r="K159" s="152" t="s">
        <v>141</v>
      </c>
      <c r="L159" s="31"/>
      <c r="M159" s="157" t="s">
        <v>1</v>
      </c>
      <c r="N159" s="158" t="s">
        <v>39</v>
      </c>
      <c r="O159" s="54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142</v>
      </c>
      <c r="AT159" s="161" t="s">
        <v>137</v>
      </c>
      <c r="AU159" s="161" t="s">
        <v>84</v>
      </c>
      <c r="AY159" s="16" t="s">
        <v>134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82</v>
      </c>
      <c r="BK159" s="162">
        <f>ROUND(I159*H159,2)</f>
        <v>0</v>
      </c>
      <c r="BL159" s="16" t="s">
        <v>142</v>
      </c>
      <c r="BM159" s="161" t="s">
        <v>837</v>
      </c>
    </row>
    <row r="160" spans="2:47" s="1" customFormat="1" ht="38.4">
      <c r="B160" s="31"/>
      <c r="D160" s="163" t="s">
        <v>144</v>
      </c>
      <c r="F160" s="164" t="s">
        <v>358</v>
      </c>
      <c r="I160" s="90"/>
      <c r="L160" s="31"/>
      <c r="M160" s="165"/>
      <c r="N160" s="54"/>
      <c r="O160" s="54"/>
      <c r="P160" s="54"/>
      <c r="Q160" s="54"/>
      <c r="R160" s="54"/>
      <c r="S160" s="54"/>
      <c r="T160" s="55"/>
      <c r="AT160" s="16" t="s">
        <v>144</v>
      </c>
      <c r="AU160" s="16" t="s">
        <v>84</v>
      </c>
    </row>
    <row r="161" spans="2:63" s="11" customFormat="1" ht="22.8" customHeight="1">
      <c r="B161" s="136"/>
      <c r="D161" s="137" t="s">
        <v>73</v>
      </c>
      <c r="E161" s="147" t="s">
        <v>359</v>
      </c>
      <c r="F161" s="147" t="s">
        <v>360</v>
      </c>
      <c r="I161" s="139"/>
      <c r="J161" s="148">
        <f>BK161</f>
        <v>0</v>
      </c>
      <c r="L161" s="136"/>
      <c r="M161" s="141"/>
      <c r="N161" s="142"/>
      <c r="O161" s="142"/>
      <c r="P161" s="143">
        <f>SUM(P162:P163)</f>
        <v>0</v>
      </c>
      <c r="Q161" s="142"/>
      <c r="R161" s="143">
        <f>SUM(R162:R163)</f>
        <v>0</v>
      </c>
      <c r="S161" s="142"/>
      <c r="T161" s="144">
        <f>SUM(T162:T163)</f>
        <v>0</v>
      </c>
      <c r="AR161" s="137" t="s">
        <v>82</v>
      </c>
      <c r="AT161" s="145" t="s">
        <v>73</v>
      </c>
      <c r="AU161" s="145" t="s">
        <v>82</v>
      </c>
      <c r="AY161" s="137" t="s">
        <v>134</v>
      </c>
      <c r="BK161" s="146">
        <f>SUM(BK162:BK163)</f>
        <v>0</v>
      </c>
    </row>
    <row r="162" spans="2:65" s="1" customFormat="1" ht="21.6" customHeight="1">
      <c r="B162" s="149"/>
      <c r="C162" s="150" t="s">
        <v>217</v>
      </c>
      <c r="D162" s="150" t="s">
        <v>137</v>
      </c>
      <c r="E162" s="151" t="s">
        <v>838</v>
      </c>
      <c r="F162" s="152" t="s">
        <v>839</v>
      </c>
      <c r="G162" s="153" t="s">
        <v>334</v>
      </c>
      <c r="H162" s="154">
        <v>0.46</v>
      </c>
      <c r="I162" s="155"/>
      <c r="J162" s="156">
        <f>ROUND(I162*H162,2)</f>
        <v>0</v>
      </c>
      <c r="K162" s="152" t="s">
        <v>141</v>
      </c>
      <c r="L162" s="31"/>
      <c r="M162" s="157" t="s">
        <v>1</v>
      </c>
      <c r="N162" s="158" t="s">
        <v>39</v>
      </c>
      <c r="O162" s="54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AR162" s="161" t="s">
        <v>142</v>
      </c>
      <c r="AT162" s="161" t="s">
        <v>137</v>
      </c>
      <c r="AU162" s="161" t="s">
        <v>84</v>
      </c>
      <c r="AY162" s="16" t="s">
        <v>134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82</v>
      </c>
      <c r="BK162" s="162">
        <f>ROUND(I162*H162,2)</f>
        <v>0</v>
      </c>
      <c r="BL162" s="16" t="s">
        <v>142</v>
      </c>
      <c r="BM162" s="161" t="s">
        <v>840</v>
      </c>
    </row>
    <row r="163" spans="2:47" s="1" customFormat="1" ht="38.4">
      <c r="B163" s="31"/>
      <c r="D163" s="163" t="s">
        <v>144</v>
      </c>
      <c r="F163" s="164" t="s">
        <v>841</v>
      </c>
      <c r="I163" s="90"/>
      <c r="L163" s="31"/>
      <c r="M163" s="165"/>
      <c r="N163" s="54"/>
      <c r="O163" s="54"/>
      <c r="P163" s="54"/>
      <c r="Q163" s="54"/>
      <c r="R163" s="54"/>
      <c r="S163" s="54"/>
      <c r="T163" s="55"/>
      <c r="AT163" s="16" t="s">
        <v>144</v>
      </c>
      <c r="AU163" s="16" t="s">
        <v>84</v>
      </c>
    </row>
    <row r="164" spans="2:63" s="11" customFormat="1" ht="25.95" customHeight="1">
      <c r="B164" s="136"/>
      <c r="D164" s="137" t="s">
        <v>73</v>
      </c>
      <c r="E164" s="138" t="s">
        <v>224</v>
      </c>
      <c r="F164" s="138" t="s">
        <v>842</v>
      </c>
      <c r="I164" s="139"/>
      <c r="J164" s="140">
        <f>BK164</f>
        <v>0</v>
      </c>
      <c r="L164" s="136"/>
      <c r="M164" s="141"/>
      <c r="N164" s="142"/>
      <c r="O164" s="142"/>
      <c r="P164" s="143">
        <f>P165</f>
        <v>0</v>
      </c>
      <c r="Q164" s="142"/>
      <c r="R164" s="143">
        <f>R165</f>
        <v>0.661683</v>
      </c>
      <c r="S164" s="142"/>
      <c r="T164" s="144">
        <f>T165</f>
        <v>0.7269325</v>
      </c>
      <c r="AR164" s="137" t="s">
        <v>135</v>
      </c>
      <c r="AT164" s="145" t="s">
        <v>73</v>
      </c>
      <c r="AU164" s="145" t="s">
        <v>74</v>
      </c>
      <c r="AY164" s="137" t="s">
        <v>134</v>
      </c>
      <c r="BK164" s="146">
        <f>BK165</f>
        <v>0</v>
      </c>
    </row>
    <row r="165" spans="2:63" s="11" customFormat="1" ht="22.8" customHeight="1">
      <c r="B165" s="136"/>
      <c r="D165" s="137" t="s">
        <v>73</v>
      </c>
      <c r="E165" s="147" t="s">
        <v>371</v>
      </c>
      <c r="F165" s="147" t="s">
        <v>372</v>
      </c>
      <c r="I165" s="139"/>
      <c r="J165" s="148">
        <f>BK165</f>
        <v>0</v>
      </c>
      <c r="L165" s="136"/>
      <c r="M165" s="141"/>
      <c r="N165" s="142"/>
      <c r="O165" s="142"/>
      <c r="P165" s="143">
        <f>P166+P187+P231+P345+P433</f>
        <v>0</v>
      </c>
      <c r="Q165" s="142"/>
      <c r="R165" s="143">
        <f>R166+R187+R231+R345+R433</f>
        <v>0.661683</v>
      </c>
      <c r="S165" s="142"/>
      <c r="T165" s="144">
        <f>T166+T187+T231+T345+T433</f>
        <v>0.7269325</v>
      </c>
      <c r="AR165" s="137" t="s">
        <v>135</v>
      </c>
      <c r="AT165" s="145" t="s">
        <v>73</v>
      </c>
      <c r="AU165" s="145" t="s">
        <v>82</v>
      </c>
      <c r="AY165" s="137" t="s">
        <v>134</v>
      </c>
      <c r="BK165" s="146">
        <f>BK166+BK187+BK231+BK345+BK433</f>
        <v>0</v>
      </c>
    </row>
    <row r="166" spans="2:63" s="11" customFormat="1" ht="20.85" customHeight="1">
      <c r="B166" s="136"/>
      <c r="D166" s="137" t="s">
        <v>73</v>
      </c>
      <c r="E166" s="147" t="s">
        <v>843</v>
      </c>
      <c r="F166" s="147" t="s">
        <v>844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SUM(P167:P186)</f>
        <v>0</v>
      </c>
      <c r="Q166" s="142"/>
      <c r="R166" s="143">
        <f>SUM(R167:R186)</f>
        <v>0.018230000000000003</v>
      </c>
      <c r="S166" s="142"/>
      <c r="T166" s="144">
        <f>SUM(T167:T186)</f>
        <v>0</v>
      </c>
      <c r="AR166" s="137" t="s">
        <v>135</v>
      </c>
      <c r="AT166" s="145" t="s">
        <v>73</v>
      </c>
      <c r="AU166" s="145" t="s">
        <v>84</v>
      </c>
      <c r="AY166" s="137" t="s">
        <v>134</v>
      </c>
      <c r="BK166" s="146">
        <f>SUM(BK167:BK186)</f>
        <v>0</v>
      </c>
    </row>
    <row r="167" spans="2:65" s="1" customFormat="1" ht="21.6" customHeight="1">
      <c r="B167" s="149"/>
      <c r="C167" s="150" t="s">
        <v>223</v>
      </c>
      <c r="D167" s="150" t="s">
        <v>137</v>
      </c>
      <c r="E167" s="151" t="s">
        <v>845</v>
      </c>
      <c r="F167" s="152" t="s">
        <v>846</v>
      </c>
      <c r="G167" s="153" t="s">
        <v>245</v>
      </c>
      <c r="H167" s="154">
        <v>171.3</v>
      </c>
      <c r="I167" s="155"/>
      <c r="J167" s="156">
        <f>ROUND(I167*H167,2)</f>
        <v>0</v>
      </c>
      <c r="K167" s="152" t="s">
        <v>141</v>
      </c>
      <c r="L167" s="31"/>
      <c r="M167" s="157" t="s">
        <v>1</v>
      </c>
      <c r="N167" s="158" t="s">
        <v>39</v>
      </c>
      <c r="O167" s="54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538</v>
      </c>
      <c r="AT167" s="161" t="s">
        <v>137</v>
      </c>
      <c r="AU167" s="161" t="s">
        <v>135</v>
      </c>
      <c r="AY167" s="16" t="s">
        <v>134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0</v>
      </c>
      <c r="BL167" s="16" t="s">
        <v>538</v>
      </c>
      <c r="BM167" s="161" t="s">
        <v>847</v>
      </c>
    </row>
    <row r="168" spans="2:47" s="1" customFormat="1" ht="28.8">
      <c r="B168" s="31"/>
      <c r="D168" s="163" t="s">
        <v>144</v>
      </c>
      <c r="F168" s="164" t="s">
        <v>848</v>
      </c>
      <c r="I168" s="90"/>
      <c r="L168" s="31"/>
      <c r="M168" s="165"/>
      <c r="N168" s="54"/>
      <c r="O168" s="54"/>
      <c r="P168" s="54"/>
      <c r="Q168" s="54"/>
      <c r="R168" s="54"/>
      <c r="S168" s="54"/>
      <c r="T168" s="55"/>
      <c r="AT168" s="16" t="s">
        <v>144</v>
      </c>
      <c r="AU168" s="16" t="s">
        <v>135</v>
      </c>
    </row>
    <row r="169" spans="2:51" s="13" customFormat="1" ht="12">
      <c r="B169" s="173"/>
      <c r="D169" s="163" t="s">
        <v>146</v>
      </c>
      <c r="E169" s="174" t="s">
        <v>1</v>
      </c>
      <c r="F169" s="175" t="s">
        <v>849</v>
      </c>
      <c r="H169" s="176">
        <v>171.3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146</v>
      </c>
      <c r="AU169" s="174" t="s">
        <v>135</v>
      </c>
      <c r="AV169" s="13" t="s">
        <v>84</v>
      </c>
      <c r="AW169" s="13" t="s">
        <v>30</v>
      </c>
      <c r="AX169" s="13" t="s">
        <v>82</v>
      </c>
      <c r="AY169" s="174" t="s">
        <v>134</v>
      </c>
    </row>
    <row r="170" spans="2:65" s="1" customFormat="1" ht="21.6" customHeight="1">
      <c r="B170" s="149"/>
      <c r="C170" s="181" t="s">
        <v>230</v>
      </c>
      <c r="D170" s="181" t="s">
        <v>224</v>
      </c>
      <c r="E170" s="182" t="s">
        <v>850</v>
      </c>
      <c r="F170" s="183" t="s">
        <v>851</v>
      </c>
      <c r="G170" s="184" t="s">
        <v>245</v>
      </c>
      <c r="H170" s="185">
        <v>69.3</v>
      </c>
      <c r="I170" s="186"/>
      <c r="J170" s="187">
        <f>ROUND(I170*H170,2)</f>
        <v>0</v>
      </c>
      <c r="K170" s="183" t="s">
        <v>141</v>
      </c>
      <c r="L170" s="188"/>
      <c r="M170" s="189" t="s">
        <v>1</v>
      </c>
      <c r="N170" s="190" t="s">
        <v>39</v>
      </c>
      <c r="O170" s="54"/>
      <c r="P170" s="159">
        <f>O170*H170</f>
        <v>0</v>
      </c>
      <c r="Q170" s="159">
        <v>4E-05</v>
      </c>
      <c r="R170" s="159">
        <f>Q170*H170</f>
        <v>0.002772</v>
      </c>
      <c r="S170" s="159">
        <v>0</v>
      </c>
      <c r="T170" s="160">
        <f>S170*H170</f>
        <v>0</v>
      </c>
      <c r="AR170" s="161" t="s">
        <v>852</v>
      </c>
      <c r="AT170" s="161" t="s">
        <v>224</v>
      </c>
      <c r="AU170" s="161" t="s">
        <v>135</v>
      </c>
      <c r="AY170" s="16" t="s">
        <v>134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0</v>
      </c>
      <c r="BL170" s="16" t="s">
        <v>538</v>
      </c>
      <c r="BM170" s="161" t="s">
        <v>853</v>
      </c>
    </row>
    <row r="171" spans="2:47" s="1" customFormat="1" ht="19.2">
      <c r="B171" s="31"/>
      <c r="D171" s="163" t="s">
        <v>144</v>
      </c>
      <c r="F171" s="164" t="s">
        <v>851</v>
      </c>
      <c r="I171" s="90"/>
      <c r="L171" s="31"/>
      <c r="M171" s="165"/>
      <c r="N171" s="54"/>
      <c r="O171" s="54"/>
      <c r="P171" s="54"/>
      <c r="Q171" s="54"/>
      <c r="R171" s="54"/>
      <c r="S171" s="54"/>
      <c r="T171" s="55"/>
      <c r="AT171" s="16" t="s">
        <v>144</v>
      </c>
      <c r="AU171" s="16" t="s">
        <v>135</v>
      </c>
    </row>
    <row r="172" spans="2:51" s="13" customFormat="1" ht="12">
      <c r="B172" s="173"/>
      <c r="D172" s="163" t="s">
        <v>146</v>
      </c>
      <c r="E172" s="174" t="s">
        <v>1</v>
      </c>
      <c r="F172" s="175" t="s">
        <v>854</v>
      </c>
      <c r="H172" s="176">
        <v>69.3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146</v>
      </c>
      <c r="AU172" s="174" t="s">
        <v>135</v>
      </c>
      <c r="AV172" s="13" t="s">
        <v>84</v>
      </c>
      <c r="AW172" s="13" t="s">
        <v>30</v>
      </c>
      <c r="AX172" s="13" t="s">
        <v>82</v>
      </c>
      <c r="AY172" s="174" t="s">
        <v>134</v>
      </c>
    </row>
    <row r="173" spans="2:65" s="1" customFormat="1" ht="21.6" customHeight="1">
      <c r="B173" s="149"/>
      <c r="C173" s="181" t="s">
        <v>237</v>
      </c>
      <c r="D173" s="181" t="s">
        <v>224</v>
      </c>
      <c r="E173" s="182" t="s">
        <v>855</v>
      </c>
      <c r="F173" s="183" t="s">
        <v>856</v>
      </c>
      <c r="G173" s="184" t="s">
        <v>245</v>
      </c>
      <c r="H173" s="185">
        <v>65.4</v>
      </c>
      <c r="I173" s="186"/>
      <c r="J173" s="187">
        <f>ROUND(I173*H173,2)</f>
        <v>0</v>
      </c>
      <c r="K173" s="183" t="s">
        <v>141</v>
      </c>
      <c r="L173" s="188"/>
      <c r="M173" s="189" t="s">
        <v>1</v>
      </c>
      <c r="N173" s="190" t="s">
        <v>39</v>
      </c>
      <c r="O173" s="54"/>
      <c r="P173" s="159">
        <f>O173*H173</f>
        <v>0</v>
      </c>
      <c r="Q173" s="159">
        <v>5E-05</v>
      </c>
      <c r="R173" s="159">
        <f>Q173*H173</f>
        <v>0.0032700000000000003</v>
      </c>
      <c r="S173" s="159">
        <v>0</v>
      </c>
      <c r="T173" s="160">
        <f>S173*H173</f>
        <v>0</v>
      </c>
      <c r="AR173" s="161" t="s">
        <v>852</v>
      </c>
      <c r="AT173" s="161" t="s">
        <v>224</v>
      </c>
      <c r="AU173" s="161" t="s">
        <v>135</v>
      </c>
      <c r="AY173" s="16" t="s">
        <v>134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538</v>
      </c>
      <c r="BM173" s="161" t="s">
        <v>857</v>
      </c>
    </row>
    <row r="174" spans="2:47" s="1" customFormat="1" ht="19.2">
      <c r="B174" s="31"/>
      <c r="D174" s="163" t="s">
        <v>144</v>
      </c>
      <c r="F174" s="164" t="s">
        <v>856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144</v>
      </c>
      <c r="AU174" s="16" t="s">
        <v>135</v>
      </c>
    </row>
    <row r="175" spans="2:51" s="13" customFormat="1" ht="12">
      <c r="B175" s="173"/>
      <c r="D175" s="163" t="s">
        <v>146</v>
      </c>
      <c r="E175" s="174" t="s">
        <v>1</v>
      </c>
      <c r="F175" s="175" t="s">
        <v>858</v>
      </c>
      <c r="H175" s="176">
        <v>65.4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146</v>
      </c>
      <c r="AU175" s="174" t="s">
        <v>135</v>
      </c>
      <c r="AV175" s="13" t="s">
        <v>84</v>
      </c>
      <c r="AW175" s="13" t="s">
        <v>30</v>
      </c>
      <c r="AX175" s="13" t="s">
        <v>82</v>
      </c>
      <c r="AY175" s="174" t="s">
        <v>134</v>
      </c>
    </row>
    <row r="176" spans="2:65" s="1" customFormat="1" ht="21.6" customHeight="1">
      <c r="B176" s="149"/>
      <c r="C176" s="181" t="s">
        <v>8</v>
      </c>
      <c r="D176" s="181" t="s">
        <v>224</v>
      </c>
      <c r="E176" s="182" t="s">
        <v>859</v>
      </c>
      <c r="F176" s="183" t="s">
        <v>860</v>
      </c>
      <c r="G176" s="184" t="s">
        <v>245</v>
      </c>
      <c r="H176" s="185">
        <v>13.4</v>
      </c>
      <c r="I176" s="186"/>
      <c r="J176" s="187">
        <f>ROUND(I176*H176,2)</f>
        <v>0</v>
      </c>
      <c r="K176" s="183" t="s">
        <v>141</v>
      </c>
      <c r="L176" s="188"/>
      <c r="M176" s="189" t="s">
        <v>1</v>
      </c>
      <c r="N176" s="190" t="s">
        <v>39</v>
      </c>
      <c r="O176" s="54"/>
      <c r="P176" s="159">
        <f>O176*H176</f>
        <v>0</v>
      </c>
      <c r="Q176" s="159">
        <v>0.00055</v>
      </c>
      <c r="R176" s="159">
        <f>Q176*H176</f>
        <v>0.007370000000000001</v>
      </c>
      <c r="S176" s="159">
        <v>0</v>
      </c>
      <c r="T176" s="160">
        <f>S176*H176</f>
        <v>0</v>
      </c>
      <c r="AR176" s="161" t="s">
        <v>852</v>
      </c>
      <c r="AT176" s="161" t="s">
        <v>224</v>
      </c>
      <c r="AU176" s="161" t="s">
        <v>135</v>
      </c>
      <c r="AY176" s="16" t="s">
        <v>134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82</v>
      </c>
      <c r="BK176" s="162">
        <f>ROUND(I176*H176,2)</f>
        <v>0</v>
      </c>
      <c r="BL176" s="16" t="s">
        <v>538</v>
      </c>
      <c r="BM176" s="161" t="s">
        <v>861</v>
      </c>
    </row>
    <row r="177" spans="2:47" s="1" customFormat="1" ht="19.2">
      <c r="B177" s="31"/>
      <c r="D177" s="163" t="s">
        <v>144</v>
      </c>
      <c r="F177" s="164" t="s">
        <v>860</v>
      </c>
      <c r="I177" s="90"/>
      <c r="L177" s="31"/>
      <c r="M177" s="165"/>
      <c r="N177" s="54"/>
      <c r="O177" s="54"/>
      <c r="P177" s="54"/>
      <c r="Q177" s="54"/>
      <c r="R177" s="54"/>
      <c r="S177" s="54"/>
      <c r="T177" s="55"/>
      <c r="AT177" s="16" t="s">
        <v>144</v>
      </c>
      <c r="AU177" s="16" t="s">
        <v>135</v>
      </c>
    </row>
    <row r="178" spans="2:51" s="13" customFormat="1" ht="12">
      <c r="B178" s="173"/>
      <c r="D178" s="163" t="s">
        <v>146</v>
      </c>
      <c r="E178" s="174" t="s">
        <v>1</v>
      </c>
      <c r="F178" s="175" t="s">
        <v>862</v>
      </c>
      <c r="H178" s="176">
        <v>13.4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146</v>
      </c>
      <c r="AU178" s="174" t="s">
        <v>135</v>
      </c>
      <c r="AV178" s="13" t="s">
        <v>84</v>
      </c>
      <c r="AW178" s="13" t="s">
        <v>30</v>
      </c>
      <c r="AX178" s="13" t="s">
        <v>82</v>
      </c>
      <c r="AY178" s="174" t="s">
        <v>134</v>
      </c>
    </row>
    <row r="179" spans="2:65" s="1" customFormat="1" ht="21.6" customHeight="1">
      <c r="B179" s="149"/>
      <c r="C179" s="181" t="s">
        <v>248</v>
      </c>
      <c r="D179" s="181" t="s">
        <v>224</v>
      </c>
      <c r="E179" s="182" t="s">
        <v>863</v>
      </c>
      <c r="F179" s="183" t="s">
        <v>864</v>
      </c>
      <c r="G179" s="184" t="s">
        <v>245</v>
      </c>
      <c r="H179" s="185">
        <v>23.2</v>
      </c>
      <c r="I179" s="186"/>
      <c r="J179" s="187">
        <f>ROUND(I179*H179,2)</f>
        <v>0</v>
      </c>
      <c r="K179" s="183" t="s">
        <v>141</v>
      </c>
      <c r="L179" s="188"/>
      <c r="M179" s="189" t="s">
        <v>1</v>
      </c>
      <c r="N179" s="190" t="s">
        <v>39</v>
      </c>
      <c r="O179" s="54"/>
      <c r="P179" s="159">
        <f>O179*H179</f>
        <v>0</v>
      </c>
      <c r="Q179" s="159">
        <v>6E-05</v>
      </c>
      <c r="R179" s="159">
        <f>Q179*H179</f>
        <v>0.001392</v>
      </c>
      <c r="S179" s="159">
        <v>0</v>
      </c>
      <c r="T179" s="160">
        <f>S179*H179</f>
        <v>0</v>
      </c>
      <c r="AR179" s="161" t="s">
        <v>852</v>
      </c>
      <c r="AT179" s="161" t="s">
        <v>224</v>
      </c>
      <c r="AU179" s="161" t="s">
        <v>135</v>
      </c>
      <c r="AY179" s="16" t="s">
        <v>134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82</v>
      </c>
      <c r="BK179" s="162">
        <f>ROUND(I179*H179,2)</f>
        <v>0</v>
      </c>
      <c r="BL179" s="16" t="s">
        <v>538</v>
      </c>
      <c r="BM179" s="161" t="s">
        <v>865</v>
      </c>
    </row>
    <row r="180" spans="2:47" s="1" customFormat="1" ht="19.2">
      <c r="B180" s="31"/>
      <c r="D180" s="163" t="s">
        <v>144</v>
      </c>
      <c r="F180" s="164" t="s">
        <v>864</v>
      </c>
      <c r="I180" s="90"/>
      <c r="L180" s="31"/>
      <c r="M180" s="165"/>
      <c r="N180" s="54"/>
      <c r="O180" s="54"/>
      <c r="P180" s="54"/>
      <c r="Q180" s="54"/>
      <c r="R180" s="54"/>
      <c r="S180" s="54"/>
      <c r="T180" s="55"/>
      <c r="AT180" s="16" t="s">
        <v>144</v>
      </c>
      <c r="AU180" s="16" t="s">
        <v>135</v>
      </c>
    </row>
    <row r="181" spans="2:51" s="13" customFormat="1" ht="12">
      <c r="B181" s="173"/>
      <c r="D181" s="163" t="s">
        <v>146</v>
      </c>
      <c r="E181" s="174" t="s">
        <v>1</v>
      </c>
      <c r="F181" s="175" t="s">
        <v>866</v>
      </c>
      <c r="H181" s="176">
        <v>23.2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146</v>
      </c>
      <c r="AU181" s="174" t="s">
        <v>135</v>
      </c>
      <c r="AV181" s="13" t="s">
        <v>84</v>
      </c>
      <c r="AW181" s="13" t="s">
        <v>30</v>
      </c>
      <c r="AX181" s="13" t="s">
        <v>82</v>
      </c>
      <c r="AY181" s="174" t="s">
        <v>134</v>
      </c>
    </row>
    <row r="182" spans="2:65" s="1" customFormat="1" ht="21.6" customHeight="1">
      <c r="B182" s="149"/>
      <c r="C182" s="181" t="s">
        <v>257</v>
      </c>
      <c r="D182" s="181" t="s">
        <v>224</v>
      </c>
      <c r="E182" s="182" t="s">
        <v>867</v>
      </c>
      <c r="F182" s="183" t="s">
        <v>868</v>
      </c>
      <c r="G182" s="184" t="s">
        <v>245</v>
      </c>
      <c r="H182" s="185">
        <v>171.3</v>
      </c>
      <c r="I182" s="186"/>
      <c r="J182" s="187">
        <f>ROUND(I182*H182,2)</f>
        <v>0</v>
      </c>
      <c r="K182" s="183" t="s">
        <v>141</v>
      </c>
      <c r="L182" s="188"/>
      <c r="M182" s="189" t="s">
        <v>1</v>
      </c>
      <c r="N182" s="190" t="s">
        <v>39</v>
      </c>
      <c r="O182" s="54"/>
      <c r="P182" s="159">
        <f>O182*H182</f>
        <v>0</v>
      </c>
      <c r="Q182" s="159">
        <v>2E-05</v>
      </c>
      <c r="R182" s="159">
        <f>Q182*H182</f>
        <v>0.0034260000000000007</v>
      </c>
      <c r="S182" s="159">
        <v>0</v>
      </c>
      <c r="T182" s="160">
        <f>S182*H182</f>
        <v>0</v>
      </c>
      <c r="AR182" s="161" t="s">
        <v>852</v>
      </c>
      <c r="AT182" s="161" t="s">
        <v>224</v>
      </c>
      <c r="AU182" s="161" t="s">
        <v>135</v>
      </c>
      <c r="AY182" s="16" t="s">
        <v>134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6" t="s">
        <v>82</v>
      </c>
      <c r="BK182" s="162">
        <f>ROUND(I182*H182,2)</f>
        <v>0</v>
      </c>
      <c r="BL182" s="16" t="s">
        <v>538</v>
      </c>
      <c r="BM182" s="161" t="s">
        <v>869</v>
      </c>
    </row>
    <row r="183" spans="2:47" s="1" customFormat="1" ht="19.2">
      <c r="B183" s="31"/>
      <c r="D183" s="163" t="s">
        <v>144</v>
      </c>
      <c r="F183" s="164" t="s">
        <v>868</v>
      </c>
      <c r="I183" s="90"/>
      <c r="L183" s="31"/>
      <c r="M183" s="165"/>
      <c r="N183" s="54"/>
      <c r="O183" s="54"/>
      <c r="P183" s="54"/>
      <c r="Q183" s="54"/>
      <c r="R183" s="54"/>
      <c r="S183" s="54"/>
      <c r="T183" s="55"/>
      <c r="AT183" s="16" t="s">
        <v>144</v>
      </c>
      <c r="AU183" s="16" t="s">
        <v>135</v>
      </c>
    </row>
    <row r="184" spans="2:51" s="13" customFormat="1" ht="12">
      <c r="B184" s="173"/>
      <c r="D184" s="163" t="s">
        <v>146</v>
      </c>
      <c r="E184" s="174" t="s">
        <v>1</v>
      </c>
      <c r="F184" s="175" t="s">
        <v>849</v>
      </c>
      <c r="H184" s="176">
        <v>171.3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146</v>
      </c>
      <c r="AU184" s="174" t="s">
        <v>135</v>
      </c>
      <c r="AV184" s="13" t="s">
        <v>84</v>
      </c>
      <c r="AW184" s="13" t="s">
        <v>30</v>
      </c>
      <c r="AX184" s="13" t="s">
        <v>82</v>
      </c>
      <c r="AY184" s="174" t="s">
        <v>134</v>
      </c>
    </row>
    <row r="185" spans="2:65" s="1" customFormat="1" ht="21.6" customHeight="1">
      <c r="B185" s="149"/>
      <c r="C185" s="150" t="s">
        <v>264</v>
      </c>
      <c r="D185" s="150" t="s">
        <v>137</v>
      </c>
      <c r="E185" s="151" t="s">
        <v>870</v>
      </c>
      <c r="F185" s="152" t="s">
        <v>871</v>
      </c>
      <c r="G185" s="153" t="s">
        <v>334</v>
      </c>
      <c r="H185" s="154">
        <v>0.036</v>
      </c>
      <c r="I185" s="155"/>
      <c r="J185" s="156">
        <f>ROUND(I185*H185,2)</f>
        <v>0</v>
      </c>
      <c r="K185" s="152" t="s">
        <v>141</v>
      </c>
      <c r="L185" s="31"/>
      <c r="M185" s="157" t="s">
        <v>1</v>
      </c>
      <c r="N185" s="158" t="s">
        <v>39</v>
      </c>
      <c r="O185" s="54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61" t="s">
        <v>538</v>
      </c>
      <c r="AT185" s="161" t="s">
        <v>137</v>
      </c>
      <c r="AU185" s="161" t="s">
        <v>135</v>
      </c>
      <c r="AY185" s="16" t="s">
        <v>134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0</v>
      </c>
      <c r="BL185" s="16" t="s">
        <v>538</v>
      </c>
      <c r="BM185" s="161" t="s">
        <v>872</v>
      </c>
    </row>
    <row r="186" spans="2:47" s="1" customFormat="1" ht="38.4">
      <c r="B186" s="31"/>
      <c r="D186" s="163" t="s">
        <v>144</v>
      </c>
      <c r="F186" s="164" t="s">
        <v>873</v>
      </c>
      <c r="I186" s="90"/>
      <c r="L186" s="31"/>
      <c r="M186" s="165"/>
      <c r="N186" s="54"/>
      <c r="O186" s="54"/>
      <c r="P186" s="54"/>
      <c r="Q186" s="54"/>
      <c r="R186" s="54"/>
      <c r="S186" s="54"/>
      <c r="T186" s="55"/>
      <c r="AT186" s="16" t="s">
        <v>144</v>
      </c>
      <c r="AU186" s="16" t="s">
        <v>135</v>
      </c>
    </row>
    <row r="187" spans="2:63" s="11" customFormat="1" ht="20.85" customHeight="1">
      <c r="B187" s="136"/>
      <c r="D187" s="137" t="s">
        <v>73</v>
      </c>
      <c r="E187" s="147" t="s">
        <v>874</v>
      </c>
      <c r="F187" s="147" t="s">
        <v>875</v>
      </c>
      <c r="I187" s="139"/>
      <c r="J187" s="148">
        <f>BK187</f>
        <v>0</v>
      </c>
      <c r="L187" s="136"/>
      <c r="M187" s="141"/>
      <c r="N187" s="142"/>
      <c r="O187" s="142"/>
      <c r="P187" s="143">
        <f>SUM(P188:P230)</f>
        <v>0</v>
      </c>
      <c r="Q187" s="142"/>
      <c r="R187" s="143">
        <f>SUM(R188:R230)</f>
        <v>0.135036</v>
      </c>
      <c r="S187" s="142"/>
      <c r="T187" s="144">
        <f>SUM(T188:T230)</f>
        <v>0.18909399999999998</v>
      </c>
      <c r="AR187" s="137" t="s">
        <v>135</v>
      </c>
      <c r="AT187" s="145" t="s">
        <v>73</v>
      </c>
      <c r="AU187" s="145" t="s">
        <v>84</v>
      </c>
      <c r="AY187" s="137" t="s">
        <v>134</v>
      </c>
      <c r="BK187" s="146">
        <f>SUM(BK188:BK230)</f>
        <v>0</v>
      </c>
    </row>
    <row r="188" spans="2:65" s="1" customFormat="1" ht="14.4" customHeight="1">
      <c r="B188" s="149"/>
      <c r="C188" s="150" t="s">
        <v>270</v>
      </c>
      <c r="D188" s="150" t="s">
        <v>137</v>
      </c>
      <c r="E188" s="151" t="s">
        <v>876</v>
      </c>
      <c r="F188" s="152" t="s">
        <v>877</v>
      </c>
      <c r="G188" s="153" t="s">
        <v>245</v>
      </c>
      <c r="H188" s="154">
        <v>2.5</v>
      </c>
      <c r="I188" s="155"/>
      <c r="J188" s="156">
        <f>ROUND(I188*H188,2)</f>
        <v>0</v>
      </c>
      <c r="K188" s="152" t="s">
        <v>141</v>
      </c>
      <c r="L188" s="31"/>
      <c r="M188" s="157" t="s">
        <v>1</v>
      </c>
      <c r="N188" s="158" t="s">
        <v>39</v>
      </c>
      <c r="O188" s="54"/>
      <c r="P188" s="159">
        <f>O188*H188</f>
        <v>0</v>
      </c>
      <c r="Q188" s="159">
        <v>0</v>
      </c>
      <c r="R188" s="159">
        <f>Q188*H188</f>
        <v>0</v>
      </c>
      <c r="S188" s="159">
        <v>0.0267</v>
      </c>
      <c r="T188" s="160">
        <f>S188*H188</f>
        <v>0.06675</v>
      </c>
      <c r="AR188" s="161" t="s">
        <v>538</v>
      </c>
      <c r="AT188" s="161" t="s">
        <v>137</v>
      </c>
      <c r="AU188" s="161" t="s">
        <v>135</v>
      </c>
      <c r="AY188" s="16" t="s">
        <v>134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6" t="s">
        <v>82</v>
      </c>
      <c r="BK188" s="162">
        <f>ROUND(I188*H188,2)</f>
        <v>0</v>
      </c>
      <c r="BL188" s="16" t="s">
        <v>538</v>
      </c>
      <c r="BM188" s="161" t="s">
        <v>878</v>
      </c>
    </row>
    <row r="189" spans="2:47" s="1" customFormat="1" ht="19.2">
      <c r="B189" s="31"/>
      <c r="D189" s="163" t="s">
        <v>144</v>
      </c>
      <c r="F189" s="164" t="s">
        <v>879</v>
      </c>
      <c r="I189" s="90"/>
      <c r="L189" s="31"/>
      <c r="M189" s="165"/>
      <c r="N189" s="54"/>
      <c r="O189" s="54"/>
      <c r="P189" s="54"/>
      <c r="Q189" s="54"/>
      <c r="R189" s="54"/>
      <c r="S189" s="54"/>
      <c r="T189" s="55"/>
      <c r="AT189" s="16" t="s">
        <v>144</v>
      </c>
      <c r="AU189" s="16" t="s">
        <v>135</v>
      </c>
    </row>
    <row r="190" spans="2:51" s="12" customFormat="1" ht="12">
      <c r="B190" s="166"/>
      <c r="D190" s="163" t="s">
        <v>146</v>
      </c>
      <c r="E190" s="167" t="s">
        <v>1</v>
      </c>
      <c r="F190" s="168" t="s">
        <v>880</v>
      </c>
      <c r="H190" s="167" t="s">
        <v>1</v>
      </c>
      <c r="I190" s="169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146</v>
      </c>
      <c r="AU190" s="167" t="s">
        <v>135</v>
      </c>
      <c r="AV190" s="12" t="s">
        <v>82</v>
      </c>
      <c r="AW190" s="12" t="s">
        <v>30</v>
      </c>
      <c r="AX190" s="12" t="s">
        <v>74</v>
      </c>
      <c r="AY190" s="167" t="s">
        <v>134</v>
      </c>
    </row>
    <row r="191" spans="2:51" s="13" customFormat="1" ht="12">
      <c r="B191" s="173"/>
      <c r="D191" s="163" t="s">
        <v>146</v>
      </c>
      <c r="E191" s="174" t="s">
        <v>1</v>
      </c>
      <c r="F191" s="175" t="s">
        <v>881</v>
      </c>
      <c r="H191" s="176">
        <v>2.5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146</v>
      </c>
      <c r="AU191" s="174" t="s">
        <v>135</v>
      </c>
      <c r="AV191" s="13" t="s">
        <v>84</v>
      </c>
      <c r="AW191" s="13" t="s">
        <v>30</v>
      </c>
      <c r="AX191" s="13" t="s">
        <v>74</v>
      </c>
      <c r="AY191" s="174" t="s">
        <v>134</v>
      </c>
    </row>
    <row r="192" spans="2:51" s="14" customFormat="1" ht="12">
      <c r="B192" s="195"/>
      <c r="D192" s="163" t="s">
        <v>146</v>
      </c>
      <c r="E192" s="196" t="s">
        <v>1</v>
      </c>
      <c r="F192" s="197" t="s">
        <v>882</v>
      </c>
      <c r="H192" s="198">
        <v>2.5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146</v>
      </c>
      <c r="AU192" s="196" t="s">
        <v>135</v>
      </c>
      <c r="AV192" s="14" t="s">
        <v>142</v>
      </c>
      <c r="AW192" s="14" t="s">
        <v>30</v>
      </c>
      <c r="AX192" s="14" t="s">
        <v>82</v>
      </c>
      <c r="AY192" s="196" t="s">
        <v>134</v>
      </c>
    </row>
    <row r="193" spans="2:65" s="1" customFormat="1" ht="14.4" customHeight="1">
      <c r="B193" s="149"/>
      <c r="C193" s="150" t="s">
        <v>276</v>
      </c>
      <c r="D193" s="150" t="s">
        <v>137</v>
      </c>
      <c r="E193" s="151" t="s">
        <v>883</v>
      </c>
      <c r="F193" s="152" t="s">
        <v>884</v>
      </c>
      <c r="G193" s="153" t="s">
        <v>189</v>
      </c>
      <c r="H193" s="154">
        <v>2</v>
      </c>
      <c r="I193" s="155"/>
      <c r="J193" s="156">
        <f>ROUND(I193*H193,2)</f>
        <v>0</v>
      </c>
      <c r="K193" s="152" t="s">
        <v>141</v>
      </c>
      <c r="L193" s="31"/>
      <c r="M193" s="157" t="s">
        <v>1</v>
      </c>
      <c r="N193" s="158" t="s">
        <v>39</v>
      </c>
      <c r="O193" s="54"/>
      <c r="P193" s="159">
        <f>O193*H193</f>
        <v>0</v>
      </c>
      <c r="Q193" s="159">
        <v>0.03784</v>
      </c>
      <c r="R193" s="159">
        <f>Q193*H193</f>
        <v>0.07568</v>
      </c>
      <c r="S193" s="159">
        <v>0</v>
      </c>
      <c r="T193" s="160">
        <f>S193*H193</f>
        <v>0</v>
      </c>
      <c r="AR193" s="161" t="s">
        <v>538</v>
      </c>
      <c r="AT193" s="161" t="s">
        <v>137</v>
      </c>
      <c r="AU193" s="161" t="s">
        <v>135</v>
      </c>
      <c r="AY193" s="16" t="s">
        <v>134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6" t="s">
        <v>82</v>
      </c>
      <c r="BK193" s="162">
        <f>ROUND(I193*H193,2)</f>
        <v>0</v>
      </c>
      <c r="BL193" s="16" t="s">
        <v>538</v>
      </c>
      <c r="BM193" s="161" t="s">
        <v>885</v>
      </c>
    </row>
    <row r="194" spans="2:47" s="1" customFormat="1" ht="19.2">
      <c r="B194" s="31"/>
      <c r="D194" s="163" t="s">
        <v>144</v>
      </c>
      <c r="F194" s="164" t="s">
        <v>886</v>
      </c>
      <c r="I194" s="90"/>
      <c r="L194" s="31"/>
      <c r="M194" s="165"/>
      <c r="N194" s="54"/>
      <c r="O194" s="54"/>
      <c r="P194" s="54"/>
      <c r="Q194" s="54"/>
      <c r="R194" s="54"/>
      <c r="S194" s="54"/>
      <c r="T194" s="55"/>
      <c r="AT194" s="16" t="s">
        <v>144</v>
      </c>
      <c r="AU194" s="16" t="s">
        <v>135</v>
      </c>
    </row>
    <row r="195" spans="2:51" s="12" customFormat="1" ht="12">
      <c r="B195" s="166"/>
      <c r="D195" s="163" t="s">
        <v>146</v>
      </c>
      <c r="E195" s="167" t="s">
        <v>1</v>
      </c>
      <c r="F195" s="168" t="s">
        <v>887</v>
      </c>
      <c r="H195" s="167" t="s">
        <v>1</v>
      </c>
      <c r="I195" s="169"/>
      <c r="L195" s="166"/>
      <c r="M195" s="170"/>
      <c r="N195" s="171"/>
      <c r="O195" s="171"/>
      <c r="P195" s="171"/>
      <c r="Q195" s="171"/>
      <c r="R195" s="171"/>
      <c r="S195" s="171"/>
      <c r="T195" s="172"/>
      <c r="AT195" s="167" t="s">
        <v>146</v>
      </c>
      <c r="AU195" s="167" t="s">
        <v>135</v>
      </c>
      <c r="AV195" s="12" t="s">
        <v>82</v>
      </c>
      <c r="AW195" s="12" t="s">
        <v>30</v>
      </c>
      <c r="AX195" s="12" t="s">
        <v>74</v>
      </c>
      <c r="AY195" s="167" t="s">
        <v>134</v>
      </c>
    </row>
    <row r="196" spans="2:51" s="13" customFormat="1" ht="12">
      <c r="B196" s="173"/>
      <c r="D196" s="163" t="s">
        <v>146</v>
      </c>
      <c r="E196" s="174" t="s">
        <v>1</v>
      </c>
      <c r="F196" s="175" t="s">
        <v>888</v>
      </c>
      <c r="H196" s="176">
        <v>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146</v>
      </c>
      <c r="AU196" s="174" t="s">
        <v>135</v>
      </c>
      <c r="AV196" s="13" t="s">
        <v>84</v>
      </c>
      <c r="AW196" s="13" t="s">
        <v>30</v>
      </c>
      <c r="AX196" s="13" t="s">
        <v>82</v>
      </c>
      <c r="AY196" s="174" t="s">
        <v>134</v>
      </c>
    </row>
    <row r="197" spans="2:65" s="1" customFormat="1" ht="14.4" customHeight="1">
      <c r="B197" s="149"/>
      <c r="C197" s="181" t="s">
        <v>7</v>
      </c>
      <c r="D197" s="181" t="s">
        <v>224</v>
      </c>
      <c r="E197" s="182" t="s">
        <v>889</v>
      </c>
      <c r="F197" s="183" t="s">
        <v>890</v>
      </c>
      <c r="G197" s="184" t="s">
        <v>189</v>
      </c>
      <c r="H197" s="185">
        <v>2</v>
      </c>
      <c r="I197" s="186"/>
      <c r="J197" s="187">
        <f>ROUND(I197*H197,2)</f>
        <v>0</v>
      </c>
      <c r="K197" s="183" t="s">
        <v>141</v>
      </c>
      <c r="L197" s="188"/>
      <c r="M197" s="189" t="s">
        <v>1</v>
      </c>
      <c r="N197" s="190" t="s">
        <v>39</v>
      </c>
      <c r="O197" s="54"/>
      <c r="P197" s="159">
        <f>O197*H197</f>
        <v>0</v>
      </c>
      <c r="Q197" s="159">
        <v>0.014</v>
      </c>
      <c r="R197" s="159">
        <f>Q197*H197</f>
        <v>0.028</v>
      </c>
      <c r="S197" s="159">
        <v>0</v>
      </c>
      <c r="T197" s="160">
        <f>S197*H197</f>
        <v>0</v>
      </c>
      <c r="AR197" s="161" t="s">
        <v>852</v>
      </c>
      <c r="AT197" s="161" t="s">
        <v>224</v>
      </c>
      <c r="AU197" s="161" t="s">
        <v>135</v>
      </c>
      <c r="AY197" s="16" t="s">
        <v>134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6" t="s">
        <v>82</v>
      </c>
      <c r="BK197" s="162">
        <f>ROUND(I197*H197,2)</f>
        <v>0</v>
      </c>
      <c r="BL197" s="16" t="s">
        <v>538</v>
      </c>
      <c r="BM197" s="161" t="s">
        <v>891</v>
      </c>
    </row>
    <row r="198" spans="2:47" s="1" customFormat="1" ht="19.2">
      <c r="B198" s="31"/>
      <c r="D198" s="163" t="s">
        <v>144</v>
      </c>
      <c r="F198" s="164" t="s">
        <v>892</v>
      </c>
      <c r="I198" s="90"/>
      <c r="L198" s="31"/>
      <c r="M198" s="165"/>
      <c r="N198" s="54"/>
      <c r="O198" s="54"/>
      <c r="P198" s="54"/>
      <c r="Q198" s="54"/>
      <c r="R198" s="54"/>
      <c r="S198" s="54"/>
      <c r="T198" s="55"/>
      <c r="AT198" s="16" t="s">
        <v>144</v>
      </c>
      <c r="AU198" s="16" t="s">
        <v>135</v>
      </c>
    </row>
    <row r="199" spans="2:51" s="13" customFormat="1" ht="12">
      <c r="B199" s="173"/>
      <c r="D199" s="163" t="s">
        <v>146</v>
      </c>
      <c r="E199" s="174" t="s">
        <v>1</v>
      </c>
      <c r="F199" s="175" t="s">
        <v>888</v>
      </c>
      <c r="H199" s="176">
        <v>2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146</v>
      </c>
      <c r="AU199" s="174" t="s">
        <v>135</v>
      </c>
      <c r="AV199" s="13" t="s">
        <v>84</v>
      </c>
      <c r="AW199" s="13" t="s">
        <v>30</v>
      </c>
      <c r="AX199" s="13" t="s">
        <v>82</v>
      </c>
      <c r="AY199" s="174" t="s">
        <v>134</v>
      </c>
    </row>
    <row r="200" spans="2:65" s="1" customFormat="1" ht="14.4" customHeight="1">
      <c r="B200" s="149"/>
      <c r="C200" s="150" t="s">
        <v>286</v>
      </c>
      <c r="D200" s="150" t="s">
        <v>137</v>
      </c>
      <c r="E200" s="151" t="s">
        <v>893</v>
      </c>
      <c r="F200" s="152" t="s">
        <v>894</v>
      </c>
      <c r="G200" s="153" t="s">
        <v>245</v>
      </c>
      <c r="H200" s="154">
        <v>2.9</v>
      </c>
      <c r="I200" s="155"/>
      <c r="J200" s="156">
        <f>ROUND(I200*H200,2)</f>
        <v>0</v>
      </c>
      <c r="K200" s="152" t="s">
        <v>141</v>
      </c>
      <c r="L200" s="31"/>
      <c r="M200" s="157" t="s">
        <v>1</v>
      </c>
      <c r="N200" s="158" t="s">
        <v>39</v>
      </c>
      <c r="O200" s="54"/>
      <c r="P200" s="159">
        <f>O200*H200</f>
        <v>0</v>
      </c>
      <c r="Q200" s="159">
        <v>0.00036</v>
      </c>
      <c r="R200" s="159">
        <f>Q200*H200</f>
        <v>0.001044</v>
      </c>
      <c r="S200" s="159">
        <v>0</v>
      </c>
      <c r="T200" s="160">
        <f>S200*H200</f>
        <v>0</v>
      </c>
      <c r="AR200" s="161" t="s">
        <v>538</v>
      </c>
      <c r="AT200" s="161" t="s">
        <v>137</v>
      </c>
      <c r="AU200" s="161" t="s">
        <v>135</v>
      </c>
      <c r="AY200" s="16" t="s">
        <v>134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6" t="s">
        <v>82</v>
      </c>
      <c r="BK200" s="162">
        <f>ROUND(I200*H200,2)</f>
        <v>0</v>
      </c>
      <c r="BL200" s="16" t="s">
        <v>538</v>
      </c>
      <c r="BM200" s="161" t="s">
        <v>895</v>
      </c>
    </row>
    <row r="201" spans="2:47" s="1" customFormat="1" ht="19.2">
      <c r="B201" s="31"/>
      <c r="D201" s="163" t="s">
        <v>144</v>
      </c>
      <c r="F201" s="164" t="s">
        <v>896</v>
      </c>
      <c r="I201" s="90"/>
      <c r="L201" s="31"/>
      <c r="M201" s="165"/>
      <c r="N201" s="54"/>
      <c r="O201" s="54"/>
      <c r="P201" s="54"/>
      <c r="Q201" s="54"/>
      <c r="R201" s="54"/>
      <c r="S201" s="54"/>
      <c r="T201" s="55"/>
      <c r="AT201" s="16" t="s">
        <v>144</v>
      </c>
      <c r="AU201" s="16" t="s">
        <v>135</v>
      </c>
    </row>
    <row r="202" spans="2:51" s="13" customFormat="1" ht="12">
      <c r="B202" s="173"/>
      <c r="D202" s="163" t="s">
        <v>146</v>
      </c>
      <c r="E202" s="174" t="s">
        <v>1</v>
      </c>
      <c r="F202" s="175" t="s">
        <v>897</v>
      </c>
      <c r="H202" s="176">
        <v>2.9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146</v>
      </c>
      <c r="AU202" s="174" t="s">
        <v>135</v>
      </c>
      <c r="AV202" s="13" t="s">
        <v>84</v>
      </c>
      <c r="AW202" s="13" t="s">
        <v>30</v>
      </c>
      <c r="AX202" s="13" t="s">
        <v>82</v>
      </c>
      <c r="AY202" s="174" t="s">
        <v>134</v>
      </c>
    </row>
    <row r="203" spans="2:65" s="1" customFormat="1" ht="14.4" customHeight="1">
      <c r="B203" s="149"/>
      <c r="C203" s="150" t="s">
        <v>292</v>
      </c>
      <c r="D203" s="150" t="s">
        <v>137</v>
      </c>
      <c r="E203" s="151" t="s">
        <v>898</v>
      </c>
      <c r="F203" s="152" t="s">
        <v>899</v>
      </c>
      <c r="G203" s="153" t="s">
        <v>245</v>
      </c>
      <c r="H203" s="154">
        <v>10.7</v>
      </c>
      <c r="I203" s="155"/>
      <c r="J203" s="156">
        <f>ROUND(I203*H203,2)</f>
        <v>0</v>
      </c>
      <c r="K203" s="152" t="s">
        <v>141</v>
      </c>
      <c r="L203" s="31"/>
      <c r="M203" s="157" t="s">
        <v>1</v>
      </c>
      <c r="N203" s="158" t="s">
        <v>39</v>
      </c>
      <c r="O203" s="54"/>
      <c r="P203" s="159">
        <f>O203*H203</f>
        <v>0</v>
      </c>
      <c r="Q203" s="159">
        <v>0.00046</v>
      </c>
      <c r="R203" s="159">
        <f>Q203*H203</f>
        <v>0.004922</v>
      </c>
      <c r="S203" s="159">
        <v>0</v>
      </c>
      <c r="T203" s="160">
        <f>S203*H203</f>
        <v>0</v>
      </c>
      <c r="AR203" s="161" t="s">
        <v>538</v>
      </c>
      <c r="AT203" s="161" t="s">
        <v>137</v>
      </c>
      <c r="AU203" s="161" t="s">
        <v>135</v>
      </c>
      <c r="AY203" s="16" t="s">
        <v>134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6" t="s">
        <v>82</v>
      </c>
      <c r="BK203" s="162">
        <f>ROUND(I203*H203,2)</f>
        <v>0</v>
      </c>
      <c r="BL203" s="16" t="s">
        <v>538</v>
      </c>
      <c r="BM203" s="161" t="s">
        <v>900</v>
      </c>
    </row>
    <row r="204" spans="2:47" s="1" customFormat="1" ht="19.2">
      <c r="B204" s="31"/>
      <c r="D204" s="163" t="s">
        <v>144</v>
      </c>
      <c r="F204" s="164" t="s">
        <v>901</v>
      </c>
      <c r="I204" s="90"/>
      <c r="L204" s="31"/>
      <c r="M204" s="165"/>
      <c r="N204" s="54"/>
      <c r="O204" s="54"/>
      <c r="P204" s="54"/>
      <c r="Q204" s="54"/>
      <c r="R204" s="54"/>
      <c r="S204" s="54"/>
      <c r="T204" s="55"/>
      <c r="AT204" s="16" t="s">
        <v>144</v>
      </c>
      <c r="AU204" s="16" t="s">
        <v>135</v>
      </c>
    </row>
    <row r="205" spans="2:51" s="13" customFormat="1" ht="20.4">
      <c r="B205" s="173"/>
      <c r="D205" s="163" t="s">
        <v>146</v>
      </c>
      <c r="E205" s="174" t="s">
        <v>1</v>
      </c>
      <c r="F205" s="175" t="s">
        <v>902</v>
      </c>
      <c r="H205" s="176">
        <v>10.7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146</v>
      </c>
      <c r="AU205" s="174" t="s">
        <v>135</v>
      </c>
      <c r="AV205" s="13" t="s">
        <v>84</v>
      </c>
      <c r="AW205" s="13" t="s">
        <v>30</v>
      </c>
      <c r="AX205" s="13" t="s">
        <v>82</v>
      </c>
      <c r="AY205" s="174" t="s">
        <v>134</v>
      </c>
    </row>
    <row r="206" spans="2:65" s="1" customFormat="1" ht="14.4" customHeight="1">
      <c r="B206" s="149"/>
      <c r="C206" s="150" t="s">
        <v>298</v>
      </c>
      <c r="D206" s="150" t="s">
        <v>137</v>
      </c>
      <c r="E206" s="151" t="s">
        <v>903</v>
      </c>
      <c r="F206" s="152" t="s">
        <v>904</v>
      </c>
      <c r="G206" s="153" t="s">
        <v>245</v>
      </c>
      <c r="H206" s="154">
        <v>5</v>
      </c>
      <c r="I206" s="155"/>
      <c r="J206" s="156">
        <f>ROUND(I206*H206,2)</f>
        <v>0</v>
      </c>
      <c r="K206" s="152" t="s">
        <v>141</v>
      </c>
      <c r="L206" s="31"/>
      <c r="M206" s="157" t="s">
        <v>1</v>
      </c>
      <c r="N206" s="158" t="s">
        <v>39</v>
      </c>
      <c r="O206" s="54"/>
      <c r="P206" s="159">
        <f>O206*H206</f>
        <v>0</v>
      </c>
      <c r="Q206" s="159">
        <v>0.0011</v>
      </c>
      <c r="R206" s="159">
        <f>Q206*H206</f>
        <v>0.0055000000000000005</v>
      </c>
      <c r="S206" s="159">
        <v>0</v>
      </c>
      <c r="T206" s="160">
        <f>S206*H206</f>
        <v>0</v>
      </c>
      <c r="AR206" s="161" t="s">
        <v>538</v>
      </c>
      <c r="AT206" s="161" t="s">
        <v>137</v>
      </c>
      <c r="AU206" s="161" t="s">
        <v>135</v>
      </c>
      <c r="AY206" s="16" t="s">
        <v>134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6" t="s">
        <v>82</v>
      </c>
      <c r="BK206" s="162">
        <f>ROUND(I206*H206,2)</f>
        <v>0</v>
      </c>
      <c r="BL206" s="16" t="s">
        <v>538</v>
      </c>
      <c r="BM206" s="161" t="s">
        <v>905</v>
      </c>
    </row>
    <row r="207" spans="2:47" s="1" customFormat="1" ht="19.2">
      <c r="B207" s="31"/>
      <c r="D207" s="163" t="s">
        <v>144</v>
      </c>
      <c r="F207" s="164" t="s">
        <v>906</v>
      </c>
      <c r="I207" s="90"/>
      <c r="L207" s="31"/>
      <c r="M207" s="165"/>
      <c r="N207" s="54"/>
      <c r="O207" s="54"/>
      <c r="P207" s="54"/>
      <c r="Q207" s="54"/>
      <c r="R207" s="54"/>
      <c r="S207" s="54"/>
      <c r="T207" s="55"/>
      <c r="AT207" s="16" t="s">
        <v>144</v>
      </c>
      <c r="AU207" s="16" t="s">
        <v>135</v>
      </c>
    </row>
    <row r="208" spans="2:51" s="12" customFormat="1" ht="12">
      <c r="B208" s="166"/>
      <c r="D208" s="163" t="s">
        <v>146</v>
      </c>
      <c r="E208" s="167" t="s">
        <v>1</v>
      </c>
      <c r="F208" s="168" t="s">
        <v>907</v>
      </c>
      <c r="H208" s="167" t="s">
        <v>1</v>
      </c>
      <c r="I208" s="169"/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146</v>
      </c>
      <c r="AU208" s="167" t="s">
        <v>135</v>
      </c>
      <c r="AV208" s="12" t="s">
        <v>82</v>
      </c>
      <c r="AW208" s="12" t="s">
        <v>30</v>
      </c>
      <c r="AX208" s="12" t="s">
        <v>74</v>
      </c>
      <c r="AY208" s="167" t="s">
        <v>134</v>
      </c>
    </row>
    <row r="209" spans="2:51" s="13" customFormat="1" ht="12">
      <c r="B209" s="173"/>
      <c r="D209" s="163" t="s">
        <v>146</v>
      </c>
      <c r="E209" s="174" t="s">
        <v>1</v>
      </c>
      <c r="F209" s="175" t="s">
        <v>908</v>
      </c>
      <c r="H209" s="176">
        <v>5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146</v>
      </c>
      <c r="AU209" s="174" t="s">
        <v>135</v>
      </c>
      <c r="AV209" s="13" t="s">
        <v>84</v>
      </c>
      <c r="AW209" s="13" t="s">
        <v>30</v>
      </c>
      <c r="AX209" s="13" t="s">
        <v>82</v>
      </c>
      <c r="AY209" s="174" t="s">
        <v>134</v>
      </c>
    </row>
    <row r="210" spans="2:65" s="1" customFormat="1" ht="21.6" customHeight="1">
      <c r="B210" s="149"/>
      <c r="C210" s="150" t="s">
        <v>304</v>
      </c>
      <c r="D210" s="150" t="s">
        <v>137</v>
      </c>
      <c r="E210" s="151" t="s">
        <v>909</v>
      </c>
      <c r="F210" s="152" t="s">
        <v>910</v>
      </c>
      <c r="G210" s="153" t="s">
        <v>189</v>
      </c>
      <c r="H210" s="154">
        <v>4</v>
      </c>
      <c r="I210" s="155"/>
      <c r="J210" s="156">
        <f>ROUND(I210*H210,2)</f>
        <v>0</v>
      </c>
      <c r="K210" s="152" t="s">
        <v>1</v>
      </c>
      <c r="L210" s="31"/>
      <c r="M210" s="157" t="s">
        <v>1</v>
      </c>
      <c r="N210" s="158" t="s">
        <v>39</v>
      </c>
      <c r="O210" s="54"/>
      <c r="P210" s="159">
        <f>O210*H210</f>
        <v>0</v>
      </c>
      <c r="Q210" s="159">
        <v>0.00062</v>
      </c>
      <c r="R210" s="159">
        <f>Q210*H210</f>
        <v>0.00248</v>
      </c>
      <c r="S210" s="159">
        <v>0</v>
      </c>
      <c r="T210" s="160">
        <f>S210*H210</f>
        <v>0</v>
      </c>
      <c r="AR210" s="161" t="s">
        <v>538</v>
      </c>
      <c r="AT210" s="161" t="s">
        <v>137</v>
      </c>
      <c r="AU210" s="161" t="s">
        <v>135</v>
      </c>
      <c r="AY210" s="16" t="s">
        <v>134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6" t="s">
        <v>82</v>
      </c>
      <c r="BK210" s="162">
        <f>ROUND(I210*H210,2)</f>
        <v>0</v>
      </c>
      <c r="BL210" s="16" t="s">
        <v>538</v>
      </c>
      <c r="BM210" s="161" t="s">
        <v>911</v>
      </c>
    </row>
    <row r="211" spans="2:47" s="1" customFormat="1" ht="19.2">
      <c r="B211" s="31"/>
      <c r="D211" s="163" t="s">
        <v>144</v>
      </c>
      <c r="F211" s="164" t="s">
        <v>912</v>
      </c>
      <c r="I211" s="90"/>
      <c r="L211" s="31"/>
      <c r="M211" s="165"/>
      <c r="N211" s="54"/>
      <c r="O211" s="54"/>
      <c r="P211" s="54"/>
      <c r="Q211" s="54"/>
      <c r="R211" s="54"/>
      <c r="S211" s="54"/>
      <c r="T211" s="55"/>
      <c r="AT211" s="16" t="s">
        <v>144</v>
      </c>
      <c r="AU211" s="16" t="s">
        <v>135</v>
      </c>
    </row>
    <row r="212" spans="2:51" s="13" customFormat="1" ht="12">
      <c r="B212" s="173"/>
      <c r="D212" s="163" t="s">
        <v>146</v>
      </c>
      <c r="E212" s="174" t="s">
        <v>1</v>
      </c>
      <c r="F212" s="175" t="s">
        <v>913</v>
      </c>
      <c r="H212" s="176">
        <v>4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146</v>
      </c>
      <c r="AU212" s="174" t="s">
        <v>135</v>
      </c>
      <c r="AV212" s="13" t="s">
        <v>84</v>
      </c>
      <c r="AW212" s="13" t="s">
        <v>30</v>
      </c>
      <c r="AX212" s="13" t="s">
        <v>82</v>
      </c>
      <c r="AY212" s="174" t="s">
        <v>134</v>
      </c>
    </row>
    <row r="213" spans="2:65" s="1" customFormat="1" ht="32.4" customHeight="1">
      <c r="B213" s="149"/>
      <c r="C213" s="181" t="s">
        <v>310</v>
      </c>
      <c r="D213" s="181" t="s">
        <v>224</v>
      </c>
      <c r="E213" s="182" t="s">
        <v>914</v>
      </c>
      <c r="F213" s="183" t="s">
        <v>915</v>
      </c>
      <c r="G213" s="184" t="s">
        <v>916</v>
      </c>
      <c r="H213" s="185">
        <v>3</v>
      </c>
      <c r="I213" s="186"/>
      <c r="J213" s="187">
        <f>ROUND(I213*H213,2)</f>
        <v>0</v>
      </c>
      <c r="K213" s="183" t="s">
        <v>141</v>
      </c>
      <c r="L213" s="188"/>
      <c r="M213" s="189" t="s">
        <v>1</v>
      </c>
      <c r="N213" s="190" t="s">
        <v>39</v>
      </c>
      <c r="O213" s="54"/>
      <c r="P213" s="159">
        <f>O213*H213</f>
        <v>0</v>
      </c>
      <c r="Q213" s="159">
        <v>0.00489</v>
      </c>
      <c r="R213" s="159">
        <f>Q213*H213</f>
        <v>0.01467</v>
      </c>
      <c r="S213" s="159">
        <v>0</v>
      </c>
      <c r="T213" s="160">
        <f>S213*H213</f>
        <v>0</v>
      </c>
      <c r="AR213" s="161" t="s">
        <v>852</v>
      </c>
      <c r="AT213" s="161" t="s">
        <v>224</v>
      </c>
      <c r="AU213" s="161" t="s">
        <v>135</v>
      </c>
      <c r="AY213" s="16" t="s">
        <v>134</v>
      </c>
      <c r="BE213" s="162">
        <f>IF(N213="základní",J213,0)</f>
        <v>0</v>
      </c>
      <c r="BF213" s="162">
        <f>IF(N213="snížená",J213,0)</f>
        <v>0</v>
      </c>
      <c r="BG213" s="162">
        <f>IF(N213="zákl. přenesená",J213,0)</f>
        <v>0</v>
      </c>
      <c r="BH213" s="162">
        <f>IF(N213="sníž. přenesená",J213,0)</f>
        <v>0</v>
      </c>
      <c r="BI213" s="162">
        <f>IF(N213="nulová",J213,0)</f>
        <v>0</v>
      </c>
      <c r="BJ213" s="16" t="s">
        <v>82</v>
      </c>
      <c r="BK213" s="162">
        <f>ROUND(I213*H213,2)</f>
        <v>0</v>
      </c>
      <c r="BL213" s="16" t="s">
        <v>538</v>
      </c>
      <c r="BM213" s="161" t="s">
        <v>917</v>
      </c>
    </row>
    <row r="214" spans="2:47" s="1" customFormat="1" ht="19.2">
      <c r="B214" s="31"/>
      <c r="D214" s="163" t="s">
        <v>144</v>
      </c>
      <c r="F214" s="164" t="s">
        <v>915</v>
      </c>
      <c r="I214" s="90"/>
      <c r="L214" s="31"/>
      <c r="M214" s="165"/>
      <c r="N214" s="54"/>
      <c r="O214" s="54"/>
      <c r="P214" s="54"/>
      <c r="Q214" s="54"/>
      <c r="R214" s="54"/>
      <c r="S214" s="54"/>
      <c r="T214" s="55"/>
      <c r="AT214" s="16" t="s">
        <v>144</v>
      </c>
      <c r="AU214" s="16" t="s">
        <v>135</v>
      </c>
    </row>
    <row r="215" spans="2:51" s="13" customFormat="1" ht="12">
      <c r="B215" s="173"/>
      <c r="D215" s="163" t="s">
        <v>146</v>
      </c>
      <c r="E215" s="174" t="s">
        <v>1</v>
      </c>
      <c r="F215" s="175" t="s">
        <v>918</v>
      </c>
      <c r="H215" s="176">
        <v>3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146</v>
      </c>
      <c r="AU215" s="174" t="s">
        <v>135</v>
      </c>
      <c r="AV215" s="13" t="s">
        <v>84</v>
      </c>
      <c r="AW215" s="13" t="s">
        <v>30</v>
      </c>
      <c r="AX215" s="13" t="s">
        <v>82</v>
      </c>
      <c r="AY215" s="174" t="s">
        <v>134</v>
      </c>
    </row>
    <row r="216" spans="2:65" s="1" customFormat="1" ht="21.6" customHeight="1">
      <c r="B216" s="149"/>
      <c r="C216" s="181" t="s">
        <v>315</v>
      </c>
      <c r="D216" s="181" t="s">
        <v>224</v>
      </c>
      <c r="E216" s="182" t="s">
        <v>919</v>
      </c>
      <c r="F216" s="183" t="s">
        <v>920</v>
      </c>
      <c r="G216" s="184" t="s">
        <v>916</v>
      </c>
      <c r="H216" s="185">
        <v>1</v>
      </c>
      <c r="I216" s="186"/>
      <c r="J216" s="187">
        <f>ROUND(I216*H216,2)</f>
        <v>0</v>
      </c>
      <c r="K216" s="183" t="s">
        <v>141</v>
      </c>
      <c r="L216" s="188"/>
      <c r="M216" s="189" t="s">
        <v>1</v>
      </c>
      <c r="N216" s="190" t="s">
        <v>39</v>
      </c>
      <c r="O216" s="54"/>
      <c r="P216" s="159">
        <f>O216*H216</f>
        <v>0</v>
      </c>
      <c r="Q216" s="159">
        <v>0.00274</v>
      </c>
      <c r="R216" s="159">
        <f>Q216*H216</f>
        <v>0.00274</v>
      </c>
      <c r="S216" s="159">
        <v>0</v>
      </c>
      <c r="T216" s="160">
        <f>S216*H216</f>
        <v>0</v>
      </c>
      <c r="AR216" s="161" t="s">
        <v>852</v>
      </c>
      <c r="AT216" s="161" t="s">
        <v>224</v>
      </c>
      <c r="AU216" s="161" t="s">
        <v>135</v>
      </c>
      <c r="AY216" s="16" t="s">
        <v>134</v>
      </c>
      <c r="BE216" s="162">
        <f>IF(N216="základní",J216,0)</f>
        <v>0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6" t="s">
        <v>82</v>
      </c>
      <c r="BK216" s="162">
        <f>ROUND(I216*H216,2)</f>
        <v>0</v>
      </c>
      <c r="BL216" s="16" t="s">
        <v>538</v>
      </c>
      <c r="BM216" s="161" t="s">
        <v>921</v>
      </c>
    </row>
    <row r="217" spans="2:47" s="1" customFormat="1" ht="19.2">
      <c r="B217" s="31"/>
      <c r="D217" s="163" t="s">
        <v>144</v>
      </c>
      <c r="F217" s="164" t="s">
        <v>920</v>
      </c>
      <c r="I217" s="90"/>
      <c r="L217" s="31"/>
      <c r="M217" s="165"/>
      <c r="N217" s="54"/>
      <c r="O217" s="54"/>
      <c r="P217" s="54"/>
      <c r="Q217" s="54"/>
      <c r="R217" s="54"/>
      <c r="S217" s="54"/>
      <c r="T217" s="55"/>
      <c r="AT217" s="16" t="s">
        <v>144</v>
      </c>
      <c r="AU217" s="16" t="s">
        <v>135</v>
      </c>
    </row>
    <row r="218" spans="2:51" s="13" customFormat="1" ht="12">
      <c r="B218" s="173"/>
      <c r="D218" s="163" t="s">
        <v>146</v>
      </c>
      <c r="E218" s="174" t="s">
        <v>1</v>
      </c>
      <c r="F218" s="175" t="s">
        <v>82</v>
      </c>
      <c r="H218" s="176">
        <v>1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146</v>
      </c>
      <c r="AU218" s="174" t="s">
        <v>135</v>
      </c>
      <c r="AV218" s="13" t="s">
        <v>84</v>
      </c>
      <c r="AW218" s="13" t="s">
        <v>30</v>
      </c>
      <c r="AX218" s="13" t="s">
        <v>82</v>
      </c>
      <c r="AY218" s="174" t="s">
        <v>134</v>
      </c>
    </row>
    <row r="219" spans="2:65" s="1" customFormat="1" ht="21.6" customHeight="1">
      <c r="B219" s="149"/>
      <c r="C219" s="150" t="s">
        <v>322</v>
      </c>
      <c r="D219" s="150" t="s">
        <v>137</v>
      </c>
      <c r="E219" s="151" t="s">
        <v>922</v>
      </c>
      <c r="F219" s="152" t="s">
        <v>923</v>
      </c>
      <c r="G219" s="153" t="s">
        <v>245</v>
      </c>
      <c r="H219" s="154">
        <v>45.6</v>
      </c>
      <c r="I219" s="155"/>
      <c r="J219" s="156">
        <f>ROUND(I219*H219,2)</f>
        <v>0</v>
      </c>
      <c r="K219" s="152" t="s">
        <v>141</v>
      </c>
      <c r="L219" s="31"/>
      <c r="M219" s="157" t="s">
        <v>1</v>
      </c>
      <c r="N219" s="158" t="s">
        <v>39</v>
      </c>
      <c r="O219" s="54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AR219" s="161" t="s">
        <v>538</v>
      </c>
      <c r="AT219" s="161" t="s">
        <v>137</v>
      </c>
      <c r="AU219" s="161" t="s">
        <v>135</v>
      </c>
      <c r="AY219" s="16" t="s">
        <v>134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6" t="s">
        <v>82</v>
      </c>
      <c r="BK219" s="162">
        <f>ROUND(I219*H219,2)</f>
        <v>0</v>
      </c>
      <c r="BL219" s="16" t="s">
        <v>538</v>
      </c>
      <c r="BM219" s="161" t="s">
        <v>924</v>
      </c>
    </row>
    <row r="220" spans="2:47" s="1" customFormat="1" ht="19.2">
      <c r="B220" s="31"/>
      <c r="D220" s="163" t="s">
        <v>144</v>
      </c>
      <c r="F220" s="164" t="s">
        <v>925</v>
      </c>
      <c r="I220" s="90"/>
      <c r="L220" s="31"/>
      <c r="M220" s="165"/>
      <c r="N220" s="54"/>
      <c r="O220" s="54"/>
      <c r="P220" s="54"/>
      <c r="Q220" s="54"/>
      <c r="R220" s="54"/>
      <c r="S220" s="54"/>
      <c r="T220" s="55"/>
      <c r="AT220" s="16" t="s">
        <v>144</v>
      </c>
      <c r="AU220" s="16" t="s">
        <v>135</v>
      </c>
    </row>
    <row r="221" spans="2:51" s="13" customFormat="1" ht="12">
      <c r="B221" s="173"/>
      <c r="D221" s="163" t="s">
        <v>146</v>
      </c>
      <c r="E221" s="174" t="s">
        <v>1</v>
      </c>
      <c r="F221" s="175" t="s">
        <v>926</v>
      </c>
      <c r="H221" s="176">
        <v>45.6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146</v>
      </c>
      <c r="AU221" s="174" t="s">
        <v>135</v>
      </c>
      <c r="AV221" s="13" t="s">
        <v>84</v>
      </c>
      <c r="AW221" s="13" t="s">
        <v>30</v>
      </c>
      <c r="AX221" s="13" t="s">
        <v>82</v>
      </c>
      <c r="AY221" s="174" t="s">
        <v>134</v>
      </c>
    </row>
    <row r="222" spans="2:65" s="1" customFormat="1" ht="21.6" customHeight="1">
      <c r="B222" s="149"/>
      <c r="C222" s="150" t="s">
        <v>331</v>
      </c>
      <c r="D222" s="150" t="s">
        <v>137</v>
      </c>
      <c r="E222" s="151" t="s">
        <v>927</v>
      </c>
      <c r="F222" s="152" t="s">
        <v>928</v>
      </c>
      <c r="G222" s="153" t="s">
        <v>245</v>
      </c>
      <c r="H222" s="154">
        <v>8.2</v>
      </c>
      <c r="I222" s="155"/>
      <c r="J222" s="156">
        <f>ROUND(I222*H222,2)</f>
        <v>0</v>
      </c>
      <c r="K222" s="152" t="s">
        <v>1</v>
      </c>
      <c r="L222" s="31"/>
      <c r="M222" s="157" t="s">
        <v>1</v>
      </c>
      <c r="N222" s="158" t="s">
        <v>39</v>
      </c>
      <c r="O222" s="54"/>
      <c r="P222" s="159">
        <f>O222*H222</f>
        <v>0</v>
      </c>
      <c r="Q222" s="159">
        <v>0</v>
      </c>
      <c r="R222" s="159">
        <f>Q222*H222</f>
        <v>0</v>
      </c>
      <c r="S222" s="159">
        <v>0.01492</v>
      </c>
      <c r="T222" s="160">
        <f>S222*H222</f>
        <v>0.12234399999999998</v>
      </c>
      <c r="AR222" s="161" t="s">
        <v>538</v>
      </c>
      <c r="AT222" s="161" t="s">
        <v>137</v>
      </c>
      <c r="AU222" s="161" t="s">
        <v>135</v>
      </c>
      <c r="AY222" s="16" t="s">
        <v>134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6" t="s">
        <v>82</v>
      </c>
      <c r="BK222" s="162">
        <f>ROUND(I222*H222,2)</f>
        <v>0</v>
      </c>
      <c r="BL222" s="16" t="s">
        <v>538</v>
      </c>
      <c r="BM222" s="161" t="s">
        <v>929</v>
      </c>
    </row>
    <row r="223" spans="2:47" s="1" customFormat="1" ht="19.2">
      <c r="B223" s="31"/>
      <c r="D223" s="163" t="s">
        <v>144</v>
      </c>
      <c r="F223" s="164" t="s">
        <v>930</v>
      </c>
      <c r="I223" s="90"/>
      <c r="L223" s="31"/>
      <c r="M223" s="165"/>
      <c r="N223" s="54"/>
      <c r="O223" s="54"/>
      <c r="P223" s="54"/>
      <c r="Q223" s="54"/>
      <c r="R223" s="54"/>
      <c r="S223" s="54"/>
      <c r="T223" s="55"/>
      <c r="AT223" s="16" t="s">
        <v>144</v>
      </c>
      <c r="AU223" s="16" t="s">
        <v>135</v>
      </c>
    </row>
    <row r="224" spans="2:51" s="13" customFormat="1" ht="20.4">
      <c r="B224" s="173"/>
      <c r="D224" s="163" t="s">
        <v>146</v>
      </c>
      <c r="E224" s="174" t="s">
        <v>1</v>
      </c>
      <c r="F224" s="175" t="s">
        <v>931</v>
      </c>
      <c r="H224" s="176">
        <v>8.2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146</v>
      </c>
      <c r="AU224" s="174" t="s">
        <v>135</v>
      </c>
      <c r="AV224" s="13" t="s">
        <v>84</v>
      </c>
      <c r="AW224" s="13" t="s">
        <v>30</v>
      </c>
      <c r="AX224" s="13" t="s">
        <v>82</v>
      </c>
      <c r="AY224" s="174" t="s">
        <v>134</v>
      </c>
    </row>
    <row r="225" spans="2:65" s="1" customFormat="1" ht="14.4" customHeight="1">
      <c r="B225" s="149"/>
      <c r="C225" s="150" t="s">
        <v>337</v>
      </c>
      <c r="D225" s="150" t="s">
        <v>137</v>
      </c>
      <c r="E225" s="151" t="s">
        <v>932</v>
      </c>
      <c r="F225" s="152" t="s">
        <v>933</v>
      </c>
      <c r="G225" s="153" t="s">
        <v>934</v>
      </c>
      <c r="H225" s="154">
        <v>1</v>
      </c>
      <c r="I225" s="155"/>
      <c r="J225" s="156">
        <f>ROUND(I225*H225,2)</f>
        <v>0</v>
      </c>
      <c r="K225" s="152" t="s">
        <v>1</v>
      </c>
      <c r="L225" s="31"/>
      <c r="M225" s="157" t="s">
        <v>1</v>
      </c>
      <c r="N225" s="158" t="s">
        <v>39</v>
      </c>
      <c r="O225" s="54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61" t="s">
        <v>538</v>
      </c>
      <c r="AT225" s="161" t="s">
        <v>137</v>
      </c>
      <c r="AU225" s="161" t="s">
        <v>135</v>
      </c>
      <c r="AY225" s="16" t="s">
        <v>134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82</v>
      </c>
      <c r="BK225" s="162">
        <f>ROUND(I225*H225,2)</f>
        <v>0</v>
      </c>
      <c r="BL225" s="16" t="s">
        <v>538</v>
      </c>
      <c r="BM225" s="161" t="s">
        <v>935</v>
      </c>
    </row>
    <row r="226" spans="2:47" s="1" customFormat="1" ht="12">
      <c r="B226" s="31"/>
      <c r="D226" s="163" t="s">
        <v>144</v>
      </c>
      <c r="F226" s="164" t="s">
        <v>936</v>
      </c>
      <c r="I226" s="90"/>
      <c r="L226" s="31"/>
      <c r="M226" s="165"/>
      <c r="N226" s="54"/>
      <c r="O226" s="54"/>
      <c r="P226" s="54"/>
      <c r="Q226" s="54"/>
      <c r="R226" s="54"/>
      <c r="S226" s="54"/>
      <c r="T226" s="55"/>
      <c r="AT226" s="16" t="s">
        <v>144</v>
      </c>
      <c r="AU226" s="16" t="s">
        <v>135</v>
      </c>
    </row>
    <row r="227" spans="2:65" s="1" customFormat="1" ht="14.4" customHeight="1">
      <c r="B227" s="149"/>
      <c r="C227" s="150" t="s">
        <v>343</v>
      </c>
      <c r="D227" s="150" t="s">
        <v>137</v>
      </c>
      <c r="E227" s="151" t="s">
        <v>937</v>
      </c>
      <c r="F227" s="152" t="s">
        <v>938</v>
      </c>
      <c r="G227" s="153" t="s">
        <v>934</v>
      </c>
      <c r="H227" s="154">
        <v>2</v>
      </c>
      <c r="I227" s="155"/>
      <c r="J227" s="156">
        <f>ROUND(I227*H227,2)</f>
        <v>0</v>
      </c>
      <c r="K227" s="152" t="s">
        <v>1</v>
      </c>
      <c r="L227" s="31"/>
      <c r="M227" s="157" t="s">
        <v>1</v>
      </c>
      <c r="N227" s="158" t="s">
        <v>39</v>
      </c>
      <c r="O227" s="54"/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AR227" s="161" t="s">
        <v>538</v>
      </c>
      <c r="AT227" s="161" t="s">
        <v>137</v>
      </c>
      <c r="AU227" s="161" t="s">
        <v>135</v>
      </c>
      <c r="AY227" s="16" t="s">
        <v>134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6" t="s">
        <v>82</v>
      </c>
      <c r="BK227" s="162">
        <f>ROUND(I227*H227,2)</f>
        <v>0</v>
      </c>
      <c r="BL227" s="16" t="s">
        <v>538</v>
      </c>
      <c r="BM227" s="161" t="s">
        <v>939</v>
      </c>
    </row>
    <row r="228" spans="2:47" s="1" customFormat="1" ht="12">
      <c r="B228" s="31"/>
      <c r="D228" s="163" t="s">
        <v>144</v>
      </c>
      <c r="F228" s="164" t="s">
        <v>936</v>
      </c>
      <c r="I228" s="90"/>
      <c r="L228" s="31"/>
      <c r="M228" s="165"/>
      <c r="N228" s="54"/>
      <c r="O228" s="54"/>
      <c r="P228" s="54"/>
      <c r="Q228" s="54"/>
      <c r="R228" s="54"/>
      <c r="S228" s="54"/>
      <c r="T228" s="55"/>
      <c r="AT228" s="16" t="s">
        <v>144</v>
      </c>
      <c r="AU228" s="16" t="s">
        <v>135</v>
      </c>
    </row>
    <row r="229" spans="2:65" s="1" customFormat="1" ht="21.6" customHeight="1">
      <c r="B229" s="149"/>
      <c r="C229" s="150" t="s">
        <v>348</v>
      </c>
      <c r="D229" s="150" t="s">
        <v>137</v>
      </c>
      <c r="E229" s="151" t="s">
        <v>940</v>
      </c>
      <c r="F229" s="152" t="s">
        <v>941</v>
      </c>
      <c r="G229" s="153" t="s">
        <v>334</v>
      </c>
      <c r="H229" s="154">
        <v>0.354</v>
      </c>
      <c r="I229" s="155"/>
      <c r="J229" s="156">
        <f>ROUND(I229*H229,2)</f>
        <v>0</v>
      </c>
      <c r="K229" s="152" t="s">
        <v>141</v>
      </c>
      <c r="L229" s="31"/>
      <c r="M229" s="157" t="s">
        <v>1</v>
      </c>
      <c r="N229" s="158" t="s">
        <v>39</v>
      </c>
      <c r="O229" s="54"/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161" t="s">
        <v>538</v>
      </c>
      <c r="AT229" s="161" t="s">
        <v>137</v>
      </c>
      <c r="AU229" s="161" t="s">
        <v>135</v>
      </c>
      <c r="AY229" s="16" t="s">
        <v>134</v>
      </c>
      <c r="BE229" s="162">
        <f>IF(N229="základní",J229,0)</f>
        <v>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16" t="s">
        <v>82</v>
      </c>
      <c r="BK229" s="162">
        <f>ROUND(I229*H229,2)</f>
        <v>0</v>
      </c>
      <c r="BL229" s="16" t="s">
        <v>538</v>
      </c>
      <c r="BM229" s="161" t="s">
        <v>942</v>
      </c>
    </row>
    <row r="230" spans="2:47" s="1" customFormat="1" ht="38.4">
      <c r="B230" s="31"/>
      <c r="D230" s="163" t="s">
        <v>144</v>
      </c>
      <c r="F230" s="164" t="s">
        <v>943</v>
      </c>
      <c r="I230" s="90"/>
      <c r="L230" s="31"/>
      <c r="M230" s="165"/>
      <c r="N230" s="54"/>
      <c r="O230" s="54"/>
      <c r="P230" s="54"/>
      <c r="Q230" s="54"/>
      <c r="R230" s="54"/>
      <c r="S230" s="54"/>
      <c r="T230" s="55"/>
      <c r="AT230" s="16" t="s">
        <v>144</v>
      </c>
      <c r="AU230" s="16" t="s">
        <v>135</v>
      </c>
    </row>
    <row r="231" spans="2:63" s="11" customFormat="1" ht="20.85" customHeight="1">
      <c r="B231" s="136"/>
      <c r="D231" s="137" t="s">
        <v>73</v>
      </c>
      <c r="E231" s="147" t="s">
        <v>944</v>
      </c>
      <c r="F231" s="147" t="s">
        <v>945</v>
      </c>
      <c r="I231" s="139"/>
      <c r="J231" s="148">
        <f>BK231</f>
        <v>0</v>
      </c>
      <c r="L231" s="136"/>
      <c r="M231" s="141"/>
      <c r="N231" s="142"/>
      <c r="O231" s="142"/>
      <c r="P231" s="143">
        <f>SUM(P232:P344)</f>
        <v>0</v>
      </c>
      <c r="Q231" s="142"/>
      <c r="R231" s="143">
        <f>SUM(R232:R344)</f>
        <v>0.22666699999999998</v>
      </c>
      <c r="S231" s="142"/>
      <c r="T231" s="144">
        <f>SUM(T232:T344)</f>
        <v>0.1883985</v>
      </c>
      <c r="AR231" s="137" t="s">
        <v>135</v>
      </c>
      <c r="AT231" s="145" t="s">
        <v>73</v>
      </c>
      <c r="AU231" s="145" t="s">
        <v>84</v>
      </c>
      <c r="AY231" s="137" t="s">
        <v>134</v>
      </c>
      <c r="BK231" s="146">
        <f>SUM(BK232:BK344)</f>
        <v>0</v>
      </c>
    </row>
    <row r="232" spans="2:65" s="1" customFormat="1" ht="21.6" customHeight="1">
      <c r="B232" s="149"/>
      <c r="C232" s="150" t="s">
        <v>354</v>
      </c>
      <c r="D232" s="150" t="s">
        <v>137</v>
      </c>
      <c r="E232" s="151" t="s">
        <v>946</v>
      </c>
      <c r="F232" s="152" t="s">
        <v>947</v>
      </c>
      <c r="G232" s="153" t="s">
        <v>245</v>
      </c>
      <c r="H232" s="154">
        <v>88.45</v>
      </c>
      <c r="I232" s="155"/>
      <c r="J232" s="156">
        <f>ROUND(I232*H232,2)</f>
        <v>0</v>
      </c>
      <c r="K232" s="152" t="s">
        <v>141</v>
      </c>
      <c r="L232" s="31"/>
      <c r="M232" s="157" t="s">
        <v>1</v>
      </c>
      <c r="N232" s="158" t="s">
        <v>39</v>
      </c>
      <c r="O232" s="54"/>
      <c r="P232" s="159">
        <f>O232*H232</f>
        <v>0</v>
      </c>
      <c r="Q232" s="159">
        <v>0</v>
      </c>
      <c r="R232" s="159">
        <f>Q232*H232</f>
        <v>0</v>
      </c>
      <c r="S232" s="159">
        <v>0.00213</v>
      </c>
      <c r="T232" s="160">
        <f>S232*H232</f>
        <v>0.1883985</v>
      </c>
      <c r="AR232" s="161" t="s">
        <v>538</v>
      </c>
      <c r="AT232" s="161" t="s">
        <v>137</v>
      </c>
      <c r="AU232" s="161" t="s">
        <v>135</v>
      </c>
      <c r="AY232" s="16" t="s">
        <v>134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6" t="s">
        <v>82</v>
      </c>
      <c r="BK232" s="162">
        <f>ROUND(I232*H232,2)</f>
        <v>0</v>
      </c>
      <c r="BL232" s="16" t="s">
        <v>538</v>
      </c>
      <c r="BM232" s="161" t="s">
        <v>948</v>
      </c>
    </row>
    <row r="233" spans="2:47" s="1" customFormat="1" ht="19.2">
      <c r="B233" s="31"/>
      <c r="D233" s="163" t="s">
        <v>144</v>
      </c>
      <c r="F233" s="164" t="s">
        <v>949</v>
      </c>
      <c r="I233" s="90"/>
      <c r="L233" s="31"/>
      <c r="M233" s="165"/>
      <c r="N233" s="54"/>
      <c r="O233" s="54"/>
      <c r="P233" s="54"/>
      <c r="Q233" s="54"/>
      <c r="R233" s="54"/>
      <c r="S233" s="54"/>
      <c r="T233" s="55"/>
      <c r="AT233" s="16" t="s">
        <v>144</v>
      </c>
      <c r="AU233" s="16" t="s">
        <v>135</v>
      </c>
    </row>
    <row r="234" spans="2:51" s="12" customFormat="1" ht="12">
      <c r="B234" s="166"/>
      <c r="D234" s="163" t="s">
        <v>146</v>
      </c>
      <c r="E234" s="167" t="s">
        <v>1</v>
      </c>
      <c r="F234" s="168" t="s">
        <v>950</v>
      </c>
      <c r="H234" s="167" t="s">
        <v>1</v>
      </c>
      <c r="I234" s="169"/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146</v>
      </c>
      <c r="AU234" s="167" t="s">
        <v>135</v>
      </c>
      <c r="AV234" s="12" t="s">
        <v>82</v>
      </c>
      <c r="AW234" s="12" t="s">
        <v>30</v>
      </c>
      <c r="AX234" s="12" t="s">
        <v>74</v>
      </c>
      <c r="AY234" s="167" t="s">
        <v>134</v>
      </c>
    </row>
    <row r="235" spans="2:51" s="13" customFormat="1" ht="12">
      <c r="B235" s="173"/>
      <c r="D235" s="163" t="s">
        <v>146</v>
      </c>
      <c r="E235" s="174" t="s">
        <v>1</v>
      </c>
      <c r="F235" s="175" t="s">
        <v>951</v>
      </c>
      <c r="H235" s="176">
        <v>9.6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146</v>
      </c>
      <c r="AU235" s="174" t="s">
        <v>135</v>
      </c>
      <c r="AV235" s="13" t="s">
        <v>84</v>
      </c>
      <c r="AW235" s="13" t="s">
        <v>30</v>
      </c>
      <c r="AX235" s="13" t="s">
        <v>74</v>
      </c>
      <c r="AY235" s="174" t="s">
        <v>134</v>
      </c>
    </row>
    <row r="236" spans="2:51" s="13" customFormat="1" ht="12">
      <c r="B236" s="173"/>
      <c r="D236" s="163" t="s">
        <v>146</v>
      </c>
      <c r="E236" s="174" t="s">
        <v>1</v>
      </c>
      <c r="F236" s="175" t="s">
        <v>952</v>
      </c>
      <c r="H236" s="176">
        <v>3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146</v>
      </c>
      <c r="AU236" s="174" t="s">
        <v>135</v>
      </c>
      <c r="AV236" s="13" t="s">
        <v>84</v>
      </c>
      <c r="AW236" s="13" t="s">
        <v>30</v>
      </c>
      <c r="AX236" s="13" t="s">
        <v>74</v>
      </c>
      <c r="AY236" s="174" t="s">
        <v>134</v>
      </c>
    </row>
    <row r="237" spans="2:51" s="13" customFormat="1" ht="12">
      <c r="B237" s="173"/>
      <c r="D237" s="163" t="s">
        <v>146</v>
      </c>
      <c r="E237" s="174" t="s">
        <v>1</v>
      </c>
      <c r="F237" s="175" t="s">
        <v>953</v>
      </c>
      <c r="H237" s="176">
        <v>4.2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146</v>
      </c>
      <c r="AU237" s="174" t="s">
        <v>135</v>
      </c>
      <c r="AV237" s="13" t="s">
        <v>84</v>
      </c>
      <c r="AW237" s="13" t="s">
        <v>30</v>
      </c>
      <c r="AX237" s="13" t="s">
        <v>74</v>
      </c>
      <c r="AY237" s="174" t="s">
        <v>134</v>
      </c>
    </row>
    <row r="238" spans="2:51" s="13" customFormat="1" ht="12">
      <c r="B238" s="173"/>
      <c r="D238" s="163" t="s">
        <v>146</v>
      </c>
      <c r="E238" s="174" t="s">
        <v>1</v>
      </c>
      <c r="F238" s="175" t="s">
        <v>954</v>
      </c>
      <c r="H238" s="176">
        <v>3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146</v>
      </c>
      <c r="AU238" s="174" t="s">
        <v>135</v>
      </c>
      <c r="AV238" s="13" t="s">
        <v>84</v>
      </c>
      <c r="AW238" s="13" t="s">
        <v>30</v>
      </c>
      <c r="AX238" s="13" t="s">
        <v>74</v>
      </c>
      <c r="AY238" s="174" t="s">
        <v>134</v>
      </c>
    </row>
    <row r="239" spans="2:51" s="13" customFormat="1" ht="12">
      <c r="B239" s="173"/>
      <c r="D239" s="163" t="s">
        <v>146</v>
      </c>
      <c r="E239" s="174" t="s">
        <v>1</v>
      </c>
      <c r="F239" s="175" t="s">
        <v>955</v>
      </c>
      <c r="H239" s="176">
        <v>8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146</v>
      </c>
      <c r="AU239" s="174" t="s">
        <v>135</v>
      </c>
      <c r="AV239" s="13" t="s">
        <v>84</v>
      </c>
      <c r="AW239" s="13" t="s">
        <v>30</v>
      </c>
      <c r="AX239" s="13" t="s">
        <v>74</v>
      </c>
      <c r="AY239" s="174" t="s">
        <v>134</v>
      </c>
    </row>
    <row r="240" spans="2:51" s="13" customFormat="1" ht="12">
      <c r="B240" s="173"/>
      <c r="D240" s="163" t="s">
        <v>146</v>
      </c>
      <c r="E240" s="174" t="s">
        <v>1</v>
      </c>
      <c r="F240" s="175" t="s">
        <v>956</v>
      </c>
      <c r="H240" s="176">
        <v>2.8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146</v>
      </c>
      <c r="AU240" s="174" t="s">
        <v>135</v>
      </c>
      <c r="AV240" s="13" t="s">
        <v>84</v>
      </c>
      <c r="AW240" s="13" t="s">
        <v>30</v>
      </c>
      <c r="AX240" s="13" t="s">
        <v>74</v>
      </c>
      <c r="AY240" s="174" t="s">
        <v>134</v>
      </c>
    </row>
    <row r="241" spans="2:51" s="13" customFormat="1" ht="12">
      <c r="B241" s="173"/>
      <c r="D241" s="163" t="s">
        <v>146</v>
      </c>
      <c r="E241" s="174" t="s">
        <v>1</v>
      </c>
      <c r="F241" s="175" t="s">
        <v>957</v>
      </c>
      <c r="H241" s="176">
        <v>10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146</v>
      </c>
      <c r="AU241" s="174" t="s">
        <v>135</v>
      </c>
      <c r="AV241" s="13" t="s">
        <v>84</v>
      </c>
      <c r="AW241" s="13" t="s">
        <v>30</v>
      </c>
      <c r="AX241" s="13" t="s">
        <v>74</v>
      </c>
      <c r="AY241" s="174" t="s">
        <v>134</v>
      </c>
    </row>
    <row r="242" spans="2:51" s="13" customFormat="1" ht="12">
      <c r="B242" s="173"/>
      <c r="D242" s="163" t="s">
        <v>146</v>
      </c>
      <c r="E242" s="174" t="s">
        <v>1</v>
      </c>
      <c r="F242" s="175" t="s">
        <v>958</v>
      </c>
      <c r="H242" s="176">
        <v>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146</v>
      </c>
      <c r="AU242" s="174" t="s">
        <v>135</v>
      </c>
      <c r="AV242" s="13" t="s">
        <v>84</v>
      </c>
      <c r="AW242" s="13" t="s">
        <v>30</v>
      </c>
      <c r="AX242" s="13" t="s">
        <v>74</v>
      </c>
      <c r="AY242" s="174" t="s">
        <v>134</v>
      </c>
    </row>
    <row r="243" spans="2:51" s="13" customFormat="1" ht="12">
      <c r="B243" s="173"/>
      <c r="D243" s="163" t="s">
        <v>146</v>
      </c>
      <c r="E243" s="174" t="s">
        <v>1</v>
      </c>
      <c r="F243" s="175" t="s">
        <v>959</v>
      </c>
      <c r="H243" s="176">
        <v>3.2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146</v>
      </c>
      <c r="AU243" s="174" t="s">
        <v>135</v>
      </c>
      <c r="AV243" s="13" t="s">
        <v>84</v>
      </c>
      <c r="AW243" s="13" t="s">
        <v>30</v>
      </c>
      <c r="AX243" s="13" t="s">
        <v>74</v>
      </c>
      <c r="AY243" s="174" t="s">
        <v>134</v>
      </c>
    </row>
    <row r="244" spans="2:51" s="13" customFormat="1" ht="12">
      <c r="B244" s="173"/>
      <c r="D244" s="163" t="s">
        <v>146</v>
      </c>
      <c r="E244" s="174" t="s">
        <v>1</v>
      </c>
      <c r="F244" s="175" t="s">
        <v>960</v>
      </c>
      <c r="H244" s="176">
        <v>7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146</v>
      </c>
      <c r="AU244" s="174" t="s">
        <v>135</v>
      </c>
      <c r="AV244" s="13" t="s">
        <v>84</v>
      </c>
      <c r="AW244" s="13" t="s">
        <v>30</v>
      </c>
      <c r="AX244" s="13" t="s">
        <v>74</v>
      </c>
      <c r="AY244" s="174" t="s">
        <v>134</v>
      </c>
    </row>
    <row r="245" spans="2:51" s="13" customFormat="1" ht="12">
      <c r="B245" s="173"/>
      <c r="D245" s="163" t="s">
        <v>146</v>
      </c>
      <c r="E245" s="174" t="s">
        <v>1</v>
      </c>
      <c r="F245" s="175" t="s">
        <v>961</v>
      </c>
      <c r="H245" s="176">
        <v>1.6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146</v>
      </c>
      <c r="AU245" s="174" t="s">
        <v>135</v>
      </c>
      <c r="AV245" s="13" t="s">
        <v>84</v>
      </c>
      <c r="AW245" s="13" t="s">
        <v>30</v>
      </c>
      <c r="AX245" s="13" t="s">
        <v>74</v>
      </c>
      <c r="AY245" s="174" t="s">
        <v>134</v>
      </c>
    </row>
    <row r="246" spans="2:51" s="13" customFormat="1" ht="12">
      <c r="B246" s="173"/>
      <c r="D246" s="163" t="s">
        <v>146</v>
      </c>
      <c r="E246" s="174" t="s">
        <v>1</v>
      </c>
      <c r="F246" s="175" t="s">
        <v>958</v>
      </c>
      <c r="H246" s="176">
        <v>1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146</v>
      </c>
      <c r="AU246" s="174" t="s">
        <v>135</v>
      </c>
      <c r="AV246" s="13" t="s">
        <v>84</v>
      </c>
      <c r="AW246" s="13" t="s">
        <v>30</v>
      </c>
      <c r="AX246" s="13" t="s">
        <v>74</v>
      </c>
      <c r="AY246" s="174" t="s">
        <v>134</v>
      </c>
    </row>
    <row r="247" spans="2:51" s="13" customFormat="1" ht="12">
      <c r="B247" s="173"/>
      <c r="D247" s="163" t="s">
        <v>146</v>
      </c>
      <c r="E247" s="174" t="s">
        <v>1</v>
      </c>
      <c r="F247" s="175" t="s">
        <v>962</v>
      </c>
      <c r="H247" s="176">
        <v>6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146</v>
      </c>
      <c r="AU247" s="174" t="s">
        <v>135</v>
      </c>
      <c r="AV247" s="13" t="s">
        <v>84</v>
      </c>
      <c r="AW247" s="13" t="s">
        <v>30</v>
      </c>
      <c r="AX247" s="13" t="s">
        <v>74</v>
      </c>
      <c r="AY247" s="174" t="s">
        <v>134</v>
      </c>
    </row>
    <row r="248" spans="2:51" s="13" customFormat="1" ht="12">
      <c r="B248" s="173"/>
      <c r="D248" s="163" t="s">
        <v>146</v>
      </c>
      <c r="E248" s="174" t="s">
        <v>1</v>
      </c>
      <c r="F248" s="175" t="s">
        <v>963</v>
      </c>
      <c r="H248" s="176">
        <v>1.8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146</v>
      </c>
      <c r="AU248" s="174" t="s">
        <v>135</v>
      </c>
      <c r="AV248" s="13" t="s">
        <v>84</v>
      </c>
      <c r="AW248" s="13" t="s">
        <v>30</v>
      </c>
      <c r="AX248" s="13" t="s">
        <v>74</v>
      </c>
      <c r="AY248" s="174" t="s">
        <v>134</v>
      </c>
    </row>
    <row r="249" spans="2:51" s="13" customFormat="1" ht="12">
      <c r="B249" s="173"/>
      <c r="D249" s="163" t="s">
        <v>146</v>
      </c>
      <c r="E249" s="174" t="s">
        <v>1</v>
      </c>
      <c r="F249" s="175" t="s">
        <v>962</v>
      </c>
      <c r="H249" s="176">
        <v>6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146</v>
      </c>
      <c r="AU249" s="174" t="s">
        <v>135</v>
      </c>
      <c r="AV249" s="13" t="s">
        <v>84</v>
      </c>
      <c r="AW249" s="13" t="s">
        <v>30</v>
      </c>
      <c r="AX249" s="13" t="s">
        <v>74</v>
      </c>
      <c r="AY249" s="174" t="s">
        <v>134</v>
      </c>
    </row>
    <row r="250" spans="2:51" s="13" customFormat="1" ht="12">
      <c r="B250" s="173"/>
      <c r="D250" s="163" t="s">
        <v>146</v>
      </c>
      <c r="E250" s="174" t="s">
        <v>1</v>
      </c>
      <c r="F250" s="175" t="s">
        <v>954</v>
      </c>
      <c r="H250" s="176">
        <v>3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146</v>
      </c>
      <c r="AU250" s="174" t="s">
        <v>135</v>
      </c>
      <c r="AV250" s="13" t="s">
        <v>84</v>
      </c>
      <c r="AW250" s="13" t="s">
        <v>30</v>
      </c>
      <c r="AX250" s="13" t="s">
        <v>74</v>
      </c>
      <c r="AY250" s="174" t="s">
        <v>134</v>
      </c>
    </row>
    <row r="251" spans="2:51" s="13" customFormat="1" ht="12">
      <c r="B251" s="173"/>
      <c r="D251" s="163" t="s">
        <v>146</v>
      </c>
      <c r="E251" s="174" t="s">
        <v>1</v>
      </c>
      <c r="F251" s="175" t="s">
        <v>964</v>
      </c>
      <c r="H251" s="176">
        <v>1.4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146</v>
      </c>
      <c r="AU251" s="174" t="s">
        <v>135</v>
      </c>
      <c r="AV251" s="13" t="s">
        <v>84</v>
      </c>
      <c r="AW251" s="13" t="s">
        <v>30</v>
      </c>
      <c r="AX251" s="13" t="s">
        <v>74</v>
      </c>
      <c r="AY251" s="174" t="s">
        <v>134</v>
      </c>
    </row>
    <row r="252" spans="2:51" s="13" customFormat="1" ht="12">
      <c r="B252" s="173"/>
      <c r="D252" s="163" t="s">
        <v>146</v>
      </c>
      <c r="E252" s="174" t="s">
        <v>1</v>
      </c>
      <c r="F252" s="175" t="s">
        <v>958</v>
      </c>
      <c r="H252" s="176">
        <v>1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146</v>
      </c>
      <c r="AU252" s="174" t="s">
        <v>135</v>
      </c>
      <c r="AV252" s="13" t="s">
        <v>84</v>
      </c>
      <c r="AW252" s="13" t="s">
        <v>30</v>
      </c>
      <c r="AX252" s="13" t="s">
        <v>74</v>
      </c>
      <c r="AY252" s="174" t="s">
        <v>134</v>
      </c>
    </row>
    <row r="253" spans="2:51" s="13" customFormat="1" ht="12">
      <c r="B253" s="173"/>
      <c r="D253" s="163" t="s">
        <v>146</v>
      </c>
      <c r="E253" s="174" t="s">
        <v>1</v>
      </c>
      <c r="F253" s="175" t="s">
        <v>957</v>
      </c>
      <c r="H253" s="176">
        <v>10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146</v>
      </c>
      <c r="AU253" s="174" t="s">
        <v>135</v>
      </c>
      <c r="AV253" s="13" t="s">
        <v>84</v>
      </c>
      <c r="AW253" s="13" t="s">
        <v>30</v>
      </c>
      <c r="AX253" s="13" t="s">
        <v>74</v>
      </c>
      <c r="AY253" s="174" t="s">
        <v>134</v>
      </c>
    </row>
    <row r="254" spans="2:51" s="13" customFormat="1" ht="12">
      <c r="B254" s="173"/>
      <c r="D254" s="163" t="s">
        <v>146</v>
      </c>
      <c r="E254" s="174" t="s">
        <v>1</v>
      </c>
      <c r="F254" s="175" t="s">
        <v>965</v>
      </c>
      <c r="H254" s="176">
        <v>3.6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146</v>
      </c>
      <c r="AU254" s="174" t="s">
        <v>135</v>
      </c>
      <c r="AV254" s="13" t="s">
        <v>84</v>
      </c>
      <c r="AW254" s="13" t="s">
        <v>30</v>
      </c>
      <c r="AX254" s="13" t="s">
        <v>74</v>
      </c>
      <c r="AY254" s="174" t="s">
        <v>134</v>
      </c>
    </row>
    <row r="255" spans="2:51" s="13" customFormat="1" ht="12">
      <c r="B255" s="173"/>
      <c r="D255" s="163" t="s">
        <v>146</v>
      </c>
      <c r="E255" s="174" t="s">
        <v>1</v>
      </c>
      <c r="F255" s="175" t="s">
        <v>966</v>
      </c>
      <c r="H255" s="176">
        <v>5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146</v>
      </c>
      <c r="AU255" s="174" t="s">
        <v>135</v>
      </c>
      <c r="AV255" s="13" t="s">
        <v>84</v>
      </c>
      <c r="AW255" s="13" t="s">
        <v>30</v>
      </c>
      <c r="AX255" s="13" t="s">
        <v>74</v>
      </c>
      <c r="AY255" s="174" t="s">
        <v>134</v>
      </c>
    </row>
    <row r="256" spans="2:51" s="13" customFormat="1" ht="12">
      <c r="B256" s="173"/>
      <c r="D256" s="163" t="s">
        <v>146</v>
      </c>
      <c r="E256" s="174" t="s">
        <v>1</v>
      </c>
      <c r="F256" s="175" t="s">
        <v>954</v>
      </c>
      <c r="H256" s="176">
        <v>3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146</v>
      </c>
      <c r="AU256" s="174" t="s">
        <v>135</v>
      </c>
      <c r="AV256" s="13" t="s">
        <v>84</v>
      </c>
      <c r="AW256" s="13" t="s">
        <v>30</v>
      </c>
      <c r="AX256" s="13" t="s">
        <v>74</v>
      </c>
      <c r="AY256" s="174" t="s">
        <v>134</v>
      </c>
    </row>
    <row r="257" spans="2:51" s="13" customFormat="1" ht="12">
      <c r="B257" s="173"/>
      <c r="D257" s="163" t="s">
        <v>146</v>
      </c>
      <c r="E257" s="174" t="s">
        <v>1</v>
      </c>
      <c r="F257" s="175" t="s">
        <v>967</v>
      </c>
      <c r="H257" s="176">
        <v>6.4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146</v>
      </c>
      <c r="AU257" s="174" t="s">
        <v>135</v>
      </c>
      <c r="AV257" s="13" t="s">
        <v>84</v>
      </c>
      <c r="AW257" s="13" t="s">
        <v>30</v>
      </c>
      <c r="AX257" s="13" t="s">
        <v>74</v>
      </c>
      <c r="AY257" s="174" t="s">
        <v>134</v>
      </c>
    </row>
    <row r="258" spans="2:51" s="13" customFormat="1" ht="12">
      <c r="B258" s="173"/>
      <c r="D258" s="163" t="s">
        <v>146</v>
      </c>
      <c r="E258" s="174" t="s">
        <v>1</v>
      </c>
      <c r="F258" s="175" t="s">
        <v>954</v>
      </c>
      <c r="H258" s="176">
        <v>3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146</v>
      </c>
      <c r="AU258" s="174" t="s">
        <v>135</v>
      </c>
      <c r="AV258" s="13" t="s">
        <v>84</v>
      </c>
      <c r="AW258" s="13" t="s">
        <v>30</v>
      </c>
      <c r="AX258" s="13" t="s">
        <v>74</v>
      </c>
      <c r="AY258" s="174" t="s">
        <v>134</v>
      </c>
    </row>
    <row r="259" spans="2:51" s="13" customFormat="1" ht="12">
      <c r="B259" s="173"/>
      <c r="D259" s="163" t="s">
        <v>146</v>
      </c>
      <c r="E259" s="174" t="s">
        <v>1</v>
      </c>
      <c r="F259" s="175" t="s">
        <v>951</v>
      </c>
      <c r="H259" s="176">
        <v>9.6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146</v>
      </c>
      <c r="AU259" s="174" t="s">
        <v>135</v>
      </c>
      <c r="AV259" s="13" t="s">
        <v>84</v>
      </c>
      <c r="AW259" s="13" t="s">
        <v>30</v>
      </c>
      <c r="AX259" s="13" t="s">
        <v>74</v>
      </c>
      <c r="AY259" s="174" t="s">
        <v>134</v>
      </c>
    </row>
    <row r="260" spans="2:51" s="13" customFormat="1" ht="12">
      <c r="B260" s="173"/>
      <c r="D260" s="163" t="s">
        <v>146</v>
      </c>
      <c r="E260" s="174" t="s">
        <v>1</v>
      </c>
      <c r="F260" s="175" t="s">
        <v>968</v>
      </c>
      <c r="H260" s="176">
        <v>8.4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146</v>
      </c>
      <c r="AU260" s="174" t="s">
        <v>135</v>
      </c>
      <c r="AV260" s="13" t="s">
        <v>84</v>
      </c>
      <c r="AW260" s="13" t="s">
        <v>30</v>
      </c>
      <c r="AX260" s="13" t="s">
        <v>74</v>
      </c>
      <c r="AY260" s="174" t="s">
        <v>134</v>
      </c>
    </row>
    <row r="261" spans="2:51" s="13" customFormat="1" ht="12">
      <c r="B261" s="173"/>
      <c r="D261" s="163" t="s">
        <v>146</v>
      </c>
      <c r="E261" s="174" t="s">
        <v>1</v>
      </c>
      <c r="F261" s="175" t="s">
        <v>961</v>
      </c>
      <c r="H261" s="176">
        <v>1.6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146</v>
      </c>
      <c r="AU261" s="174" t="s">
        <v>135</v>
      </c>
      <c r="AV261" s="13" t="s">
        <v>84</v>
      </c>
      <c r="AW261" s="13" t="s">
        <v>30</v>
      </c>
      <c r="AX261" s="13" t="s">
        <v>74</v>
      </c>
      <c r="AY261" s="174" t="s">
        <v>134</v>
      </c>
    </row>
    <row r="262" spans="2:51" s="13" customFormat="1" ht="12">
      <c r="B262" s="173"/>
      <c r="D262" s="163" t="s">
        <v>146</v>
      </c>
      <c r="E262" s="174" t="s">
        <v>1</v>
      </c>
      <c r="F262" s="175" t="s">
        <v>969</v>
      </c>
      <c r="H262" s="176">
        <v>0.8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146</v>
      </c>
      <c r="AU262" s="174" t="s">
        <v>135</v>
      </c>
      <c r="AV262" s="13" t="s">
        <v>84</v>
      </c>
      <c r="AW262" s="13" t="s">
        <v>30</v>
      </c>
      <c r="AX262" s="13" t="s">
        <v>74</v>
      </c>
      <c r="AY262" s="174" t="s">
        <v>134</v>
      </c>
    </row>
    <row r="263" spans="2:51" s="13" customFormat="1" ht="12">
      <c r="B263" s="173"/>
      <c r="D263" s="163" t="s">
        <v>146</v>
      </c>
      <c r="E263" s="174" t="s">
        <v>1</v>
      </c>
      <c r="F263" s="175" t="s">
        <v>962</v>
      </c>
      <c r="H263" s="176">
        <v>6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146</v>
      </c>
      <c r="AU263" s="174" t="s">
        <v>135</v>
      </c>
      <c r="AV263" s="13" t="s">
        <v>84</v>
      </c>
      <c r="AW263" s="13" t="s">
        <v>30</v>
      </c>
      <c r="AX263" s="13" t="s">
        <v>74</v>
      </c>
      <c r="AY263" s="174" t="s">
        <v>134</v>
      </c>
    </row>
    <row r="264" spans="2:51" s="13" customFormat="1" ht="12">
      <c r="B264" s="173"/>
      <c r="D264" s="163" t="s">
        <v>146</v>
      </c>
      <c r="E264" s="174" t="s">
        <v>1</v>
      </c>
      <c r="F264" s="175" t="s">
        <v>964</v>
      </c>
      <c r="H264" s="176">
        <v>1.4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146</v>
      </c>
      <c r="AU264" s="174" t="s">
        <v>135</v>
      </c>
      <c r="AV264" s="13" t="s">
        <v>84</v>
      </c>
      <c r="AW264" s="13" t="s">
        <v>30</v>
      </c>
      <c r="AX264" s="13" t="s">
        <v>74</v>
      </c>
      <c r="AY264" s="174" t="s">
        <v>134</v>
      </c>
    </row>
    <row r="265" spans="2:51" s="13" customFormat="1" ht="12">
      <c r="B265" s="173"/>
      <c r="D265" s="163" t="s">
        <v>146</v>
      </c>
      <c r="E265" s="174" t="s">
        <v>1</v>
      </c>
      <c r="F265" s="175" t="s">
        <v>962</v>
      </c>
      <c r="H265" s="176">
        <v>6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146</v>
      </c>
      <c r="AU265" s="174" t="s">
        <v>135</v>
      </c>
      <c r="AV265" s="13" t="s">
        <v>84</v>
      </c>
      <c r="AW265" s="13" t="s">
        <v>30</v>
      </c>
      <c r="AX265" s="13" t="s">
        <v>74</v>
      </c>
      <c r="AY265" s="174" t="s">
        <v>134</v>
      </c>
    </row>
    <row r="266" spans="2:51" s="13" customFormat="1" ht="12">
      <c r="B266" s="173"/>
      <c r="D266" s="163" t="s">
        <v>146</v>
      </c>
      <c r="E266" s="174" t="s">
        <v>1</v>
      </c>
      <c r="F266" s="175" t="s">
        <v>954</v>
      </c>
      <c r="H266" s="176">
        <v>3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146</v>
      </c>
      <c r="AU266" s="174" t="s">
        <v>135</v>
      </c>
      <c r="AV266" s="13" t="s">
        <v>84</v>
      </c>
      <c r="AW266" s="13" t="s">
        <v>30</v>
      </c>
      <c r="AX266" s="13" t="s">
        <v>74</v>
      </c>
      <c r="AY266" s="174" t="s">
        <v>134</v>
      </c>
    </row>
    <row r="267" spans="2:51" s="13" customFormat="1" ht="12">
      <c r="B267" s="173"/>
      <c r="D267" s="163" t="s">
        <v>146</v>
      </c>
      <c r="E267" s="174" t="s">
        <v>1</v>
      </c>
      <c r="F267" s="175" t="s">
        <v>970</v>
      </c>
      <c r="H267" s="176">
        <v>2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146</v>
      </c>
      <c r="AU267" s="174" t="s">
        <v>135</v>
      </c>
      <c r="AV267" s="13" t="s">
        <v>84</v>
      </c>
      <c r="AW267" s="13" t="s">
        <v>30</v>
      </c>
      <c r="AX267" s="13" t="s">
        <v>74</v>
      </c>
      <c r="AY267" s="174" t="s">
        <v>134</v>
      </c>
    </row>
    <row r="268" spans="2:51" s="13" customFormat="1" ht="12">
      <c r="B268" s="173"/>
      <c r="D268" s="163" t="s">
        <v>146</v>
      </c>
      <c r="E268" s="174" t="s">
        <v>1</v>
      </c>
      <c r="F268" s="175" t="s">
        <v>958</v>
      </c>
      <c r="H268" s="176">
        <v>1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146</v>
      </c>
      <c r="AU268" s="174" t="s">
        <v>135</v>
      </c>
      <c r="AV268" s="13" t="s">
        <v>84</v>
      </c>
      <c r="AW268" s="13" t="s">
        <v>30</v>
      </c>
      <c r="AX268" s="13" t="s">
        <v>74</v>
      </c>
      <c r="AY268" s="174" t="s">
        <v>134</v>
      </c>
    </row>
    <row r="269" spans="2:51" s="13" customFormat="1" ht="12">
      <c r="B269" s="173"/>
      <c r="D269" s="163" t="s">
        <v>146</v>
      </c>
      <c r="E269" s="174" t="s">
        <v>1</v>
      </c>
      <c r="F269" s="175" t="s">
        <v>84</v>
      </c>
      <c r="H269" s="176">
        <v>2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146</v>
      </c>
      <c r="AU269" s="174" t="s">
        <v>135</v>
      </c>
      <c r="AV269" s="13" t="s">
        <v>84</v>
      </c>
      <c r="AW269" s="13" t="s">
        <v>30</v>
      </c>
      <c r="AX269" s="13" t="s">
        <v>74</v>
      </c>
      <c r="AY269" s="174" t="s">
        <v>134</v>
      </c>
    </row>
    <row r="270" spans="2:51" s="13" customFormat="1" ht="12">
      <c r="B270" s="173"/>
      <c r="D270" s="163" t="s">
        <v>146</v>
      </c>
      <c r="E270" s="174" t="s">
        <v>1</v>
      </c>
      <c r="F270" s="175" t="s">
        <v>971</v>
      </c>
      <c r="H270" s="176">
        <v>1.5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146</v>
      </c>
      <c r="AU270" s="174" t="s">
        <v>135</v>
      </c>
      <c r="AV270" s="13" t="s">
        <v>84</v>
      </c>
      <c r="AW270" s="13" t="s">
        <v>30</v>
      </c>
      <c r="AX270" s="13" t="s">
        <v>74</v>
      </c>
      <c r="AY270" s="174" t="s">
        <v>134</v>
      </c>
    </row>
    <row r="271" spans="2:51" s="13" customFormat="1" ht="12">
      <c r="B271" s="173"/>
      <c r="D271" s="163" t="s">
        <v>146</v>
      </c>
      <c r="E271" s="174" t="s">
        <v>1</v>
      </c>
      <c r="F271" s="175" t="s">
        <v>972</v>
      </c>
      <c r="H271" s="176">
        <v>4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146</v>
      </c>
      <c r="AU271" s="174" t="s">
        <v>135</v>
      </c>
      <c r="AV271" s="13" t="s">
        <v>84</v>
      </c>
      <c r="AW271" s="13" t="s">
        <v>30</v>
      </c>
      <c r="AX271" s="13" t="s">
        <v>74</v>
      </c>
      <c r="AY271" s="174" t="s">
        <v>134</v>
      </c>
    </row>
    <row r="272" spans="2:51" s="13" customFormat="1" ht="12">
      <c r="B272" s="173"/>
      <c r="D272" s="163" t="s">
        <v>146</v>
      </c>
      <c r="E272" s="174" t="s">
        <v>1</v>
      </c>
      <c r="F272" s="175" t="s">
        <v>970</v>
      </c>
      <c r="H272" s="176">
        <v>2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146</v>
      </c>
      <c r="AU272" s="174" t="s">
        <v>135</v>
      </c>
      <c r="AV272" s="13" t="s">
        <v>84</v>
      </c>
      <c r="AW272" s="13" t="s">
        <v>30</v>
      </c>
      <c r="AX272" s="13" t="s">
        <v>74</v>
      </c>
      <c r="AY272" s="174" t="s">
        <v>134</v>
      </c>
    </row>
    <row r="273" spans="2:51" s="13" customFormat="1" ht="12">
      <c r="B273" s="173"/>
      <c r="D273" s="163" t="s">
        <v>146</v>
      </c>
      <c r="E273" s="174" t="s">
        <v>1</v>
      </c>
      <c r="F273" s="175" t="s">
        <v>958</v>
      </c>
      <c r="H273" s="176">
        <v>1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146</v>
      </c>
      <c r="AU273" s="174" t="s">
        <v>135</v>
      </c>
      <c r="AV273" s="13" t="s">
        <v>84</v>
      </c>
      <c r="AW273" s="13" t="s">
        <v>30</v>
      </c>
      <c r="AX273" s="13" t="s">
        <v>74</v>
      </c>
      <c r="AY273" s="174" t="s">
        <v>134</v>
      </c>
    </row>
    <row r="274" spans="2:51" s="13" customFormat="1" ht="12">
      <c r="B274" s="173"/>
      <c r="D274" s="163" t="s">
        <v>146</v>
      </c>
      <c r="E274" s="174" t="s">
        <v>1</v>
      </c>
      <c r="F274" s="175" t="s">
        <v>973</v>
      </c>
      <c r="H274" s="176">
        <v>3.6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146</v>
      </c>
      <c r="AU274" s="174" t="s">
        <v>135</v>
      </c>
      <c r="AV274" s="13" t="s">
        <v>84</v>
      </c>
      <c r="AW274" s="13" t="s">
        <v>30</v>
      </c>
      <c r="AX274" s="13" t="s">
        <v>74</v>
      </c>
      <c r="AY274" s="174" t="s">
        <v>134</v>
      </c>
    </row>
    <row r="275" spans="2:51" s="13" customFormat="1" ht="12">
      <c r="B275" s="173"/>
      <c r="D275" s="163" t="s">
        <v>146</v>
      </c>
      <c r="E275" s="174" t="s">
        <v>1</v>
      </c>
      <c r="F275" s="175" t="s">
        <v>972</v>
      </c>
      <c r="H275" s="176">
        <v>4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146</v>
      </c>
      <c r="AU275" s="174" t="s">
        <v>135</v>
      </c>
      <c r="AV275" s="13" t="s">
        <v>84</v>
      </c>
      <c r="AW275" s="13" t="s">
        <v>30</v>
      </c>
      <c r="AX275" s="13" t="s">
        <v>74</v>
      </c>
      <c r="AY275" s="174" t="s">
        <v>134</v>
      </c>
    </row>
    <row r="276" spans="2:51" s="13" customFormat="1" ht="12">
      <c r="B276" s="173"/>
      <c r="D276" s="163" t="s">
        <v>146</v>
      </c>
      <c r="E276" s="174" t="s">
        <v>1</v>
      </c>
      <c r="F276" s="175" t="s">
        <v>974</v>
      </c>
      <c r="H276" s="176">
        <v>2.6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146</v>
      </c>
      <c r="AU276" s="174" t="s">
        <v>135</v>
      </c>
      <c r="AV276" s="13" t="s">
        <v>84</v>
      </c>
      <c r="AW276" s="13" t="s">
        <v>30</v>
      </c>
      <c r="AX276" s="13" t="s">
        <v>74</v>
      </c>
      <c r="AY276" s="174" t="s">
        <v>134</v>
      </c>
    </row>
    <row r="277" spans="2:51" s="13" customFormat="1" ht="12">
      <c r="B277" s="173"/>
      <c r="D277" s="163" t="s">
        <v>146</v>
      </c>
      <c r="E277" s="174" t="s">
        <v>1</v>
      </c>
      <c r="F277" s="175" t="s">
        <v>954</v>
      </c>
      <c r="H277" s="176">
        <v>3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146</v>
      </c>
      <c r="AU277" s="174" t="s">
        <v>135</v>
      </c>
      <c r="AV277" s="13" t="s">
        <v>84</v>
      </c>
      <c r="AW277" s="13" t="s">
        <v>30</v>
      </c>
      <c r="AX277" s="13" t="s">
        <v>74</v>
      </c>
      <c r="AY277" s="174" t="s">
        <v>134</v>
      </c>
    </row>
    <row r="278" spans="2:51" s="13" customFormat="1" ht="12">
      <c r="B278" s="173"/>
      <c r="D278" s="163" t="s">
        <v>146</v>
      </c>
      <c r="E278" s="174" t="s">
        <v>1</v>
      </c>
      <c r="F278" s="175" t="s">
        <v>970</v>
      </c>
      <c r="H278" s="176">
        <v>2</v>
      </c>
      <c r="I278" s="177"/>
      <c r="L278" s="173"/>
      <c r="M278" s="178"/>
      <c r="N278" s="179"/>
      <c r="O278" s="179"/>
      <c r="P278" s="179"/>
      <c r="Q278" s="179"/>
      <c r="R278" s="179"/>
      <c r="S278" s="179"/>
      <c r="T278" s="180"/>
      <c r="AT278" s="174" t="s">
        <v>146</v>
      </c>
      <c r="AU278" s="174" t="s">
        <v>135</v>
      </c>
      <c r="AV278" s="13" t="s">
        <v>84</v>
      </c>
      <c r="AW278" s="13" t="s">
        <v>30</v>
      </c>
      <c r="AX278" s="13" t="s">
        <v>74</v>
      </c>
      <c r="AY278" s="174" t="s">
        <v>134</v>
      </c>
    </row>
    <row r="279" spans="2:51" s="13" customFormat="1" ht="12">
      <c r="B279" s="173"/>
      <c r="D279" s="163" t="s">
        <v>146</v>
      </c>
      <c r="E279" s="174" t="s">
        <v>1</v>
      </c>
      <c r="F279" s="175" t="s">
        <v>970</v>
      </c>
      <c r="H279" s="176">
        <v>2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146</v>
      </c>
      <c r="AU279" s="174" t="s">
        <v>135</v>
      </c>
      <c r="AV279" s="13" t="s">
        <v>84</v>
      </c>
      <c r="AW279" s="13" t="s">
        <v>30</v>
      </c>
      <c r="AX279" s="13" t="s">
        <v>74</v>
      </c>
      <c r="AY279" s="174" t="s">
        <v>134</v>
      </c>
    </row>
    <row r="280" spans="2:51" s="13" customFormat="1" ht="12">
      <c r="B280" s="173"/>
      <c r="D280" s="163" t="s">
        <v>146</v>
      </c>
      <c r="E280" s="174" t="s">
        <v>1</v>
      </c>
      <c r="F280" s="175" t="s">
        <v>970</v>
      </c>
      <c r="H280" s="176">
        <v>2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146</v>
      </c>
      <c r="AU280" s="174" t="s">
        <v>135</v>
      </c>
      <c r="AV280" s="13" t="s">
        <v>84</v>
      </c>
      <c r="AW280" s="13" t="s">
        <v>30</v>
      </c>
      <c r="AX280" s="13" t="s">
        <v>74</v>
      </c>
      <c r="AY280" s="174" t="s">
        <v>134</v>
      </c>
    </row>
    <row r="281" spans="2:51" s="13" customFormat="1" ht="12">
      <c r="B281" s="173"/>
      <c r="D281" s="163" t="s">
        <v>146</v>
      </c>
      <c r="E281" s="174" t="s">
        <v>1</v>
      </c>
      <c r="F281" s="175" t="s">
        <v>970</v>
      </c>
      <c r="H281" s="176">
        <v>2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146</v>
      </c>
      <c r="AU281" s="174" t="s">
        <v>135</v>
      </c>
      <c r="AV281" s="13" t="s">
        <v>84</v>
      </c>
      <c r="AW281" s="13" t="s">
        <v>30</v>
      </c>
      <c r="AX281" s="13" t="s">
        <v>74</v>
      </c>
      <c r="AY281" s="174" t="s">
        <v>134</v>
      </c>
    </row>
    <row r="282" spans="2:51" s="13" customFormat="1" ht="12">
      <c r="B282" s="173"/>
      <c r="D282" s="163" t="s">
        <v>146</v>
      </c>
      <c r="E282" s="174" t="s">
        <v>1</v>
      </c>
      <c r="F282" s="175" t="s">
        <v>975</v>
      </c>
      <c r="H282" s="176">
        <v>0.8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146</v>
      </c>
      <c r="AU282" s="174" t="s">
        <v>135</v>
      </c>
      <c r="AV282" s="13" t="s">
        <v>84</v>
      </c>
      <c r="AW282" s="13" t="s">
        <v>30</v>
      </c>
      <c r="AX282" s="13" t="s">
        <v>74</v>
      </c>
      <c r="AY282" s="174" t="s">
        <v>134</v>
      </c>
    </row>
    <row r="283" spans="2:51" s="14" customFormat="1" ht="12">
      <c r="B283" s="195"/>
      <c r="D283" s="163" t="s">
        <v>146</v>
      </c>
      <c r="E283" s="196" t="s">
        <v>1</v>
      </c>
      <c r="F283" s="197" t="s">
        <v>882</v>
      </c>
      <c r="H283" s="198">
        <v>176.9</v>
      </c>
      <c r="I283" s="199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6" t="s">
        <v>146</v>
      </c>
      <c r="AU283" s="196" t="s">
        <v>135</v>
      </c>
      <c r="AV283" s="14" t="s">
        <v>142</v>
      </c>
      <c r="AW283" s="14" t="s">
        <v>30</v>
      </c>
      <c r="AX283" s="14" t="s">
        <v>82</v>
      </c>
      <c r="AY283" s="196" t="s">
        <v>134</v>
      </c>
    </row>
    <row r="284" spans="2:51" s="13" customFormat="1" ht="12">
      <c r="B284" s="173"/>
      <c r="D284" s="163" t="s">
        <v>146</v>
      </c>
      <c r="F284" s="175" t="s">
        <v>976</v>
      </c>
      <c r="H284" s="176">
        <v>88.45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146</v>
      </c>
      <c r="AU284" s="174" t="s">
        <v>135</v>
      </c>
      <c r="AV284" s="13" t="s">
        <v>84</v>
      </c>
      <c r="AW284" s="13" t="s">
        <v>3</v>
      </c>
      <c r="AX284" s="13" t="s">
        <v>82</v>
      </c>
      <c r="AY284" s="174" t="s">
        <v>134</v>
      </c>
    </row>
    <row r="285" spans="2:65" s="1" customFormat="1" ht="21.6" customHeight="1">
      <c r="B285" s="149"/>
      <c r="C285" s="150" t="s">
        <v>361</v>
      </c>
      <c r="D285" s="150" t="s">
        <v>137</v>
      </c>
      <c r="E285" s="151" t="s">
        <v>977</v>
      </c>
      <c r="F285" s="152" t="s">
        <v>978</v>
      </c>
      <c r="G285" s="153" t="s">
        <v>245</v>
      </c>
      <c r="H285" s="154">
        <v>69.3</v>
      </c>
      <c r="I285" s="155"/>
      <c r="J285" s="156">
        <f>ROUND(I285*H285,2)</f>
        <v>0</v>
      </c>
      <c r="K285" s="152" t="s">
        <v>141</v>
      </c>
      <c r="L285" s="31"/>
      <c r="M285" s="157" t="s">
        <v>1</v>
      </c>
      <c r="N285" s="158" t="s">
        <v>39</v>
      </c>
      <c r="O285" s="54"/>
      <c r="P285" s="159">
        <f>O285*H285</f>
        <v>0</v>
      </c>
      <c r="Q285" s="159">
        <v>0.00066</v>
      </c>
      <c r="R285" s="159">
        <f>Q285*H285</f>
        <v>0.045738</v>
      </c>
      <c r="S285" s="159">
        <v>0</v>
      </c>
      <c r="T285" s="160">
        <f>S285*H285</f>
        <v>0</v>
      </c>
      <c r="AR285" s="161" t="s">
        <v>538</v>
      </c>
      <c r="AT285" s="161" t="s">
        <v>137</v>
      </c>
      <c r="AU285" s="161" t="s">
        <v>135</v>
      </c>
      <c r="AY285" s="16" t="s">
        <v>134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6" t="s">
        <v>82</v>
      </c>
      <c r="BK285" s="162">
        <f>ROUND(I285*H285,2)</f>
        <v>0</v>
      </c>
      <c r="BL285" s="16" t="s">
        <v>538</v>
      </c>
      <c r="BM285" s="161" t="s">
        <v>979</v>
      </c>
    </row>
    <row r="286" spans="2:47" s="1" customFormat="1" ht="19.2">
      <c r="B286" s="31"/>
      <c r="D286" s="163" t="s">
        <v>144</v>
      </c>
      <c r="F286" s="164" t="s">
        <v>980</v>
      </c>
      <c r="I286" s="90"/>
      <c r="L286" s="31"/>
      <c r="M286" s="165"/>
      <c r="N286" s="54"/>
      <c r="O286" s="54"/>
      <c r="P286" s="54"/>
      <c r="Q286" s="54"/>
      <c r="R286" s="54"/>
      <c r="S286" s="54"/>
      <c r="T286" s="55"/>
      <c r="AT286" s="16" t="s">
        <v>144</v>
      </c>
      <c r="AU286" s="16" t="s">
        <v>135</v>
      </c>
    </row>
    <row r="287" spans="2:51" s="12" customFormat="1" ht="12">
      <c r="B287" s="166"/>
      <c r="D287" s="163" t="s">
        <v>146</v>
      </c>
      <c r="E287" s="167" t="s">
        <v>1</v>
      </c>
      <c r="F287" s="168" t="s">
        <v>981</v>
      </c>
      <c r="H287" s="167" t="s">
        <v>1</v>
      </c>
      <c r="I287" s="169"/>
      <c r="L287" s="166"/>
      <c r="M287" s="170"/>
      <c r="N287" s="171"/>
      <c r="O287" s="171"/>
      <c r="P287" s="171"/>
      <c r="Q287" s="171"/>
      <c r="R287" s="171"/>
      <c r="S287" s="171"/>
      <c r="T287" s="172"/>
      <c r="AT287" s="167" t="s">
        <v>146</v>
      </c>
      <c r="AU287" s="167" t="s">
        <v>135</v>
      </c>
      <c r="AV287" s="12" t="s">
        <v>82</v>
      </c>
      <c r="AW287" s="12" t="s">
        <v>30</v>
      </c>
      <c r="AX287" s="12" t="s">
        <v>74</v>
      </c>
      <c r="AY287" s="167" t="s">
        <v>134</v>
      </c>
    </row>
    <row r="288" spans="2:51" s="13" customFormat="1" ht="30.6">
      <c r="B288" s="173"/>
      <c r="D288" s="163" t="s">
        <v>146</v>
      </c>
      <c r="E288" s="174" t="s">
        <v>1</v>
      </c>
      <c r="F288" s="175" t="s">
        <v>982</v>
      </c>
      <c r="H288" s="176">
        <v>69.3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4" t="s">
        <v>146</v>
      </c>
      <c r="AU288" s="174" t="s">
        <v>135</v>
      </c>
      <c r="AV288" s="13" t="s">
        <v>84</v>
      </c>
      <c r="AW288" s="13" t="s">
        <v>30</v>
      </c>
      <c r="AX288" s="13" t="s">
        <v>74</v>
      </c>
      <c r="AY288" s="174" t="s">
        <v>134</v>
      </c>
    </row>
    <row r="289" spans="2:51" s="12" customFormat="1" ht="12">
      <c r="B289" s="166"/>
      <c r="D289" s="163" t="s">
        <v>146</v>
      </c>
      <c r="E289" s="167" t="s">
        <v>1</v>
      </c>
      <c r="F289" s="168" t="s">
        <v>983</v>
      </c>
      <c r="H289" s="167" t="s">
        <v>1</v>
      </c>
      <c r="I289" s="169"/>
      <c r="L289" s="166"/>
      <c r="M289" s="170"/>
      <c r="N289" s="171"/>
      <c r="O289" s="171"/>
      <c r="P289" s="171"/>
      <c r="Q289" s="171"/>
      <c r="R289" s="171"/>
      <c r="S289" s="171"/>
      <c r="T289" s="172"/>
      <c r="AT289" s="167" t="s">
        <v>146</v>
      </c>
      <c r="AU289" s="167" t="s">
        <v>135</v>
      </c>
      <c r="AV289" s="12" t="s">
        <v>82</v>
      </c>
      <c r="AW289" s="12" t="s">
        <v>30</v>
      </c>
      <c r="AX289" s="12" t="s">
        <v>74</v>
      </c>
      <c r="AY289" s="167" t="s">
        <v>134</v>
      </c>
    </row>
    <row r="290" spans="2:51" s="13" customFormat="1" ht="30.6">
      <c r="B290" s="173"/>
      <c r="D290" s="163" t="s">
        <v>146</v>
      </c>
      <c r="E290" s="174" t="s">
        <v>1</v>
      </c>
      <c r="F290" s="175" t="s">
        <v>982</v>
      </c>
      <c r="H290" s="176">
        <v>69.3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146</v>
      </c>
      <c r="AU290" s="174" t="s">
        <v>135</v>
      </c>
      <c r="AV290" s="13" t="s">
        <v>84</v>
      </c>
      <c r="AW290" s="13" t="s">
        <v>30</v>
      </c>
      <c r="AX290" s="13" t="s">
        <v>74</v>
      </c>
      <c r="AY290" s="174" t="s">
        <v>134</v>
      </c>
    </row>
    <row r="291" spans="2:51" s="14" customFormat="1" ht="12">
      <c r="B291" s="195"/>
      <c r="D291" s="163" t="s">
        <v>146</v>
      </c>
      <c r="E291" s="196" t="s">
        <v>1</v>
      </c>
      <c r="F291" s="197" t="s">
        <v>882</v>
      </c>
      <c r="H291" s="198">
        <v>138.6</v>
      </c>
      <c r="I291" s="199"/>
      <c r="L291" s="195"/>
      <c r="M291" s="200"/>
      <c r="N291" s="201"/>
      <c r="O291" s="201"/>
      <c r="P291" s="201"/>
      <c r="Q291" s="201"/>
      <c r="R291" s="201"/>
      <c r="S291" s="201"/>
      <c r="T291" s="202"/>
      <c r="AT291" s="196" t="s">
        <v>146</v>
      </c>
      <c r="AU291" s="196" t="s">
        <v>135</v>
      </c>
      <c r="AV291" s="14" t="s">
        <v>142</v>
      </c>
      <c r="AW291" s="14" t="s">
        <v>30</v>
      </c>
      <c r="AX291" s="14" t="s">
        <v>82</v>
      </c>
      <c r="AY291" s="196" t="s">
        <v>134</v>
      </c>
    </row>
    <row r="292" spans="2:51" s="13" customFormat="1" ht="12">
      <c r="B292" s="173"/>
      <c r="D292" s="163" t="s">
        <v>146</v>
      </c>
      <c r="F292" s="175" t="s">
        <v>984</v>
      </c>
      <c r="H292" s="176">
        <v>69.3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146</v>
      </c>
      <c r="AU292" s="174" t="s">
        <v>135</v>
      </c>
      <c r="AV292" s="13" t="s">
        <v>84</v>
      </c>
      <c r="AW292" s="13" t="s">
        <v>3</v>
      </c>
      <c r="AX292" s="13" t="s">
        <v>82</v>
      </c>
      <c r="AY292" s="174" t="s">
        <v>134</v>
      </c>
    </row>
    <row r="293" spans="2:65" s="1" customFormat="1" ht="21.6" customHeight="1">
      <c r="B293" s="149"/>
      <c r="C293" s="150" t="s">
        <v>366</v>
      </c>
      <c r="D293" s="150" t="s">
        <v>137</v>
      </c>
      <c r="E293" s="151" t="s">
        <v>985</v>
      </c>
      <c r="F293" s="152" t="s">
        <v>986</v>
      </c>
      <c r="G293" s="153" t="s">
        <v>245</v>
      </c>
      <c r="H293" s="154">
        <v>65.4</v>
      </c>
      <c r="I293" s="155"/>
      <c r="J293" s="156">
        <f>ROUND(I293*H293,2)</f>
        <v>0</v>
      </c>
      <c r="K293" s="152" t="s">
        <v>141</v>
      </c>
      <c r="L293" s="31"/>
      <c r="M293" s="157" t="s">
        <v>1</v>
      </c>
      <c r="N293" s="158" t="s">
        <v>39</v>
      </c>
      <c r="O293" s="54"/>
      <c r="P293" s="159">
        <f>O293*H293</f>
        <v>0</v>
      </c>
      <c r="Q293" s="159">
        <v>0.00091</v>
      </c>
      <c r="R293" s="159">
        <f>Q293*H293</f>
        <v>0.059514000000000004</v>
      </c>
      <c r="S293" s="159">
        <v>0</v>
      </c>
      <c r="T293" s="160">
        <f>S293*H293</f>
        <v>0</v>
      </c>
      <c r="AR293" s="161" t="s">
        <v>538</v>
      </c>
      <c r="AT293" s="161" t="s">
        <v>137</v>
      </c>
      <c r="AU293" s="161" t="s">
        <v>135</v>
      </c>
      <c r="AY293" s="16" t="s">
        <v>134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6" t="s">
        <v>82</v>
      </c>
      <c r="BK293" s="162">
        <f>ROUND(I293*H293,2)</f>
        <v>0</v>
      </c>
      <c r="BL293" s="16" t="s">
        <v>538</v>
      </c>
      <c r="BM293" s="161" t="s">
        <v>987</v>
      </c>
    </row>
    <row r="294" spans="2:47" s="1" customFormat="1" ht="19.2">
      <c r="B294" s="31"/>
      <c r="D294" s="163" t="s">
        <v>144</v>
      </c>
      <c r="F294" s="164" t="s">
        <v>988</v>
      </c>
      <c r="I294" s="90"/>
      <c r="L294" s="31"/>
      <c r="M294" s="165"/>
      <c r="N294" s="54"/>
      <c r="O294" s="54"/>
      <c r="P294" s="54"/>
      <c r="Q294" s="54"/>
      <c r="R294" s="54"/>
      <c r="S294" s="54"/>
      <c r="T294" s="55"/>
      <c r="AT294" s="16" t="s">
        <v>144</v>
      </c>
      <c r="AU294" s="16" t="s">
        <v>135</v>
      </c>
    </row>
    <row r="295" spans="2:51" s="12" customFormat="1" ht="12">
      <c r="B295" s="166"/>
      <c r="D295" s="163" t="s">
        <v>146</v>
      </c>
      <c r="E295" s="167" t="s">
        <v>1</v>
      </c>
      <c r="F295" s="168" t="s">
        <v>981</v>
      </c>
      <c r="H295" s="167" t="s">
        <v>1</v>
      </c>
      <c r="I295" s="169"/>
      <c r="L295" s="166"/>
      <c r="M295" s="170"/>
      <c r="N295" s="171"/>
      <c r="O295" s="171"/>
      <c r="P295" s="171"/>
      <c r="Q295" s="171"/>
      <c r="R295" s="171"/>
      <c r="S295" s="171"/>
      <c r="T295" s="172"/>
      <c r="AT295" s="167" t="s">
        <v>146</v>
      </c>
      <c r="AU295" s="167" t="s">
        <v>135</v>
      </c>
      <c r="AV295" s="12" t="s">
        <v>82</v>
      </c>
      <c r="AW295" s="12" t="s">
        <v>30</v>
      </c>
      <c r="AX295" s="12" t="s">
        <v>74</v>
      </c>
      <c r="AY295" s="167" t="s">
        <v>134</v>
      </c>
    </row>
    <row r="296" spans="2:51" s="13" customFormat="1" ht="12">
      <c r="B296" s="173"/>
      <c r="D296" s="163" t="s">
        <v>146</v>
      </c>
      <c r="E296" s="174" t="s">
        <v>1</v>
      </c>
      <c r="F296" s="175" t="s">
        <v>989</v>
      </c>
      <c r="H296" s="176">
        <v>18.8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4" t="s">
        <v>146</v>
      </c>
      <c r="AU296" s="174" t="s">
        <v>135</v>
      </c>
      <c r="AV296" s="13" t="s">
        <v>84</v>
      </c>
      <c r="AW296" s="13" t="s">
        <v>30</v>
      </c>
      <c r="AX296" s="13" t="s">
        <v>74</v>
      </c>
      <c r="AY296" s="174" t="s">
        <v>134</v>
      </c>
    </row>
    <row r="297" spans="2:51" s="12" customFormat="1" ht="12">
      <c r="B297" s="166"/>
      <c r="D297" s="163" t="s">
        <v>146</v>
      </c>
      <c r="E297" s="167" t="s">
        <v>1</v>
      </c>
      <c r="F297" s="168" t="s">
        <v>983</v>
      </c>
      <c r="H297" s="167" t="s">
        <v>1</v>
      </c>
      <c r="I297" s="169"/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146</v>
      </c>
      <c r="AU297" s="167" t="s">
        <v>135</v>
      </c>
      <c r="AV297" s="12" t="s">
        <v>82</v>
      </c>
      <c r="AW297" s="12" t="s">
        <v>30</v>
      </c>
      <c r="AX297" s="12" t="s">
        <v>74</v>
      </c>
      <c r="AY297" s="167" t="s">
        <v>134</v>
      </c>
    </row>
    <row r="298" spans="2:51" s="13" customFormat="1" ht="12">
      <c r="B298" s="173"/>
      <c r="D298" s="163" t="s">
        <v>146</v>
      </c>
      <c r="E298" s="174" t="s">
        <v>1</v>
      </c>
      <c r="F298" s="175" t="s">
        <v>989</v>
      </c>
      <c r="H298" s="176">
        <v>18.8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146</v>
      </c>
      <c r="AU298" s="174" t="s">
        <v>135</v>
      </c>
      <c r="AV298" s="13" t="s">
        <v>84</v>
      </c>
      <c r="AW298" s="13" t="s">
        <v>30</v>
      </c>
      <c r="AX298" s="13" t="s">
        <v>74</v>
      </c>
      <c r="AY298" s="174" t="s">
        <v>134</v>
      </c>
    </row>
    <row r="299" spans="2:51" s="12" customFormat="1" ht="12">
      <c r="B299" s="166"/>
      <c r="D299" s="163" t="s">
        <v>146</v>
      </c>
      <c r="E299" s="167" t="s">
        <v>1</v>
      </c>
      <c r="F299" s="168" t="s">
        <v>990</v>
      </c>
      <c r="H299" s="167" t="s">
        <v>1</v>
      </c>
      <c r="I299" s="169"/>
      <c r="L299" s="166"/>
      <c r="M299" s="170"/>
      <c r="N299" s="171"/>
      <c r="O299" s="171"/>
      <c r="P299" s="171"/>
      <c r="Q299" s="171"/>
      <c r="R299" s="171"/>
      <c r="S299" s="171"/>
      <c r="T299" s="172"/>
      <c r="AT299" s="167" t="s">
        <v>146</v>
      </c>
      <c r="AU299" s="167" t="s">
        <v>135</v>
      </c>
      <c r="AV299" s="12" t="s">
        <v>82</v>
      </c>
      <c r="AW299" s="12" t="s">
        <v>30</v>
      </c>
      <c r="AX299" s="12" t="s">
        <v>74</v>
      </c>
      <c r="AY299" s="167" t="s">
        <v>134</v>
      </c>
    </row>
    <row r="300" spans="2:51" s="13" customFormat="1" ht="30.6">
      <c r="B300" s="173"/>
      <c r="D300" s="163" t="s">
        <v>146</v>
      </c>
      <c r="E300" s="174" t="s">
        <v>1</v>
      </c>
      <c r="F300" s="175" t="s">
        <v>991</v>
      </c>
      <c r="H300" s="176">
        <v>93.2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146</v>
      </c>
      <c r="AU300" s="174" t="s">
        <v>135</v>
      </c>
      <c r="AV300" s="13" t="s">
        <v>84</v>
      </c>
      <c r="AW300" s="13" t="s">
        <v>30</v>
      </c>
      <c r="AX300" s="13" t="s">
        <v>74</v>
      </c>
      <c r="AY300" s="174" t="s">
        <v>134</v>
      </c>
    </row>
    <row r="301" spans="2:51" s="14" customFormat="1" ht="12">
      <c r="B301" s="195"/>
      <c r="D301" s="163" t="s">
        <v>146</v>
      </c>
      <c r="E301" s="196" t="s">
        <v>1</v>
      </c>
      <c r="F301" s="197" t="s">
        <v>882</v>
      </c>
      <c r="H301" s="198">
        <v>130.8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146</v>
      </c>
      <c r="AU301" s="196" t="s">
        <v>135</v>
      </c>
      <c r="AV301" s="14" t="s">
        <v>142</v>
      </c>
      <c r="AW301" s="14" t="s">
        <v>30</v>
      </c>
      <c r="AX301" s="14" t="s">
        <v>82</v>
      </c>
      <c r="AY301" s="196" t="s">
        <v>134</v>
      </c>
    </row>
    <row r="302" spans="2:51" s="13" customFormat="1" ht="12">
      <c r="B302" s="173"/>
      <c r="D302" s="163" t="s">
        <v>146</v>
      </c>
      <c r="F302" s="175" t="s">
        <v>992</v>
      </c>
      <c r="H302" s="176">
        <v>65.4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146</v>
      </c>
      <c r="AU302" s="174" t="s">
        <v>135</v>
      </c>
      <c r="AV302" s="13" t="s">
        <v>84</v>
      </c>
      <c r="AW302" s="13" t="s">
        <v>3</v>
      </c>
      <c r="AX302" s="13" t="s">
        <v>82</v>
      </c>
      <c r="AY302" s="174" t="s">
        <v>134</v>
      </c>
    </row>
    <row r="303" spans="2:65" s="1" customFormat="1" ht="21.6" customHeight="1">
      <c r="B303" s="149"/>
      <c r="C303" s="150" t="s">
        <v>375</v>
      </c>
      <c r="D303" s="150" t="s">
        <v>137</v>
      </c>
      <c r="E303" s="151" t="s">
        <v>993</v>
      </c>
      <c r="F303" s="152" t="s">
        <v>994</v>
      </c>
      <c r="G303" s="153" t="s">
        <v>245</v>
      </c>
      <c r="H303" s="154">
        <v>13.4</v>
      </c>
      <c r="I303" s="155"/>
      <c r="J303" s="156">
        <f>ROUND(I303*H303,2)</f>
        <v>0</v>
      </c>
      <c r="K303" s="152" t="s">
        <v>141</v>
      </c>
      <c r="L303" s="31"/>
      <c r="M303" s="157" t="s">
        <v>1</v>
      </c>
      <c r="N303" s="158" t="s">
        <v>39</v>
      </c>
      <c r="O303" s="54"/>
      <c r="P303" s="159">
        <f>O303*H303</f>
        <v>0</v>
      </c>
      <c r="Q303" s="159">
        <v>0.00119</v>
      </c>
      <c r="R303" s="159">
        <f>Q303*H303</f>
        <v>0.015946000000000002</v>
      </c>
      <c r="S303" s="159">
        <v>0</v>
      </c>
      <c r="T303" s="160">
        <f>S303*H303</f>
        <v>0</v>
      </c>
      <c r="AR303" s="161" t="s">
        <v>538</v>
      </c>
      <c r="AT303" s="161" t="s">
        <v>137</v>
      </c>
      <c r="AU303" s="161" t="s">
        <v>135</v>
      </c>
      <c r="AY303" s="16" t="s">
        <v>134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82</v>
      </c>
      <c r="BK303" s="162">
        <f>ROUND(I303*H303,2)</f>
        <v>0</v>
      </c>
      <c r="BL303" s="16" t="s">
        <v>538</v>
      </c>
      <c r="BM303" s="161" t="s">
        <v>995</v>
      </c>
    </row>
    <row r="304" spans="2:47" s="1" customFormat="1" ht="19.2">
      <c r="B304" s="31"/>
      <c r="D304" s="163" t="s">
        <v>144</v>
      </c>
      <c r="F304" s="164" t="s">
        <v>996</v>
      </c>
      <c r="I304" s="90"/>
      <c r="L304" s="31"/>
      <c r="M304" s="165"/>
      <c r="N304" s="54"/>
      <c r="O304" s="54"/>
      <c r="P304" s="54"/>
      <c r="Q304" s="54"/>
      <c r="R304" s="54"/>
      <c r="S304" s="54"/>
      <c r="T304" s="55"/>
      <c r="AT304" s="16" t="s">
        <v>144</v>
      </c>
      <c r="AU304" s="16" t="s">
        <v>135</v>
      </c>
    </row>
    <row r="305" spans="2:51" s="12" customFormat="1" ht="12">
      <c r="B305" s="166"/>
      <c r="D305" s="163" t="s">
        <v>146</v>
      </c>
      <c r="E305" s="167" t="s">
        <v>1</v>
      </c>
      <c r="F305" s="168" t="s">
        <v>981</v>
      </c>
      <c r="H305" s="167" t="s">
        <v>1</v>
      </c>
      <c r="I305" s="169"/>
      <c r="L305" s="166"/>
      <c r="M305" s="170"/>
      <c r="N305" s="171"/>
      <c r="O305" s="171"/>
      <c r="P305" s="171"/>
      <c r="Q305" s="171"/>
      <c r="R305" s="171"/>
      <c r="S305" s="171"/>
      <c r="T305" s="172"/>
      <c r="AT305" s="167" t="s">
        <v>146</v>
      </c>
      <c r="AU305" s="167" t="s">
        <v>135</v>
      </c>
      <c r="AV305" s="12" t="s">
        <v>82</v>
      </c>
      <c r="AW305" s="12" t="s">
        <v>30</v>
      </c>
      <c r="AX305" s="12" t="s">
        <v>74</v>
      </c>
      <c r="AY305" s="167" t="s">
        <v>134</v>
      </c>
    </row>
    <row r="306" spans="2:51" s="13" customFormat="1" ht="12">
      <c r="B306" s="173"/>
      <c r="D306" s="163" t="s">
        <v>146</v>
      </c>
      <c r="E306" s="174" t="s">
        <v>1</v>
      </c>
      <c r="F306" s="175" t="s">
        <v>997</v>
      </c>
      <c r="H306" s="176">
        <v>13.4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146</v>
      </c>
      <c r="AU306" s="174" t="s">
        <v>135</v>
      </c>
      <c r="AV306" s="13" t="s">
        <v>84</v>
      </c>
      <c r="AW306" s="13" t="s">
        <v>30</v>
      </c>
      <c r="AX306" s="13" t="s">
        <v>74</v>
      </c>
      <c r="AY306" s="174" t="s">
        <v>134</v>
      </c>
    </row>
    <row r="307" spans="2:51" s="12" customFormat="1" ht="12">
      <c r="B307" s="166"/>
      <c r="D307" s="163" t="s">
        <v>146</v>
      </c>
      <c r="E307" s="167" t="s">
        <v>1</v>
      </c>
      <c r="F307" s="168" t="s">
        <v>983</v>
      </c>
      <c r="H307" s="167" t="s">
        <v>1</v>
      </c>
      <c r="I307" s="169"/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146</v>
      </c>
      <c r="AU307" s="167" t="s">
        <v>135</v>
      </c>
      <c r="AV307" s="12" t="s">
        <v>82</v>
      </c>
      <c r="AW307" s="12" t="s">
        <v>30</v>
      </c>
      <c r="AX307" s="12" t="s">
        <v>74</v>
      </c>
      <c r="AY307" s="167" t="s">
        <v>134</v>
      </c>
    </row>
    <row r="308" spans="2:51" s="13" customFormat="1" ht="12">
      <c r="B308" s="173"/>
      <c r="D308" s="163" t="s">
        <v>146</v>
      </c>
      <c r="E308" s="174" t="s">
        <v>1</v>
      </c>
      <c r="F308" s="175" t="s">
        <v>997</v>
      </c>
      <c r="H308" s="176">
        <v>13.4</v>
      </c>
      <c r="I308" s="177"/>
      <c r="L308" s="173"/>
      <c r="M308" s="178"/>
      <c r="N308" s="179"/>
      <c r="O308" s="179"/>
      <c r="P308" s="179"/>
      <c r="Q308" s="179"/>
      <c r="R308" s="179"/>
      <c r="S308" s="179"/>
      <c r="T308" s="180"/>
      <c r="AT308" s="174" t="s">
        <v>146</v>
      </c>
      <c r="AU308" s="174" t="s">
        <v>135</v>
      </c>
      <c r="AV308" s="13" t="s">
        <v>84</v>
      </c>
      <c r="AW308" s="13" t="s">
        <v>30</v>
      </c>
      <c r="AX308" s="13" t="s">
        <v>74</v>
      </c>
      <c r="AY308" s="174" t="s">
        <v>134</v>
      </c>
    </row>
    <row r="309" spans="2:51" s="14" customFormat="1" ht="12">
      <c r="B309" s="195"/>
      <c r="D309" s="163" t="s">
        <v>146</v>
      </c>
      <c r="E309" s="196" t="s">
        <v>1</v>
      </c>
      <c r="F309" s="197" t="s">
        <v>882</v>
      </c>
      <c r="H309" s="198">
        <v>26.8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146</v>
      </c>
      <c r="AU309" s="196" t="s">
        <v>135</v>
      </c>
      <c r="AV309" s="14" t="s">
        <v>142</v>
      </c>
      <c r="AW309" s="14" t="s">
        <v>30</v>
      </c>
      <c r="AX309" s="14" t="s">
        <v>82</v>
      </c>
      <c r="AY309" s="196" t="s">
        <v>134</v>
      </c>
    </row>
    <row r="310" spans="2:51" s="13" customFormat="1" ht="12">
      <c r="B310" s="173"/>
      <c r="D310" s="163" t="s">
        <v>146</v>
      </c>
      <c r="F310" s="175" t="s">
        <v>998</v>
      </c>
      <c r="H310" s="176">
        <v>13.4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4" t="s">
        <v>146</v>
      </c>
      <c r="AU310" s="174" t="s">
        <v>135</v>
      </c>
      <c r="AV310" s="13" t="s">
        <v>84</v>
      </c>
      <c r="AW310" s="13" t="s">
        <v>3</v>
      </c>
      <c r="AX310" s="13" t="s">
        <v>82</v>
      </c>
      <c r="AY310" s="174" t="s">
        <v>134</v>
      </c>
    </row>
    <row r="311" spans="2:65" s="1" customFormat="1" ht="21.6" customHeight="1">
      <c r="B311" s="149"/>
      <c r="C311" s="150" t="s">
        <v>381</v>
      </c>
      <c r="D311" s="150" t="s">
        <v>137</v>
      </c>
      <c r="E311" s="151" t="s">
        <v>999</v>
      </c>
      <c r="F311" s="152" t="s">
        <v>1000</v>
      </c>
      <c r="G311" s="153" t="s">
        <v>245</v>
      </c>
      <c r="H311" s="154">
        <v>23.2</v>
      </c>
      <c r="I311" s="155"/>
      <c r="J311" s="156">
        <f>ROUND(I311*H311,2)</f>
        <v>0</v>
      </c>
      <c r="K311" s="152" t="s">
        <v>141</v>
      </c>
      <c r="L311" s="31"/>
      <c r="M311" s="157" t="s">
        <v>1</v>
      </c>
      <c r="N311" s="158" t="s">
        <v>39</v>
      </c>
      <c r="O311" s="54"/>
      <c r="P311" s="159">
        <f>O311*H311</f>
        <v>0</v>
      </c>
      <c r="Q311" s="159">
        <v>0.00252</v>
      </c>
      <c r="R311" s="159">
        <f>Q311*H311</f>
        <v>0.058464</v>
      </c>
      <c r="S311" s="159">
        <v>0</v>
      </c>
      <c r="T311" s="160">
        <f>S311*H311</f>
        <v>0</v>
      </c>
      <c r="AR311" s="161" t="s">
        <v>538</v>
      </c>
      <c r="AT311" s="161" t="s">
        <v>137</v>
      </c>
      <c r="AU311" s="161" t="s">
        <v>135</v>
      </c>
      <c r="AY311" s="16" t="s">
        <v>134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6" t="s">
        <v>82</v>
      </c>
      <c r="BK311" s="162">
        <f>ROUND(I311*H311,2)</f>
        <v>0</v>
      </c>
      <c r="BL311" s="16" t="s">
        <v>538</v>
      </c>
      <c r="BM311" s="161" t="s">
        <v>1001</v>
      </c>
    </row>
    <row r="312" spans="2:47" s="1" customFormat="1" ht="19.2">
      <c r="B312" s="31"/>
      <c r="D312" s="163" t="s">
        <v>144</v>
      </c>
      <c r="F312" s="164" t="s">
        <v>1002</v>
      </c>
      <c r="I312" s="90"/>
      <c r="L312" s="31"/>
      <c r="M312" s="165"/>
      <c r="N312" s="54"/>
      <c r="O312" s="54"/>
      <c r="P312" s="54"/>
      <c r="Q312" s="54"/>
      <c r="R312" s="54"/>
      <c r="S312" s="54"/>
      <c r="T312" s="55"/>
      <c r="AT312" s="16" t="s">
        <v>144</v>
      </c>
      <c r="AU312" s="16" t="s">
        <v>135</v>
      </c>
    </row>
    <row r="313" spans="2:51" s="12" customFormat="1" ht="12">
      <c r="B313" s="166"/>
      <c r="D313" s="163" t="s">
        <v>146</v>
      </c>
      <c r="E313" s="167" t="s">
        <v>1</v>
      </c>
      <c r="F313" s="168" t="s">
        <v>981</v>
      </c>
      <c r="H313" s="167" t="s">
        <v>1</v>
      </c>
      <c r="I313" s="169"/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146</v>
      </c>
      <c r="AU313" s="167" t="s">
        <v>135</v>
      </c>
      <c r="AV313" s="12" t="s">
        <v>82</v>
      </c>
      <c r="AW313" s="12" t="s">
        <v>30</v>
      </c>
      <c r="AX313" s="12" t="s">
        <v>74</v>
      </c>
      <c r="AY313" s="167" t="s">
        <v>134</v>
      </c>
    </row>
    <row r="314" spans="2:51" s="13" customFormat="1" ht="12">
      <c r="B314" s="173"/>
      <c r="D314" s="163" t="s">
        <v>146</v>
      </c>
      <c r="E314" s="174" t="s">
        <v>1</v>
      </c>
      <c r="F314" s="175" t="s">
        <v>1003</v>
      </c>
      <c r="H314" s="176">
        <v>23.2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146</v>
      </c>
      <c r="AU314" s="174" t="s">
        <v>135</v>
      </c>
      <c r="AV314" s="13" t="s">
        <v>84</v>
      </c>
      <c r="AW314" s="13" t="s">
        <v>30</v>
      </c>
      <c r="AX314" s="13" t="s">
        <v>74</v>
      </c>
      <c r="AY314" s="174" t="s">
        <v>134</v>
      </c>
    </row>
    <row r="315" spans="2:51" s="12" customFormat="1" ht="12">
      <c r="B315" s="166"/>
      <c r="D315" s="163" t="s">
        <v>146</v>
      </c>
      <c r="E315" s="167" t="s">
        <v>1</v>
      </c>
      <c r="F315" s="168" t="s">
        <v>983</v>
      </c>
      <c r="H315" s="167" t="s">
        <v>1</v>
      </c>
      <c r="I315" s="169"/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146</v>
      </c>
      <c r="AU315" s="167" t="s">
        <v>135</v>
      </c>
      <c r="AV315" s="12" t="s">
        <v>82</v>
      </c>
      <c r="AW315" s="12" t="s">
        <v>30</v>
      </c>
      <c r="AX315" s="12" t="s">
        <v>74</v>
      </c>
      <c r="AY315" s="167" t="s">
        <v>134</v>
      </c>
    </row>
    <row r="316" spans="2:51" s="13" customFormat="1" ht="12">
      <c r="B316" s="173"/>
      <c r="D316" s="163" t="s">
        <v>146</v>
      </c>
      <c r="E316" s="174" t="s">
        <v>1</v>
      </c>
      <c r="F316" s="175" t="s">
        <v>1003</v>
      </c>
      <c r="H316" s="176">
        <v>23.2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146</v>
      </c>
      <c r="AU316" s="174" t="s">
        <v>135</v>
      </c>
      <c r="AV316" s="13" t="s">
        <v>84</v>
      </c>
      <c r="AW316" s="13" t="s">
        <v>30</v>
      </c>
      <c r="AX316" s="13" t="s">
        <v>74</v>
      </c>
      <c r="AY316" s="174" t="s">
        <v>134</v>
      </c>
    </row>
    <row r="317" spans="2:51" s="14" customFormat="1" ht="12">
      <c r="B317" s="195"/>
      <c r="D317" s="163" t="s">
        <v>146</v>
      </c>
      <c r="E317" s="196" t="s">
        <v>1</v>
      </c>
      <c r="F317" s="197" t="s">
        <v>882</v>
      </c>
      <c r="H317" s="198">
        <v>46.4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146</v>
      </c>
      <c r="AU317" s="196" t="s">
        <v>135</v>
      </c>
      <c r="AV317" s="14" t="s">
        <v>142</v>
      </c>
      <c r="AW317" s="14" t="s">
        <v>30</v>
      </c>
      <c r="AX317" s="14" t="s">
        <v>82</v>
      </c>
      <c r="AY317" s="196" t="s">
        <v>134</v>
      </c>
    </row>
    <row r="318" spans="2:51" s="13" customFormat="1" ht="12">
      <c r="B318" s="173"/>
      <c r="D318" s="163" t="s">
        <v>146</v>
      </c>
      <c r="F318" s="175" t="s">
        <v>1004</v>
      </c>
      <c r="H318" s="176">
        <v>23.2</v>
      </c>
      <c r="I318" s="177"/>
      <c r="L318" s="173"/>
      <c r="M318" s="178"/>
      <c r="N318" s="179"/>
      <c r="O318" s="179"/>
      <c r="P318" s="179"/>
      <c r="Q318" s="179"/>
      <c r="R318" s="179"/>
      <c r="S318" s="179"/>
      <c r="T318" s="180"/>
      <c r="AT318" s="174" t="s">
        <v>146</v>
      </c>
      <c r="AU318" s="174" t="s">
        <v>135</v>
      </c>
      <c r="AV318" s="13" t="s">
        <v>84</v>
      </c>
      <c r="AW318" s="13" t="s">
        <v>3</v>
      </c>
      <c r="AX318" s="13" t="s">
        <v>82</v>
      </c>
      <c r="AY318" s="174" t="s">
        <v>134</v>
      </c>
    </row>
    <row r="319" spans="2:65" s="1" customFormat="1" ht="14.4" customHeight="1">
      <c r="B319" s="149"/>
      <c r="C319" s="150" t="s">
        <v>387</v>
      </c>
      <c r="D319" s="150" t="s">
        <v>137</v>
      </c>
      <c r="E319" s="151" t="s">
        <v>1005</v>
      </c>
      <c r="F319" s="152" t="s">
        <v>1006</v>
      </c>
      <c r="G319" s="153" t="s">
        <v>245</v>
      </c>
      <c r="H319" s="154">
        <v>24.75</v>
      </c>
      <c r="I319" s="155"/>
      <c r="J319" s="156">
        <f>ROUND(I319*H319,2)</f>
        <v>0</v>
      </c>
      <c r="K319" s="152" t="s">
        <v>141</v>
      </c>
      <c r="L319" s="31"/>
      <c r="M319" s="157" t="s">
        <v>1</v>
      </c>
      <c r="N319" s="158" t="s">
        <v>39</v>
      </c>
      <c r="O319" s="54"/>
      <c r="P319" s="159">
        <f>O319*H319</f>
        <v>0</v>
      </c>
      <c r="Q319" s="159">
        <v>0.00026</v>
      </c>
      <c r="R319" s="159">
        <f>Q319*H319</f>
        <v>0.006435</v>
      </c>
      <c r="S319" s="159">
        <v>0</v>
      </c>
      <c r="T319" s="160">
        <f>S319*H319</f>
        <v>0</v>
      </c>
      <c r="AR319" s="161" t="s">
        <v>538</v>
      </c>
      <c r="AT319" s="161" t="s">
        <v>137</v>
      </c>
      <c r="AU319" s="161" t="s">
        <v>135</v>
      </c>
      <c r="AY319" s="16" t="s">
        <v>134</v>
      </c>
      <c r="BE319" s="162">
        <f>IF(N319="základní",J319,0)</f>
        <v>0</v>
      </c>
      <c r="BF319" s="162">
        <f>IF(N319="snížená",J319,0)</f>
        <v>0</v>
      </c>
      <c r="BG319" s="162">
        <f>IF(N319="zákl. přenesená",J319,0)</f>
        <v>0</v>
      </c>
      <c r="BH319" s="162">
        <f>IF(N319="sníž. přenesená",J319,0)</f>
        <v>0</v>
      </c>
      <c r="BI319" s="162">
        <f>IF(N319="nulová",J319,0)</f>
        <v>0</v>
      </c>
      <c r="BJ319" s="16" t="s">
        <v>82</v>
      </c>
      <c r="BK319" s="162">
        <f>ROUND(I319*H319,2)</f>
        <v>0</v>
      </c>
      <c r="BL319" s="16" t="s">
        <v>538</v>
      </c>
      <c r="BM319" s="161" t="s">
        <v>1007</v>
      </c>
    </row>
    <row r="320" spans="2:47" s="1" customFormat="1" ht="12">
      <c r="B320" s="31"/>
      <c r="D320" s="163" t="s">
        <v>144</v>
      </c>
      <c r="F320" s="164" t="s">
        <v>1008</v>
      </c>
      <c r="I320" s="90"/>
      <c r="L320" s="31"/>
      <c r="M320" s="165"/>
      <c r="N320" s="54"/>
      <c r="O320" s="54"/>
      <c r="P320" s="54"/>
      <c r="Q320" s="54"/>
      <c r="R320" s="54"/>
      <c r="S320" s="54"/>
      <c r="T320" s="55"/>
      <c r="AT320" s="16" t="s">
        <v>144</v>
      </c>
      <c r="AU320" s="16" t="s">
        <v>135</v>
      </c>
    </row>
    <row r="321" spans="2:51" s="13" customFormat="1" ht="12">
      <c r="B321" s="173"/>
      <c r="D321" s="163" t="s">
        <v>146</v>
      </c>
      <c r="E321" s="174" t="s">
        <v>1</v>
      </c>
      <c r="F321" s="175" t="s">
        <v>1009</v>
      </c>
      <c r="H321" s="176">
        <v>49.5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146</v>
      </c>
      <c r="AU321" s="174" t="s">
        <v>135</v>
      </c>
      <c r="AV321" s="13" t="s">
        <v>84</v>
      </c>
      <c r="AW321" s="13" t="s">
        <v>30</v>
      </c>
      <c r="AX321" s="13" t="s">
        <v>82</v>
      </c>
      <c r="AY321" s="174" t="s">
        <v>134</v>
      </c>
    </row>
    <row r="322" spans="2:51" s="13" customFormat="1" ht="12">
      <c r="B322" s="173"/>
      <c r="D322" s="163" t="s">
        <v>146</v>
      </c>
      <c r="F322" s="175" t="s">
        <v>1010</v>
      </c>
      <c r="H322" s="176">
        <v>24.75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146</v>
      </c>
      <c r="AU322" s="174" t="s">
        <v>135</v>
      </c>
      <c r="AV322" s="13" t="s">
        <v>84</v>
      </c>
      <c r="AW322" s="13" t="s">
        <v>3</v>
      </c>
      <c r="AX322" s="13" t="s">
        <v>82</v>
      </c>
      <c r="AY322" s="174" t="s">
        <v>134</v>
      </c>
    </row>
    <row r="323" spans="2:65" s="1" customFormat="1" ht="21.6" customHeight="1">
      <c r="B323" s="149"/>
      <c r="C323" s="150" t="s">
        <v>392</v>
      </c>
      <c r="D323" s="150" t="s">
        <v>137</v>
      </c>
      <c r="E323" s="151" t="s">
        <v>1011</v>
      </c>
      <c r="F323" s="152" t="s">
        <v>1012</v>
      </c>
      <c r="G323" s="153" t="s">
        <v>189</v>
      </c>
      <c r="H323" s="154">
        <v>2</v>
      </c>
      <c r="I323" s="155"/>
      <c r="J323" s="156">
        <f>ROUND(I323*H323,2)</f>
        <v>0</v>
      </c>
      <c r="K323" s="152" t="s">
        <v>141</v>
      </c>
      <c r="L323" s="31"/>
      <c r="M323" s="157" t="s">
        <v>1</v>
      </c>
      <c r="N323" s="158" t="s">
        <v>39</v>
      </c>
      <c r="O323" s="54"/>
      <c r="P323" s="159">
        <f>O323*H323</f>
        <v>0</v>
      </c>
      <c r="Q323" s="159">
        <v>0.00023</v>
      </c>
      <c r="R323" s="159">
        <f>Q323*H323</f>
        <v>0.00046</v>
      </c>
      <c r="S323" s="159">
        <v>0</v>
      </c>
      <c r="T323" s="160">
        <f>S323*H323</f>
        <v>0</v>
      </c>
      <c r="AR323" s="161" t="s">
        <v>538</v>
      </c>
      <c r="AT323" s="161" t="s">
        <v>137</v>
      </c>
      <c r="AU323" s="161" t="s">
        <v>135</v>
      </c>
      <c r="AY323" s="16" t="s">
        <v>134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6" t="s">
        <v>82</v>
      </c>
      <c r="BK323" s="162">
        <f>ROUND(I323*H323,2)</f>
        <v>0</v>
      </c>
      <c r="BL323" s="16" t="s">
        <v>538</v>
      </c>
      <c r="BM323" s="161" t="s">
        <v>1013</v>
      </c>
    </row>
    <row r="324" spans="2:47" s="1" customFormat="1" ht="28.8">
      <c r="B324" s="31"/>
      <c r="D324" s="163" t="s">
        <v>144</v>
      </c>
      <c r="F324" s="164" t="s">
        <v>1014</v>
      </c>
      <c r="I324" s="90"/>
      <c r="L324" s="31"/>
      <c r="M324" s="165"/>
      <c r="N324" s="54"/>
      <c r="O324" s="54"/>
      <c r="P324" s="54"/>
      <c r="Q324" s="54"/>
      <c r="R324" s="54"/>
      <c r="S324" s="54"/>
      <c r="T324" s="55"/>
      <c r="AT324" s="16" t="s">
        <v>144</v>
      </c>
      <c r="AU324" s="16" t="s">
        <v>135</v>
      </c>
    </row>
    <row r="325" spans="2:51" s="13" customFormat="1" ht="12">
      <c r="B325" s="173"/>
      <c r="D325" s="163" t="s">
        <v>146</v>
      </c>
      <c r="E325" s="174" t="s">
        <v>1</v>
      </c>
      <c r="F325" s="175" t="s">
        <v>84</v>
      </c>
      <c r="H325" s="176">
        <v>2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146</v>
      </c>
      <c r="AU325" s="174" t="s">
        <v>135</v>
      </c>
      <c r="AV325" s="13" t="s">
        <v>84</v>
      </c>
      <c r="AW325" s="13" t="s">
        <v>30</v>
      </c>
      <c r="AX325" s="13" t="s">
        <v>82</v>
      </c>
      <c r="AY325" s="174" t="s">
        <v>134</v>
      </c>
    </row>
    <row r="326" spans="2:65" s="1" customFormat="1" ht="21.6" customHeight="1">
      <c r="B326" s="149"/>
      <c r="C326" s="150" t="s">
        <v>397</v>
      </c>
      <c r="D326" s="150" t="s">
        <v>137</v>
      </c>
      <c r="E326" s="151" t="s">
        <v>1015</v>
      </c>
      <c r="F326" s="152" t="s">
        <v>1016</v>
      </c>
      <c r="G326" s="153" t="s">
        <v>189</v>
      </c>
      <c r="H326" s="154">
        <v>1</v>
      </c>
      <c r="I326" s="155"/>
      <c r="J326" s="156">
        <f>ROUND(I326*H326,2)</f>
        <v>0</v>
      </c>
      <c r="K326" s="152" t="s">
        <v>141</v>
      </c>
      <c r="L326" s="31"/>
      <c r="M326" s="157" t="s">
        <v>1</v>
      </c>
      <c r="N326" s="158" t="s">
        <v>39</v>
      </c>
      <c r="O326" s="54"/>
      <c r="P326" s="159">
        <f>O326*H326</f>
        <v>0</v>
      </c>
      <c r="Q326" s="159">
        <v>0.00057</v>
      </c>
      <c r="R326" s="159">
        <f>Q326*H326</f>
        <v>0.00057</v>
      </c>
      <c r="S326" s="159">
        <v>0</v>
      </c>
      <c r="T326" s="160">
        <f>S326*H326</f>
        <v>0</v>
      </c>
      <c r="AR326" s="161" t="s">
        <v>538</v>
      </c>
      <c r="AT326" s="161" t="s">
        <v>137</v>
      </c>
      <c r="AU326" s="161" t="s">
        <v>135</v>
      </c>
      <c r="AY326" s="16" t="s">
        <v>134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6" t="s">
        <v>82</v>
      </c>
      <c r="BK326" s="162">
        <f>ROUND(I326*H326,2)</f>
        <v>0</v>
      </c>
      <c r="BL326" s="16" t="s">
        <v>538</v>
      </c>
      <c r="BM326" s="161" t="s">
        <v>1017</v>
      </c>
    </row>
    <row r="327" spans="2:47" s="1" customFormat="1" ht="19.2">
      <c r="B327" s="31"/>
      <c r="D327" s="163" t="s">
        <v>144</v>
      </c>
      <c r="F327" s="164" t="s">
        <v>1018</v>
      </c>
      <c r="I327" s="90"/>
      <c r="L327" s="31"/>
      <c r="M327" s="165"/>
      <c r="N327" s="54"/>
      <c r="O327" s="54"/>
      <c r="P327" s="54"/>
      <c r="Q327" s="54"/>
      <c r="R327" s="54"/>
      <c r="S327" s="54"/>
      <c r="T327" s="55"/>
      <c r="AT327" s="16" t="s">
        <v>144</v>
      </c>
      <c r="AU327" s="16" t="s">
        <v>135</v>
      </c>
    </row>
    <row r="328" spans="2:51" s="13" customFormat="1" ht="12">
      <c r="B328" s="173"/>
      <c r="D328" s="163" t="s">
        <v>146</v>
      </c>
      <c r="E328" s="174" t="s">
        <v>1</v>
      </c>
      <c r="F328" s="175" t="s">
        <v>82</v>
      </c>
      <c r="H328" s="176">
        <v>1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146</v>
      </c>
      <c r="AU328" s="174" t="s">
        <v>135</v>
      </c>
      <c r="AV328" s="13" t="s">
        <v>84</v>
      </c>
      <c r="AW328" s="13" t="s">
        <v>30</v>
      </c>
      <c r="AX328" s="13" t="s">
        <v>82</v>
      </c>
      <c r="AY328" s="174" t="s">
        <v>134</v>
      </c>
    </row>
    <row r="329" spans="2:65" s="1" customFormat="1" ht="14.4" customHeight="1">
      <c r="B329" s="149"/>
      <c r="C329" s="150" t="s">
        <v>402</v>
      </c>
      <c r="D329" s="150" t="s">
        <v>137</v>
      </c>
      <c r="E329" s="151" t="s">
        <v>1019</v>
      </c>
      <c r="F329" s="152" t="s">
        <v>1020</v>
      </c>
      <c r="G329" s="153" t="s">
        <v>189</v>
      </c>
      <c r="H329" s="154">
        <v>1</v>
      </c>
      <c r="I329" s="155"/>
      <c r="J329" s="156">
        <f>ROUND(I329*H329,2)</f>
        <v>0</v>
      </c>
      <c r="K329" s="152" t="s">
        <v>141</v>
      </c>
      <c r="L329" s="31"/>
      <c r="M329" s="157" t="s">
        <v>1</v>
      </c>
      <c r="N329" s="158" t="s">
        <v>39</v>
      </c>
      <c r="O329" s="54"/>
      <c r="P329" s="159">
        <f>O329*H329</f>
        <v>0</v>
      </c>
      <c r="Q329" s="159">
        <v>0.00072</v>
      </c>
      <c r="R329" s="159">
        <f>Q329*H329</f>
        <v>0.00072</v>
      </c>
      <c r="S329" s="159">
        <v>0</v>
      </c>
      <c r="T329" s="160">
        <f>S329*H329</f>
        <v>0</v>
      </c>
      <c r="AR329" s="161" t="s">
        <v>538</v>
      </c>
      <c r="AT329" s="161" t="s">
        <v>137</v>
      </c>
      <c r="AU329" s="161" t="s">
        <v>135</v>
      </c>
      <c r="AY329" s="16" t="s">
        <v>134</v>
      </c>
      <c r="BE329" s="162">
        <f>IF(N329="základní",J329,0)</f>
        <v>0</v>
      </c>
      <c r="BF329" s="162">
        <f>IF(N329="snížená",J329,0)</f>
        <v>0</v>
      </c>
      <c r="BG329" s="162">
        <f>IF(N329="zákl. přenesená",J329,0)</f>
        <v>0</v>
      </c>
      <c r="BH329" s="162">
        <f>IF(N329="sníž. přenesená",J329,0)</f>
        <v>0</v>
      </c>
      <c r="BI329" s="162">
        <f>IF(N329="nulová",J329,0)</f>
        <v>0</v>
      </c>
      <c r="BJ329" s="16" t="s">
        <v>82</v>
      </c>
      <c r="BK329" s="162">
        <f>ROUND(I329*H329,2)</f>
        <v>0</v>
      </c>
      <c r="BL329" s="16" t="s">
        <v>538</v>
      </c>
      <c r="BM329" s="161" t="s">
        <v>1021</v>
      </c>
    </row>
    <row r="330" spans="2:47" s="1" customFormat="1" ht="19.2">
      <c r="B330" s="31"/>
      <c r="D330" s="163" t="s">
        <v>144</v>
      </c>
      <c r="F330" s="164" t="s">
        <v>1022</v>
      </c>
      <c r="I330" s="90"/>
      <c r="L330" s="31"/>
      <c r="M330" s="165"/>
      <c r="N330" s="54"/>
      <c r="O330" s="54"/>
      <c r="P330" s="54"/>
      <c r="Q330" s="54"/>
      <c r="R330" s="54"/>
      <c r="S330" s="54"/>
      <c r="T330" s="55"/>
      <c r="AT330" s="16" t="s">
        <v>144</v>
      </c>
      <c r="AU330" s="16" t="s">
        <v>135</v>
      </c>
    </row>
    <row r="331" spans="2:51" s="13" customFormat="1" ht="12">
      <c r="B331" s="173"/>
      <c r="D331" s="163" t="s">
        <v>146</v>
      </c>
      <c r="E331" s="174" t="s">
        <v>1</v>
      </c>
      <c r="F331" s="175" t="s">
        <v>82</v>
      </c>
      <c r="H331" s="176">
        <v>1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146</v>
      </c>
      <c r="AU331" s="174" t="s">
        <v>135</v>
      </c>
      <c r="AV331" s="13" t="s">
        <v>84</v>
      </c>
      <c r="AW331" s="13" t="s">
        <v>30</v>
      </c>
      <c r="AX331" s="13" t="s">
        <v>82</v>
      </c>
      <c r="AY331" s="174" t="s">
        <v>134</v>
      </c>
    </row>
    <row r="332" spans="2:65" s="1" customFormat="1" ht="21.6" customHeight="1">
      <c r="B332" s="149"/>
      <c r="C332" s="150" t="s">
        <v>407</v>
      </c>
      <c r="D332" s="150" t="s">
        <v>137</v>
      </c>
      <c r="E332" s="151" t="s">
        <v>1023</v>
      </c>
      <c r="F332" s="152" t="s">
        <v>1024</v>
      </c>
      <c r="G332" s="153" t="s">
        <v>189</v>
      </c>
      <c r="H332" s="154">
        <v>3</v>
      </c>
      <c r="I332" s="155"/>
      <c r="J332" s="156">
        <f>ROUND(I332*H332,2)</f>
        <v>0</v>
      </c>
      <c r="K332" s="152" t="s">
        <v>141</v>
      </c>
      <c r="L332" s="31"/>
      <c r="M332" s="157" t="s">
        <v>1</v>
      </c>
      <c r="N332" s="158" t="s">
        <v>39</v>
      </c>
      <c r="O332" s="54"/>
      <c r="P332" s="159">
        <f>O332*H332</f>
        <v>0</v>
      </c>
      <c r="Q332" s="159">
        <v>0.00152</v>
      </c>
      <c r="R332" s="159">
        <f>Q332*H332</f>
        <v>0.00456</v>
      </c>
      <c r="S332" s="159">
        <v>0</v>
      </c>
      <c r="T332" s="160">
        <f>S332*H332</f>
        <v>0</v>
      </c>
      <c r="AR332" s="161" t="s">
        <v>538</v>
      </c>
      <c r="AT332" s="161" t="s">
        <v>137</v>
      </c>
      <c r="AU332" s="161" t="s">
        <v>135</v>
      </c>
      <c r="AY332" s="16" t="s">
        <v>134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6" t="s">
        <v>82</v>
      </c>
      <c r="BK332" s="162">
        <f>ROUND(I332*H332,2)</f>
        <v>0</v>
      </c>
      <c r="BL332" s="16" t="s">
        <v>538</v>
      </c>
      <c r="BM332" s="161" t="s">
        <v>1025</v>
      </c>
    </row>
    <row r="333" spans="2:47" s="1" customFormat="1" ht="19.2">
      <c r="B333" s="31"/>
      <c r="D333" s="163" t="s">
        <v>144</v>
      </c>
      <c r="F333" s="164" t="s">
        <v>1026</v>
      </c>
      <c r="I333" s="90"/>
      <c r="L333" s="31"/>
      <c r="M333" s="165"/>
      <c r="N333" s="54"/>
      <c r="O333" s="54"/>
      <c r="P333" s="54"/>
      <c r="Q333" s="54"/>
      <c r="R333" s="54"/>
      <c r="S333" s="54"/>
      <c r="T333" s="55"/>
      <c r="AT333" s="16" t="s">
        <v>144</v>
      </c>
      <c r="AU333" s="16" t="s">
        <v>135</v>
      </c>
    </row>
    <row r="334" spans="2:51" s="13" customFormat="1" ht="12">
      <c r="B334" s="173"/>
      <c r="D334" s="163" t="s">
        <v>146</v>
      </c>
      <c r="E334" s="174" t="s">
        <v>1</v>
      </c>
      <c r="F334" s="175" t="s">
        <v>135</v>
      </c>
      <c r="H334" s="176">
        <v>3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146</v>
      </c>
      <c r="AU334" s="174" t="s">
        <v>135</v>
      </c>
      <c r="AV334" s="13" t="s">
        <v>84</v>
      </c>
      <c r="AW334" s="13" t="s">
        <v>30</v>
      </c>
      <c r="AX334" s="13" t="s">
        <v>82</v>
      </c>
      <c r="AY334" s="174" t="s">
        <v>134</v>
      </c>
    </row>
    <row r="335" spans="2:65" s="1" customFormat="1" ht="21.6" customHeight="1">
      <c r="B335" s="149"/>
      <c r="C335" s="150" t="s">
        <v>414</v>
      </c>
      <c r="D335" s="150" t="s">
        <v>137</v>
      </c>
      <c r="E335" s="151" t="s">
        <v>1027</v>
      </c>
      <c r="F335" s="152" t="s">
        <v>1028</v>
      </c>
      <c r="G335" s="153" t="s">
        <v>245</v>
      </c>
      <c r="H335" s="154">
        <v>171.3</v>
      </c>
      <c r="I335" s="155"/>
      <c r="J335" s="156">
        <f>ROUND(I335*H335,2)</f>
        <v>0</v>
      </c>
      <c r="K335" s="152" t="s">
        <v>141</v>
      </c>
      <c r="L335" s="31"/>
      <c r="M335" s="157" t="s">
        <v>1</v>
      </c>
      <c r="N335" s="158" t="s">
        <v>39</v>
      </c>
      <c r="O335" s="54"/>
      <c r="P335" s="159">
        <f>O335*H335</f>
        <v>0</v>
      </c>
      <c r="Q335" s="159">
        <v>0.00019</v>
      </c>
      <c r="R335" s="159">
        <f>Q335*H335</f>
        <v>0.032547000000000006</v>
      </c>
      <c r="S335" s="159">
        <v>0</v>
      </c>
      <c r="T335" s="160">
        <f>S335*H335</f>
        <v>0</v>
      </c>
      <c r="AR335" s="161" t="s">
        <v>538</v>
      </c>
      <c r="AT335" s="161" t="s">
        <v>137</v>
      </c>
      <c r="AU335" s="161" t="s">
        <v>135</v>
      </c>
      <c r="AY335" s="16" t="s">
        <v>134</v>
      </c>
      <c r="BE335" s="162">
        <f>IF(N335="základní",J335,0)</f>
        <v>0</v>
      </c>
      <c r="BF335" s="162">
        <f>IF(N335="snížená",J335,0)</f>
        <v>0</v>
      </c>
      <c r="BG335" s="162">
        <f>IF(N335="zákl. přenesená",J335,0)</f>
        <v>0</v>
      </c>
      <c r="BH335" s="162">
        <f>IF(N335="sníž. přenesená",J335,0)</f>
        <v>0</v>
      </c>
      <c r="BI335" s="162">
        <f>IF(N335="nulová",J335,0)</f>
        <v>0</v>
      </c>
      <c r="BJ335" s="16" t="s">
        <v>82</v>
      </c>
      <c r="BK335" s="162">
        <f>ROUND(I335*H335,2)</f>
        <v>0</v>
      </c>
      <c r="BL335" s="16" t="s">
        <v>538</v>
      </c>
      <c r="BM335" s="161" t="s">
        <v>1029</v>
      </c>
    </row>
    <row r="336" spans="2:47" s="1" customFormat="1" ht="28.8">
      <c r="B336" s="31"/>
      <c r="D336" s="163" t="s">
        <v>144</v>
      </c>
      <c r="F336" s="164" t="s">
        <v>1030</v>
      </c>
      <c r="I336" s="90"/>
      <c r="L336" s="31"/>
      <c r="M336" s="165"/>
      <c r="N336" s="54"/>
      <c r="O336" s="54"/>
      <c r="P336" s="54"/>
      <c r="Q336" s="54"/>
      <c r="R336" s="54"/>
      <c r="S336" s="54"/>
      <c r="T336" s="55"/>
      <c r="AT336" s="16" t="s">
        <v>144</v>
      </c>
      <c r="AU336" s="16" t="s">
        <v>135</v>
      </c>
    </row>
    <row r="337" spans="2:51" s="13" customFormat="1" ht="12">
      <c r="B337" s="173"/>
      <c r="D337" s="163" t="s">
        <v>146</v>
      </c>
      <c r="E337" s="174" t="s">
        <v>1</v>
      </c>
      <c r="F337" s="175" t="s">
        <v>1031</v>
      </c>
      <c r="H337" s="176">
        <v>342.6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146</v>
      </c>
      <c r="AU337" s="174" t="s">
        <v>135</v>
      </c>
      <c r="AV337" s="13" t="s">
        <v>84</v>
      </c>
      <c r="AW337" s="13" t="s">
        <v>30</v>
      </c>
      <c r="AX337" s="13" t="s">
        <v>82</v>
      </c>
      <c r="AY337" s="174" t="s">
        <v>134</v>
      </c>
    </row>
    <row r="338" spans="2:51" s="13" customFormat="1" ht="12">
      <c r="B338" s="173"/>
      <c r="D338" s="163" t="s">
        <v>146</v>
      </c>
      <c r="F338" s="175" t="s">
        <v>1032</v>
      </c>
      <c r="H338" s="176">
        <v>171.3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146</v>
      </c>
      <c r="AU338" s="174" t="s">
        <v>135</v>
      </c>
      <c r="AV338" s="13" t="s">
        <v>84</v>
      </c>
      <c r="AW338" s="13" t="s">
        <v>3</v>
      </c>
      <c r="AX338" s="13" t="s">
        <v>82</v>
      </c>
      <c r="AY338" s="174" t="s">
        <v>134</v>
      </c>
    </row>
    <row r="339" spans="2:65" s="1" customFormat="1" ht="21.6" customHeight="1">
      <c r="B339" s="149"/>
      <c r="C339" s="150" t="s">
        <v>421</v>
      </c>
      <c r="D339" s="150" t="s">
        <v>137</v>
      </c>
      <c r="E339" s="151" t="s">
        <v>1033</v>
      </c>
      <c r="F339" s="152" t="s">
        <v>1034</v>
      </c>
      <c r="G339" s="153" t="s">
        <v>245</v>
      </c>
      <c r="H339" s="154">
        <v>171.3</v>
      </c>
      <c r="I339" s="155"/>
      <c r="J339" s="156">
        <f>ROUND(I339*H339,2)</f>
        <v>0</v>
      </c>
      <c r="K339" s="152" t="s">
        <v>141</v>
      </c>
      <c r="L339" s="31"/>
      <c r="M339" s="157" t="s">
        <v>1</v>
      </c>
      <c r="N339" s="158" t="s">
        <v>39</v>
      </c>
      <c r="O339" s="54"/>
      <c r="P339" s="159">
        <f>O339*H339</f>
        <v>0</v>
      </c>
      <c r="Q339" s="159">
        <v>1E-05</v>
      </c>
      <c r="R339" s="159">
        <f>Q339*H339</f>
        <v>0.0017130000000000003</v>
      </c>
      <c r="S339" s="159">
        <v>0</v>
      </c>
      <c r="T339" s="160">
        <f>S339*H339</f>
        <v>0</v>
      </c>
      <c r="AR339" s="161" t="s">
        <v>538</v>
      </c>
      <c r="AT339" s="161" t="s">
        <v>137</v>
      </c>
      <c r="AU339" s="161" t="s">
        <v>135</v>
      </c>
      <c r="AY339" s="16" t="s">
        <v>134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6" t="s">
        <v>82</v>
      </c>
      <c r="BK339" s="162">
        <f>ROUND(I339*H339,2)</f>
        <v>0</v>
      </c>
      <c r="BL339" s="16" t="s">
        <v>538</v>
      </c>
      <c r="BM339" s="161" t="s">
        <v>1035</v>
      </c>
    </row>
    <row r="340" spans="2:47" s="1" customFormat="1" ht="19.2">
      <c r="B340" s="31"/>
      <c r="D340" s="163" t="s">
        <v>144</v>
      </c>
      <c r="F340" s="164" t="s">
        <v>1036</v>
      </c>
      <c r="I340" s="90"/>
      <c r="L340" s="31"/>
      <c r="M340" s="165"/>
      <c r="N340" s="54"/>
      <c r="O340" s="54"/>
      <c r="P340" s="54"/>
      <c r="Q340" s="54"/>
      <c r="R340" s="54"/>
      <c r="S340" s="54"/>
      <c r="T340" s="55"/>
      <c r="AT340" s="16" t="s">
        <v>144</v>
      </c>
      <c r="AU340" s="16" t="s">
        <v>135</v>
      </c>
    </row>
    <row r="341" spans="2:51" s="13" customFormat="1" ht="12">
      <c r="B341" s="173"/>
      <c r="D341" s="163" t="s">
        <v>146</v>
      </c>
      <c r="E341" s="174" t="s">
        <v>1</v>
      </c>
      <c r="F341" s="175" t="s">
        <v>1031</v>
      </c>
      <c r="H341" s="176">
        <v>342.6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146</v>
      </c>
      <c r="AU341" s="174" t="s">
        <v>135</v>
      </c>
      <c r="AV341" s="13" t="s">
        <v>84</v>
      </c>
      <c r="AW341" s="13" t="s">
        <v>30</v>
      </c>
      <c r="AX341" s="13" t="s">
        <v>82</v>
      </c>
      <c r="AY341" s="174" t="s">
        <v>134</v>
      </c>
    </row>
    <row r="342" spans="2:51" s="13" customFormat="1" ht="12">
      <c r="B342" s="173"/>
      <c r="D342" s="163" t="s">
        <v>146</v>
      </c>
      <c r="F342" s="175" t="s">
        <v>1032</v>
      </c>
      <c r="H342" s="176">
        <v>171.3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146</v>
      </c>
      <c r="AU342" s="174" t="s">
        <v>135</v>
      </c>
      <c r="AV342" s="13" t="s">
        <v>84</v>
      </c>
      <c r="AW342" s="13" t="s">
        <v>3</v>
      </c>
      <c r="AX342" s="13" t="s">
        <v>82</v>
      </c>
      <c r="AY342" s="174" t="s">
        <v>134</v>
      </c>
    </row>
    <row r="343" spans="2:65" s="1" customFormat="1" ht="21.6" customHeight="1">
      <c r="B343" s="149"/>
      <c r="C343" s="150" t="s">
        <v>425</v>
      </c>
      <c r="D343" s="150" t="s">
        <v>137</v>
      </c>
      <c r="E343" s="151" t="s">
        <v>1037</v>
      </c>
      <c r="F343" s="152" t="s">
        <v>1038</v>
      </c>
      <c r="G343" s="153" t="s">
        <v>334</v>
      </c>
      <c r="H343" s="154">
        <v>0.453</v>
      </c>
      <c r="I343" s="155"/>
      <c r="J343" s="156">
        <f>ROUND(I343*H343,2)</f>
        <v>0</v>
      </c>
      <c r="K343" s="152" t="s">
        <v>141</v>
      </c>
      <c r="L343" s="31"/>
      <c r="M343" s="157" t="s">
        <v>1</v>
      </c>
      <c r="N343" s="158" t="s">
        <v>39</v>
      </c>
      <c r="O343" s="54"/>
      <c r="P343" s="159">
        <f>O343*H343</f>
        <v>0</v>
      </c>
      <c r="Q343" s="159">
        <v>0</v>
      </c>
      <c r="R343" s="159">
        <f>Q343*H343</f>
        <v>0</v>
      </c>
      <c r="S343" s="159">
        <v>0</v>
      </c>
      <c r="T343" s="160">
        <f>S343*H343</f>
        <v>0</v>
      </c>
      <c r="AR343" s="161" t="s">
        <v>538</v>
      </c>
      <c r="AT343" s="161" t="s">
        <v>137</v>
      </c>
      <c r="AU343" s="161" t="s">
        <v>135</v>
      </c>
      <c r="AY343" s="16" t="s">
        <v>134</v>
      </c>
      <c r="BE343" s="162">
        <f>IF(N343="základní",J343,0)</f>
        <v>0</v>
      </c>
      <c r="BF343" s="162">
        <f>IF(N343="snížená",J343,0)</f>
        <v>0</v>
      </c>
      <c r="BG343" s="162">
        <f>IF(N343="zákl. přenesená",J343,0)</f>
        <v>0</v>
      </c>
      <c r="BH343" s="162">
        <f>IF(N343="sníž. přenesená",J343,0)</f>
        <v>0</v>
      </c>
      <c r="BI343" s="162">
        <f>IF(N343="nulová",J343,0)</f>
        <v>0</v>
      </c>
      <c r="BJ343" s="16" t="s">
        <v>82</v>
      </c>
      <c r="BK343" s="162">
        <f>ROUND(I343*H343,2)</f>
        <v>0</v>
      </c>
      <c r="BL343" s="16" t="s">
        <v>538</v>
      </c>
      <c r="BM343" s="161" t="s">
        <v>1039</v>
      </c>
    </row>
    <row r="344" spans="2:47" s="1" customFormat="1" ht="38.4">
      <c r="B344" s="31"/>
      <c r="D344" s="163" t="s">
        <v>144</v>
      </c>
      <c r="F344" s="164" t="s">
        <v>1040</v>
      </c>
      <c r="I344" s="90"/>
      <c r="L344" s="31"/>
      <c r="M344" s="165"/>
      <c r="N344" s="54"/>
      <c r="O344" s="54"/>
      <c r="P344" s="54"/>
      <c r="Q344" s="54"/>
      <c r="R344" s="54"/>
      <c r="S344" s="54"/>
      <c r="T344" s="55"/>
      <c r="AT344" s="16" t="s">
        <v>144</v>
      </c>
      <c r="AU344" s="16" t="s">
        <v>135</v>
      </c>
    </row>
    <row r="345" spans="2:63" s="11" customFormat="1" ht="20.85" customHeight="1">
      <c r="B345" s="136"/>
      <c r="D345" s="137" t="s">
        <v>73</v>
      </c>
      <c r="E345" s="147" t="s">
        <v>1041</v>
      </c>
      <c r="F345" s="147" t="s">
        <v>1042</v>
      </c>
      <c r="I345" s="139"/>
      <c r="J345" s="148">
        <f>BK345</f>
        <v>0</v>
      </c>
      <c r="L345" s="136"/>
      <c r="M345" s="141"/>
      <c r="N345" s="142"/>
      <c r="O345" s="142"/>
      <c r="P345" s="143">
        <f>SUM(P346:P432)</f>
        <v>0</v>
      </c>
      <c r="Q345" s="142"/>
      <c r="R345" s="143">
        <f>SUM(R346:R432)</f>
        <v>0.26345</v>
      </c>
      <c r="S345" s="142"/>
      <c r="T345" s="144">
        <f>SUM(T346:T432)</f>
        <v>0.34944</v>
      </c>
      <c r="AR345" s="137" t="s">
        <v>135</v>
      </c>
      <c r="AT345" s="145" t="s">
        <v>73</v>
      </c>
      <c r="AU345" s="145" t="s">
        <v>84</v>
      </c>
      <c r="AY345" s="137" t="s">
        <v>134</v>
      </c>
      <c r="BK345" s="146">
        <f>SUM(BK346:BK432)</f>
        <v>0</v>
      </c>
    </row>
    <row r="346" spans="2:65" s="1" customFormat="1" ht="14.4" customHeight="1">
      <c r="B346" s="149"/>
      <c r="C346" s="150" t="s">
        <v>429</v>
      </c>
      <c r="D346" s="150" t="s">
        <v>137</v>
      </c>
      <c r="E346" s="151" t="s">
        <v>1043</v>
      </c>
      <c r="F346" s="152" t="s">
        <v>1044</v>
      </c>
      <c r="G346" s="153" t="s">
        <v>934</v>
      </c>
      <c r="H346" s="154">
        <v>2</v>
      </c>
      <c r="I346" s="155"/>
      <c r="J346" s="156">
        <f>ROUND(I346*H346,2)</f>
        <v>0</v>
      </c>
      <c r="K346" s="152" t="s">
        <v>141</v>
      </c>
      <c r="L346" s="31"/>
      <c r="M346" s="157" t="s">
        <v>1</v>
      </c>
      <c r="N346" s="158" t="s">
        <v>39</v>
      </c>
      <c r="O346" s="54"/>
      <c r="P346" s="159">
        <f>O346*H346</f>
        <v>0</v>
      </c>
      <c r="Q346" s="159">
        <v>0</v>
      </c>
      <c r="R346" s="159">
        <f>Q346*H346</f>
        <v>0</v>
      </c>
      <c r="S346" s="159">
        <v>0.01933</v>
      </c>
      <c r="T346" s="160">
        <f>S346*H346</f>
        <v>0.03866</v>
      </c>
      <c r="AR346" s="161" t="s">
        <v>538</v>
      </c>
      <c r="AT346" s="161" t="s">
        <v>137</v>
      </c>
      <c r="AU346" s="161" t="s">
        <v>135</v>
      </c>
      <c r="AY346" s="16" t="s">
        <v>134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6" t="s">
        <v>82</v>
      </c>
      <c r="BK346" s="162">
        <f>ROUND(I346*H346,2)</f>
        <v>0</v>
      </c>
      <c r="BL346" s="16" t="s">
        <v>538</v>
      </c>
      <c r="BM346" s="161" t="s">
        <v>1045</v>
      </c>
    </row>
    <row r="347" spans="2:47" s="1" customFormat="1" ht="19.2">
      <c r="B347" s="31"/>
      <c r="D347" s="163" t="s">
        <v>144</v>
      </c>
      <c r="F347" s="164" t="s">
        <v>1046</v>
      </c>
      <c r="I347" s="90"/>
      <c r="L347" s="31"/>
      <c r="M347" s="165"/>
      <c r="N347" s="54"/>
      <c r="O347" s="54"/>
      <c r="P347" s="54"/>
      <c r="Q347" s="54"/>
      <c r="R347" s="54"/>
      <c r="S347" s="54"/>
      <c r="T347" s="55"/>
      <c r="AT347" s="16" t="s">
        <v>144</v>
      </c>
      <c r="AU347" s="16" t="s">
        <v>135</v>
      </c>
    </row>
    <row r="348" spans="2:51" s="13" customFormat="1" ht="12">
      <c r="B348" s="173"/>
      <c r="D348" s="163" t="s">
        <v>146</v>
      </c>
      <c r="E348" s="174" t="s">
        <v>1</v>
      </c>
      <c r="F348" s="175" t="s">
        <v>84</v>
      </c>
      <c r="H348" s="176">
        <v>2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146</v>
      </c>
      <c r="AU348" s="174" t="s">
        <v>135</v>
      </c>
      <c r="AV348" s="13" t="s">
        <v>84</v>
      </c>
      <c r="AW348" s="13" t="s">
        <v>30</v>
      </c>
      <c r="AX348" s="13" t="s">
        <v>82</v>
      </c>
      <c r="AY348" s="174" t="s">
        <v>134</v>
      </c>
    </row>
    <row r="349" spans="2:65" s="1" customFormat="1" ht="21.6" customHeight="1">
      <c r="B349" s="149"/>
      <c r="C349" s="150" t="s">
        <v>434</v>
      </c>
      <c r="D349" s="150" t="s">
        <v>137</v>
      </c>
      <c r="E349" s="151" t="s">
        <v>1047</v>
      </c>
      <c r="F349" s="152" t="s">
        <v>1048</v>
      </c>
      <c r="G349" s="153" t="s">
        <v>934</v>
      </c>
      <c r="H349" s="154">
        <v>1</v>
      </c>
      <c r="I349" s="155"/>
      <c r="J349" s="156">
        <f>ROUND(I349*H349,2)</f>
        <v>0</v>
      </c>
      <c r="K349" s="152" t="s">
        <v>141</v>
      </c>
      <c r="L349" s="31"/>
      <c r="M349" s="157" t="s">
        <v>1</v>
      </c>
      <c r="N349" s="158" t="s">
        <v>39</v>
      </c>
      <c r="O349" s="54"/>
      <c r="P349" s="159">
        <f>O349*H349</f>
        <v>0</v>
      </c>
      <c r="Q349" s="159">
        <v>0.0232</v>
      </c>
      <c r="R349" s="159">
        <f>Q349*H349</f>
        <v>0.0232</v>
      </c>
      <c r="S349" s="159">
        <v>0</v>
      </c>
      <c r="T349" s="160">
        <f>S349*H349</f>
        <v>0</v>
      </c>
      <c r="AR349" s="161" t="s">
        <v>538</v>
      </c>
      <c r="AT349" s="161" t="s">
        <v>137</v>
      </c>
      <c r="AU349" s="161" t="s">
        <v>135</v>
      </c>
      <c r="AY349" s="16" t="s">
        <v>134</v>
      </c>
      <c r="BE349" s="162">
        <f>IF(N349="základní",J349,0)</f>
        <v>0</v>
      </c>
      <c r="BF349" s="162">
        <f>IF(N349="snížená",J349,0)</f>
        <v>0</v>
      </c>
      <c r="BG349" s="162">
        <f>IF(N349="zákl. přenesená",J349,0)</f>
        <v>0</v>
      </c>
      <c r="BH349" s="162">
        <f>IF(N349="sníž. přenesená",J349,0)</f>
        <v>0</v>
      </c>
      <c r="BI349" s="162">
        <f>IF(N349="nulová",J349,0)</f>
        <v>0</v>
      </c>
      <c r="BJ349" s="16" t="s">
        <v>82</v>
      </c>
      <c r="BK349" s="162">
        <f>ROUND(I349*H349,2)</f>
        <v>0</v>
      </c>
      <c r="BL349" s="16" t="s">
        <v>538</v>
      </c>
      <c r="BM349" s="161" t="s">
        <v>1049</v>
      </c>
    </row>
    <row r="350" spans="2:47" s="1" customFormat="1" ht="19.2">
      <c r="B350" s="31"/>
      <c r="D350" s="163" t="s">
        <v>144</v>
      </c>
      <c r="F350" s="164" t="s">
        <v>1050</v>
      </c>
      <c r="I350" s="90"/>
      <c r="L350" s="31"/>
      <c r="M350" s="165"/>
      <c r="N350" s="54"/>
      <c r="O350" s="54"/>
      <c r="P350" s="54"/>
      <c r="Q350" s="54"/>
      <c r="R350" s="54"/>
      <c r="S350" s="54"/>
      <c r="T350" s="55"/>
      <c r="AT350" s="16" t="s">
        <v>144</v>
      </c>
      <c r="AU350" s="16" t="s">
        <v>135</v>
      </c>
    </row>
    <row r="351" spans="2:51" s="13" customFormat="1" ht="12">
      <c r="B351" s="173"/>
      <c r="D351" s="163" t="s">
        <v>146</v>
      </c>
      <c r="E351" s="174" t="s">
        <v>1</v>
      </c>
      <c r="F351" s="175" t="s">
        <v>82</v>
      </c>
      <c r="H351" s="176">
        <v>1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146</v>
      </c>
      <c r="AU351" s="174" t="s">
        <v>135</v>
      </c>
      <c r="AV351" s="13" t="s">
        <v>84</v>
      </c>
      <c r="AW351" s="13" t="s">
        <v>30</v>
      </c>
      <c r="AX351" s="13" t="s">
        <v>82</v>
      </c>
      <c r="AY351" s="174" t="s">
        <v>134</v>
      </c>
    </row>
    <row r="352" spans="2:65" s="1" customFormat="1" ht="32.4" customHeight="1">
      <c r="B352" s="149"/>
      <c r="C352" s="150" t="s">
        <v>438</v>
      </c>
      <c r="D352" s="150" t="s">
        <v>137</v>
      </c>
      <c r="E352" s="151" t="s">
        <v>1051</v>
      </c>
      <c r="F352" s="152" t="s">
        <v>1052</v>
      </c>
      <c r="G352" s="153" t="s">
        <v>934</v>
      </c>
      <c r="H352" s="154">
        <v>1</v>
      </c>
      <c r="I352" s="155"/>
      <c r="J352" s="156">
        <f>ROUND(I352*H352,2)</f>
        <v>0</v>
      </c>
      <c r="K352" s="152" t="s">
        <v>141</v>
      </c>
      <c r="L352" s="31"/>
      <c r="M352" s="157" t="s">
        <v>1</v>
      </c>
      <c r="N352" s="158" t="s">
        <v>39</v>
      </c>
      <c r="O352" s="54"/>
      <c r="P352" s="159">
        <f>O352*H352</f>
        <v>0</v>
      </c>
      <c r="Q352" s="159">
        <v>0.01692</v>
      </c>
      <c r="R352" s="159">
        <f>Q352*H352</f>
        <v>0.01692</v>
      </c>
      <c r="S352" s="159">
        <v>0</v>
      </c>
      <c r="T352" s="160">
        <f>S352*H352</f>
        <v>0</v>
      </c>
      <c r="AR352" s="161" t="s">
        <v>538</v>
      </c>
      <c r="AT352" s="161" t="s">
        <v>137</v>
      </c>
      <c r="AU352" s="161" t="s">
        <v>135</v>
      </c>
      <c r="AY352" s="16" t="s">
        <v>134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82</v>
      </c>
      <c r="BK352" s="162">
        <f>ROUND(I352*H352,2)</f>
        <v>0</v>
      </c>
      <c r="BL352" s="16" t="s">
        <v>538</v>
      </c>
      <c r="BM352" s="161" t="s">
        <v>1053</v>
      </c>
    </row>
    <row r="353" spans="2:47" s="1" customFormat="1" ht="28.8">
      <c r="B353" s="31"/>
      <c r="D353" s="163" t="s">
        <v>144</v>
      </c>
      <c r="F353" s="164" t="s">
        <v>1054</v>
      </c>
      <c r="I353" s="90"/>
      <c r="L353" s="31"/>
      <c r="M353" s="165"/>
      <c r="N353" s="54"/>
      <c r="O353" s="54"/>
      <c r="P353" s="54"/>
      <c r="Q353" s="54"/>
      <c r="R353" s="54"/>
      <c r="S353" s="54"/>
      <c r="T353" s="55"/>
      <c r="AT353" s="16" t="s">
        <v>144</v>
      </c>
      <c r="AU353" s="16" t="s">
        <v>135</v>
      </c>
    </row>
    <row r="354" spans="2:51" s="13" customFormat="1" ht="12">
      <c r="B354" s="173"/>
      <c r="D354" s="163" t="s">
        <v>146</v>
      </c>
      <c r="E354" s="174" t="s">
        <v>1</v>
      </c>
      <c r="F354" s="175" t="s">
        <v>82</v>
      </c>
      <c r="H354" s="176">
        <v>1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146</v>
      </c>
      <c r="AU354" s="174" t="s">
        <v>135</v>
      </c>
      <c r="AV354" s="13" t="s">
        <v>84</v>
      </c>
      <c r="AW354" s="13" t="s">
        <v>30</v>
      </c>
      <c r="AX354" s="13" t="s">
        <v>82</v>
      </c>
      <c r="AY354" s="174" t="s">
        <v>134</v>
      </c>
    </row>
    <row r="355" spans="2:65" s="1" customFormat="1" ht="21.6" customHeight="1">
      <c r="B355" s="149"/>
      <c r="C355" s="150" t="s">
        <v>443</v>
      </c>
      <c r="D355" s="150" t="s">
        <v>137</v>
      </c>
      <c r="E355" s="151" t="s">
        <v>1055</v>
      </c>
      <c r="F355" s="152" t="s">
        <v>1056</v>
      </c>
      <c r="G355" s="153" t="s">
        <v>934</v>
      </c>
      <c r="H355" s="154">
        <v>1</v>
      </c>
      <c r="I355" s="155"/>
      <c r="J355" s="156">
        <f>ROUND(I355*H355,2)</f>
        <v>0</v>
      </c>
      <c r="K355" s="152" t="s">
        <v>141</v>
      </c>
      <c r="L355" s="31"/>
      <c r="M355" s="157" t="s">
        <v>1</v>
      </c>
      <c r="N355" s="158" t="s">
        <v>39</v>
      </c>
      <c r="O355" s="54"/>
      <c r="P355" s="159">
        <f>O355*H355</f>
        <v>0</v>
      </c>
      <c r="Q355" s="159">
        <v>0.01608</v>
      </c>
      <c r="R355" s="159">
        <f>Q355*H355</f>
        <v>0.01608</v>
      </c>
      <c r="S355" s="159">
        <v>0</v>
      </c>
      <c r="T355" s="160">
        <f>S355*H355</f>
        <v>0</v>
      </c>
      <c r="AR355" s="161" t="s">
        <v>538</v>
      </c>
      <c r="AT355" s="161" t="s">
        <v>137</v>
      </c>
      <c r="AU355" s="161" t="s">
        <v>135</v>
      </c>
      <c r="AY355" s="16" t="s">
        <v>134</v>
      </c>
      <c r="BE355" s="162">
        <f>IF(N355="základní",J355,0)</f>
        <v>0</v>
      </c>
      <c r="BF355" s="162">
        <f>IF(N355="snížená",J355,0)</f>
        <v>0</v>
      </c>
      <c r="BG355" s="162">
        <f>IF(N355="zákl. přenesená",J355,0)</f>
        <v>0</v>
      </c>
      <c r="BH355" s="162">
        <f>IF(N355="sníž. přenesená",J355,0)</f>
        <v>0</v>
      </c>
      <c r="BI355" s="162">
        <f>IF(N355="nulová",J355,0)</f>
        <v>0</v>
      </c>
      <c r="BJ355" s="16" t="s">
        <v>82</v>
      </c>
      <c r="BK355" s="162">
        <f>ROUND(I355*H355,2)</f>
        <v>0</v>
      </c>
      <c r="BL355" s="16" t="s">
        <v>538</v>
      </c>
      <c r="BM355" s="161" t="s">
        <v>1057</v>
      </c>
    </row>
    <row r="356" spans="2:47" s="1" customFormat="1" ht="19.2">
      <c r="B356" s="31"/>
      <c r="D356" s="163" t="s">
        <v>144</v>
      </c>
      <c r="F356" s="164" t="s">
        <v>1058</v>
      </c>
      <c r="I356" s="90"/>
      <c r="L356" s="31"/>
      <c r="M356" s="165"/>
      <c r="N356" s="54"/>
      <c r="O356" s="54"/>
      <c r="P356" s="54"/>
      <c r="Q356" s="54"/>
      <c r="R356" s="54"/>
      <c r="S356" s="54"/>
      <c r="T356" s="55"/>
      <c r="AT356" s="16" t="s">
        <v>144</v>
      </c>
      <c r="AU356" s="16" t="s">
        <v>135</v>
      </c>
    </row>
    <row r="357" spans="2:51" s="13" customFormat="1" ht="12">
      <c r="B357" s="173"/>
      <c r="D357" s="163" t="s">
        <v>146</v>
      </c>
      <c r="E357" s="174" t="s">
        <v>1</v>
      </c>
      <c r="F357" s="175" t="s">
        <v>82</v>
      </c>
      <c r="H357" s="176">
        <v>1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146</v>
      </c>
      <c r="AU357" s="174" t="s">
        <v>135</v>
      </c>
      <c r="AV357" s="13" t="s">
        <v>84</v>
      </c>
      <c r="AW357" s="13" t="s">
        <v>30</v>
      </c>
      <c r="AX357" s="13" t="s">
        <v>82</v>
      </c>
      <c r="AY357" s="174" t="s">
        <v>134</v>
      </c>
    </row>
    <row r="358" spans="2:65" s="1" customFormat="1" ht="14.4" customHeight="1">
      <c r="B358" s="149"/>
      <c r="C358" s="150" t="s">
        <v>447</v>
      </c>
      <c r="D358" s="150" t="s">
        <v>137</v>
      </c>
      <c r="E358" s="151" t="s">
        <v>1059</v>
      </c>
      <c r="F358" s="152" t="s">
        <v>1060</v>
      </c>
      <c r="G358" s="153" t="s">
        <v>934</v>
      </c>
      <c r="H358" s="154">
        <v>8</v>
      </c>
      <c r="I358" s="155"/>
      <c r="J358" s="156">
        <f>ROUND(I358*H358,2)</f>
        <v>0</v>
      </c>
      <c r="K358" s="152" t="s">
        <v>141</v>
      </c>
      <c r="L358" s="31"/>
      <c r="M358" s="157" t="s">
        <v>1</v>
      </c>
      <c r="N358" s="158" t="s">
        <v>39</v>
      </c>
      <c r="O358" s="54"/>
      <c r="P358" s="159">
        <f>O358*H358</f>
        <v>0</v>
      </c>
      <c r="Q358" s="159">
        <v>0</v>
      </c>
      <c r="R358" s="159">
        <f>Q358*H358</f>
        <v>0</v>
      </c>
      <c r="S358" s="159">
        <v>0.01946</v>
      </c>
      <c r="T358" s="160">
        <f>S358*H358</f>
        <v>0.15568</v>
      </c>
      <c r="AR358" s="161" t="s">
        <v>538</v>
      </c>
      <c r="AT358" s="161" t="s">
        <v>137</v>
      </c>
      <c r="AU358" s="161" t="s">
        <v>135</v>
      </c>
      <c r="AY358" s="16" t="s">
        <v>134</v>
      </c>
      <c r="BE358" s="162">
        <f>IF(N358="základní",J358,0)</f>
        <v>0</v>
      </c>
      <c r="BF358" s="162">
        <f>IF(N358="snížená",J358,0)</f>
        <v>0</v>
      </c>
      <c r="BG358" s="162">
        <f>IF(N358="zákl. přenesená",J358,0)</f>
        <v>0</v>
      </c>
      <c r="BH358" s="162">
        <f>IF(N358="sníž. přenesená",J358,0)</f>
        <v>0</v>
      </c>
      <c r="BI358" s="162">
        <f>IF(N358="nulová",J358,0)</f>
        <v>0</v>
      </c>
      <c r="BJ358" s="16" t="s">
        <v>82</v>
      </c>
      <c r="BK358" s="162">
        <f>ROUND(I358*H358,2)</f>
        <v>0</v>
      </c>
      <c r="BL358" s="16" t="s">
        <v>538</v>
      </c>
      <c r="BM358" s="161" t="s">
        <v>1061</v>
      </c>
    </row>
    <row r="359" spans="2:47" s="1" customFormat="1" ht="19.2">
      <c r="B359" s="31"/>
      <c r="D359" s="163" t="s">
        <v>144</v>
      </c>
      <c r="F359" s="164" t="s">
        <v>1062</v>
      </c>
      <c r="I359" s="90"/>
      <c r="L359" s="31"/>
      <c r="M359" s="165"/>
      <c r="N359" s="54"/>
      <c r="O359" s="54"/>
      <c r="P359" s="54"/>
      <c r="Q359" s="54"/>
      <c r="R359" s="54"/>
      <c r="S359" s="54"/>
      <c r="T359" s="55"/>
      <c r="AT359" s="16" t="s">
        <v>144</v>
      </c>
      <c r="AU359" s="16" t="s">
        <v>135</v>
      </c>
    </row>
    <row r="360" spans="2:51" s="13" customFormat="1" ht="12">
      <c r="B360" s="173"/>
      <c r="D360" s="163" t="s">
        <v>146</v>
      </c>
      <c r="E360" s="174" t="s">
        <v>1</v>
      </c>
      <c r="F360" s="175" t="s">
        <v>1063</v>
      </c>
      <c r="H360" s="176">
        <v>8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146</v>
      </c>
      <c r="AU360" s="174" t="s">
        <v>135</v>
      </c>
      <c r="AV360" s="13" t="s">
        <v>84</v>
      </c>
      <c r="AW360" s="13" t="s">
        <v>30</v>
      </c>
      <c r="AX360" s="13" t="s">
        <v>82</v>
      </c>
      <c r="AY360" s="174" t="s">
        <v>134</v>
      </c>
    </row>
    <row r="361" spans="2:65" s="1" customFormat="1" ht="21.6" customHeight="1">
      <c r="B361" s="149"/>
      <c r="C361" s="150" t="s">
        <v>452</v>
      </c>
      <c r="D361" s="150" t="s">
        <v>137</v>
      </c>
      <c r="E361" s="151" t="s">
        <v>1064</v>
      </c>
      <c r="F361" s="152" t="s">
        <v>1065</v>
      </c>
      <c r="G361" s="153" t="s">
        <v>934</v>
      </c>
      <c r="H361" s="154">
        <v>8</v>
      </c>
      <c r="I361" s="155"/>
      <c r="J361" s="156">
        <f>ROUND(I361*H361,2)</f>
        <v>0</v>
      </c>
      <c r="K361" s="152" t="s">
        <v>141</v>
      </c>
      <c r="L361" s="31"/>
      <c r="M361" s="157" t="s">
        <v>1</v>
      </c>
      <c r="N361" s="158" t="s">
        <v>39</v>
      </c>
      <c r="O361" s="54"/>
      <c r="P361" s="159">
        <f>O361*H361</f>
        <v>0</v>
      </c>
      <c r="Q361" s="159">
        <v>0.01497</v>
      </c>
      <c r="R361" s="159">
        <f>Q361*H361</f>
        <v>0.11976</v>
      </c>
      <c r="S361" s="159">
        <v>0</v>
      </c>
      <c r="T361" s="160">
        <f>S361*H361</f>
        <v>0</v>
      </c>
      <c r="AR361" s="161" t="s">
        <v>538</v>
      </c>
      <c r="AT361" s="161" t="s">
        <v>137</v>
      </c>
      <c r="AU361" s="161" t="s">
        <v>135</v>
      </c>
      <c r="AY361" s="16" t="s">
        <v>134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16" t="s">
        <v>82</v>
      </c>
      <c r="BK361" s="162">
        <f>ROUND(I361*H361,2)</f>
        <v>0</v>
      </c>
      <c r="BL361" s="16" t="s">
        <v>538</v>
      </c>
      <c r="BM361" s="161" t="s">
        <v>1066</v>
      </c>
    </row>
    <row r="362" spans="2:47" s="1" customFormat="1" ht="28.8">
      <c r="B362" s="31"/>
      <c r="D362" s="163" t="s">
        <v>144</v>
      </c>
      <c r="F362" s="164" t="s">
        <v>1067</v>
      </c>
      <c r="I362" s="90"/>
      <c r="L362" s="31"/>
      <c r="M362" s="165"/>
      <c r="N362" s="54"/>
      <c r="O362" s="54"/>
      <c r="P362" s="54"/>
      <c r="Q362" s="54"/>
      <c r="R362" s="54"/>
      <c r="S362" s="54"/>
      <c r="T362" s="55"/>
      <c r="AT362" s="16" t="s">
        <v>144</v>
      </c>
      <c r="AU362" s="16" t="s">
        <v>135</v>
      </c>
    </row>
    <row r="363" spans="2:51" s="13" customFormat="1" ht="12">
      <c r="B363" s="173"/>
      <c r="D363" s="163" t="s">
        <v>146</v>
      </c>
      <c r="E363" s="174" t="s">
        <v>1</v>
      </c>
      <c r="F363" s="175" t="s">
        <v>1068</v>
      </c>
      <c r="H363" s="176">
        <v>8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146</v>
      </c>
      <c r="AU363" s="174" t="s">
        <v>135</v>
      </c>
      <c r="AV363" s="13" t="s">
        <v>84</v>
      </c>
      <c r="AW363" s="13" t="s">
        <v>30</v>
      </c>
      <c r="AX363" s="13" t="s">
        <v>82</v>
      </c>
      <c r="AY363" s="174" t="s">
        <v>134</v>
      </c>
    </row>
    <row r="364" spans="2:65" s="1" customFormat="1" ht="21.6" customHeight="1">
      <c r="B364" s="149"/>
      <c r="C364" s="150" t="s">
        <v>457</v>
      </c>
      <c r="D364" s="150" t="s">
        <v>137</v>
      </c>
      <c r="E364" s="151" t="s">
        <v>1069</v>
      </c>
      <c r="F364" s="152" t="s">
        <v>1070</v>
      </c>
      <c r="G364" s="153" t="s">
        <v>934</v>
      </c>
      <c r="H364" s="154">
        <v>1</v>
      </c>
      <c r="I364" s="155"/>
      <c r="J364" s="156">
        <f>ROUND(I364*H364,2)</f>
        <v>0</v>
      </c>
      <c r="K364" s="152" t="s">
        <v>141</v>
      </c>
      <c r="L364" s="31"/>
      <c r="M364" s="157" t="s">
        <v>1</v>
      </c>
      <c r="N364" s="158" t="s">
        <v>39</v>
      </c>
      <c r="O364" s="54"/>
      <c r="P364" s="159">
        <f>O364*H364</f>
        <v>0</v>
      </c>
      <c r="Q364" s="159">
        <v>0.01528</v>
      </c>
      <c r="R364" s="159">
        <f>Q364*H364</f>
        <v>0.01528</v>
      </c>
      <c r="S364" s="159">
        <v>0</v>
      </c>
      <c r="T364" s="160">
        <f>S364*H364</f>
        <v>0</v>
      </c>
      <c r="AR364" s="161" t="s">
        <v>538</v>
      </c>
      <c r="AT364" s="161" t="s">
        <v>137</v>
      </c>
      <c r="AU364" s="161" t="s">
        <v>135</v>
      </c>
      <c r="AY364" s="16" t="s">
        <v>134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16" t="s">
        <v>82</v>
      </c>
      <c r="BK364" s="162">
        <f>ROUND(I364*H364,2)</f>
        <v>0</v>
      </c>
      <c r="BL364" s="16" t="s">
        <v>538</v>
      </c>
      <c r="BM364" s="161" t="s">
        <v>1071</v>
      </c>
    </row>
    <row r="365" spans="2:47" s="1" customFormat="1" ht="19.2">
      <c r="B365" s="31"/>
      <c r="D365" s="163" t="s">
        <v>144</v>
      </c>
      <c r="F365" s="164" t="s">
        <v>1072</v>
      </c>
      <c r="I365" s="90"/>
      <c r="L365" s="31"/>
      <c r="M365" s="165"/>
      <c r="N365" s="54"/>
      <c r="O365" s="54"/>
      <c r="P365" s="54"/>
      <c r="Q365" s="54"/>
      <c r="R365" s="54"/>
      <c r="S365" s="54"/>
      <c r="T365" s="55"/>
      <c r="AT365" s="16" t="s">
        <v>144</v>
      </c>
      <c r="AU365" s="16" t="s">
        <v>135</v>
      </c>
    </row>
    <row r="366" spans="2:51" s="13" customFormat="1" ht="12">
      <c r="B366" s="173"/>
      <c r="D366" s="163" t="s">
        <v>146</v>
      </c>
      <c r="E366" s="174" t="s">
        <v>1</v>
      </c>
      <c r="F366" s="175" t="s">
        <v>82</v>
      </c>
      <c r="H366" s="176">
        <v>1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146</v>
      </c>
      <c r="AU366" s="174" t="s">
        <v>135</v>
      </c>
      <c r="AV366" s="13" t="s">
        <v>84</v>
      </c>
      <c r="AW366" s="13" t="s">
        <v>30</v>
      </c>
      <c r="AX366" s="13" t="s">
        <v>82</v>
      </c>
      <c r="AY366" s="174" t="s">
        <v>134</v>
      </c>
    </row>
    <row r="367" spans="2:65" s="1" customFormat="1" ht="21.6" customHeight="1">
      <c r="B367" s="149"/>
      <c r="C367" s="150" t="s">
        <v>464</v>
      </c>
      <c r="D367" s="150" t="s">
        <v>137</v>
      </c>
      <c r="E367" s="151" t="s">
        <v>1073</v>
      </c>
      <c r="F367" s="152" t="s">
        <v>1074</v>
      </c>
      <c r="G367" s="153" t="s">
        <v>934</v>
      </c>
      <c r="H367" s="154">
        <v>1</v>
      </c>
      <c r="I367" s="155"/>
      <c r="J367" s="156">
        <f>ROUND(I367*H367,2)</f>
        <v>0</v>
      </c>
      <c r="K367" s="152" t="s">
        <v>141</v>
      </c>
      <c r="L367" s="31"/>
      <c r="M367" s="157" t="s">
        <v>1</v>
      </c>
      <c r="N367" s="158" t="s">
        <v>39</v>
      </c>
      <c r="O367" s="54"/>
      <c r="P367" s="159">
        <f>O367*H367</f>
        <v>0</v>
      </c>
      <c r="Q367" s="159">
        <v>0.0145</v>
      </c>
      <c r="R367" s="159">
        <f>Q367*H367</f>
        <v>0.0145</v>
      </c>
      <c r="S367" s="159">
        <v>0</v>
      </c>
      <c r="T367" s="160">
        <f>S367*H367</f>
        <v>0</v>
      </c>
      <c r="AR367" s="161" t="s">
        <v>538</v>
      </c>
      <c r="AT367" s="161" t="s">
        <v>137</v>
      </c>
      <c r="AU367" s="161" t="s">
        <v>135</v>
      </c>
      <c r="AY367" s="16" t="s">
        <v>134</v>
      </c>
      <c r="BE367" s="162">
        <f>IF(N367="základní",J367,0)</f>
        <v>0</v>
      </c>
      <c r="BF367" s="162">
        <f>IF(N367="snížená",J367,0)</f>
        <v>0</v>
      </c>
      <c r="BG367" s="162">
        <f>IF(N367="zákl. přenesená",J367,0)</f>
        <v>0</v>
      </c>
      <c r="BH367" s="162">
        <f>IF(N367="sníž. přenesená",J367,0)</f>
        <v>0</v>
      </c>
      <c r="BI367" s="162">
        <f>IF(N367="nulová",J367,0)</f>
        <v>0</v>
      </c>
      <c r="BJ367" s="16" t="s">
        <v>82</v>
      </c>
      <c r="BK367" s="162">
        <f>ROUND(I367*H367,2)</f>
        <v>0</v>
      </c>
      <c r="BL367" s="16" t="s">
        <v>538</v>
      </c>
      <c r="BM367" s="161" t="s">
        <v>1075</v>
      </c>
    </row>
    <row r="368" spans="2:47" s="1" customFormat="1" ht="19.2">
      <c r="B368" s="31"/>
      <c r="D368" s="163" t="s">
        <v>144</v>
      </c>
      <c r="F368" s="164" t="s">
        <v>1076</v>
      </c>
      <c r="I368" s="90"/>
      <c r="L368" s="31"/>
      <c r="M368" s="165"/>
      <c r="N368" s="54"/>
      <c r="O368" s="54"/>
      <c r="P368" s="54"/>
      <c r="Q368" s="54"/>
      <c r="R368" s="54"/>
      <c r="S368" s="54"/>
      <c r="T368" s="55"/>
      <c r="AT368" s="16" t="s">
        <v>144</v>
      </c>
      <c r="AU368" s="16" t="s">
        <v>135</v>
      </c>
    </row>
    <row r="369" spans="2:51" s="13" customFormat="1" ht="12">
      <c r="B369" s="173"/>
      <c r="D369" s="163" t="s">
        <v>146</v>
      </c>
      <c r="E369" s="174" t="s">
        <v>1</v>
      </c>
      <c r="F369" s="175" t="s">
        <v>82</v>
      </c>
      <c r="H369" s="176">
        <v>1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4" t="s">
        <v>146</v>
      </c>
      <c r="AU369" s="174" t="s">
        <v>135</v>
      </c>
      <c r="AV369" s="13" t="s">
        <v>84</v>
      </c>
      <c r="AW369" s="13" t="s">
        <v>30</v>
      </c>
      <c r="AX369" s="13" t="s">
        <v>82</v>
      </c>
      <c r="AY369" s="174" t="s">
        <v>134</v>
      </c>
    </row>
    <row r="370" spans="2:65" s="1" customFormat="1" ht="21.6" customHeight="1">
      <c r="B370" s="149"/>
      <c r="C370" s="150" t="s">
        <v>471</v>
      </c>
      <c r="D370" s="150" t="s">
        <v>137</v>
      </c>
      <c r="E370" s="151" t="s">
        <v>1077</v>
      </c>
      <c r="F370" s="152" t="s">
        <v>1078</v>
      </c>
      <c r="G370" s="153" t="s">
        <v>934</v>
      </c>
      <c r="H370" s="154">
        <v>1</v>
      </c>
      <c r="I370" s="155"/>
      <c r="J370" s="156">
        <f>ROUND(I370*H370,2)</f>
        <v>0</v>
      </c>
      <c r="K370" s="152" t="s">
        <v>1</v>
      </c>
      <c r="L370" s="31"/>
      <c r="M370" s="157" t="s">
        <v>1</v>
      </c>
      <c r="N370" s="158" t="s">
        <v>39</v>
      </c>
      <c r="O370" s="54"/>
      <c r="P370" s="159">
        <f>O370*H370</f>
        <v>0</v>
      </c>
      <c r="Q370" s="159">
        <v>0.0013</v>
      </c>
      <c r="R370" s="159">
        <f>Q370*H370</f>
        <v>0.0013</v>
      </c>
      <c r="S370" s="159">
        <v>0</v>
      </c>
      <c r="T370" s="160">
        <f>S370*H370</f>
        <v>0</v>
      </c>
      <c r="AR370" s="161" t="s">
        <v>538</v>
      </c>
      <c r="AT370" s="161" t="s">
        <v>137</v>
      </c>
      <c r="AU370" s="161" t="s">
        <v>135</v>
      </c>
      <c r="AY370" s="16" t="s">
        <v>134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6" t="s">
        <v>82</v>
      </c>
      <c r="BK370" s="162">
        <f>ROUND(I370*H370,2)</f>
        <v>0</v>
      </c>
      <c r="BL370" s="16" t="s">
        <v>538</v>
      </c>
      <c r="BM370" s="161" t="s">
        <v>1079</v>
      </c>
    </row>
    <row r="371" spans="2:47" s="1" customFormat="1" ht="19.2">
      <c r="B371" s="31"/>
      <c r="D371" s="163" t="s">
        <v>144</v>
      </c>
      <c r="F371" s="164" t="s">
        <v>1080</v>
      </c>
      <c r="I371" s="90"/>
      <c r="L371" s="31"/>
      <c r="M371" s="165"/>
      <c r="N371" s="54"/>
      <c r="O371" s="54"/>
      <c r="P371" s="54"/>
      <c r="Q371" s="54"/>
      <c r="R371" s="54"/>
      <c r="S371" s="54"/>
      <c r="T371" s="55"/>
      <c r="AT371" s="16" t="s">
        <v>144</v>
      </c>
      <c r="AU371" s="16" t="s">
        <v>135</v>
      </c>
    </row>
    <row r="372" spans="2:51" s="13" customFormat="1" ht="12">
      <c r="B372" s="173"/>
      <c r="D372" s="163" t="s">
        <v>146</v>
      </c>
      <c r="E372" s="174" t="s">
        <v>1</v>
      </c>
      <c r="F372" s="175" t="s">
        <v>82</v>
      </c>
      <c r="H372" s="176">
        <v>1</v>
      </c>
      <c r="I372" s="177"/>
      <c r="L372" s="173"/>
      <c r="M372" s="178"/>
      <c r="N372" s="179"/>
      <c r="O372" s="179"/>
      <c r="P372" s="179"/>
      <c r="Q372" s="179"/>
      <c r="R372" s="179"/>
      <c r="S372" s="179"/>
      <c r="T372" s="180"/>
      <c r="AT372" s="174" t="s">
        <v>146</v>
      </c>
      <c r="AU372" s="174" t="s">
        <v>135</v>
      </c>
      <c r="AV372" s="13" t="s">
        <v>84</v>
      </c>
      <c r="AW372" s="13" t="s">
        <v>30</v>
      </c>
      <c r="AX372" s="13" t="s">
        <v>82</v>
      </c>
      <c r="AY372" s="174" t="s">
        <v>134</v>
      </c>
    </row>
    <row r="373" spans="2:65" s="1" customFormat="1" ht="21.6" customHeight="1">
      <c r="B373" s="149"/>
      <c r="C373" s="150" t="s">
        <v>476</v>
      </c>
      <c r="D373" s="150" t="s">
        <v>137</v>
      </c>
      <c r="E373" s="151" t="s">
        <v>1081</v>
      </c>
      <c r="F373" s="152" t="s">
        <v>1082</v>
      </c>
      <c r="G373" s="153" t="s">
        <v>934</v>
      </c>
      <c r="H373" s="154">
        <v>1</v>
      </c>
      <c r="I373" s="155"/>
      <c r="J373" s="156">
        <f>ROUND(I373*H373,2)</f>
        <v>0</v>
      </c>
      <c r="K373" s="152" t="s">
        <v>1</v>
      </c>
      <c r="L373" s="31"/>
      <c r="M373" s="157" t="s">
        <v>1</v>
      </c>
      <c r="N373" s="158" t="s">
        <v>39</v>
      </c>
      <c r="O373" s="54"/>
      <c r="P373" s="159">
        <f>O373*H373</f>
        <v>0</v>
      </c>
      <c r="Q373" s="159">
        <v>0.00085</v>
      </c>
      <c r="R373" s="159">
        <f>Q373*H373</f>
        <v>0.00085</v>
      </c>
      <c r="S373" s="159">
        <v>0</v>
      </c>
      <c r="T373" s="160">
        <f>S373*H373</f>
        <v>0</v>
      </c>
      <c r="AR373" s="161" t="s">
        <v>538</v>
      </c>
      <c r="AT373" s="161" t="s">
        <v>137</v>
      </c>
      <c r="AU373" s="161" t="s">
        <v>135</v>
      </c>
      <c r="AY373" s="16" t="s">
        <v>134</v>
      </c>
      <c r="BE373" s="162">
        <f>IF(N373="základní",J373,0)</f>
        <v>0</v>
      </c>
      <c r="BF373" s="162">
        <f>IF(N373="snížená",J373,0)</f>
        <v>0</v>
      </c>
      <c r="BG373" s="162">
        <f>IF(N373="zákl. přenesená",J373,0)</f>
        <v>0</v>
      </c>
      <c r="BH373" s="162">
        <f>IF(N373="sníž. přenesená",J373,0)</f>
        <v>0</v>
      </c>
      <c r="BI373" s="162">
        <f>IF(N373="nulová",J373,0)</f>
        <v>0</v>
      </c>
      <c r="BJ373" s="16" t="s">
        <v>82</v>
      </c>
      <c r="BK373" s="162">
        <f>ROUND(I373*H373,2)</f>
        <v>0</v>
      </c>
      <c r="BL373" s="16" t="s">
        <v>538</v>
      </c>
      <c r="BM373" s="161" t="s">
        <v>1083</v>
      </c>
    </row>
    <row r="374" spans="2:47" s="1" customFormat="1" ht="19.2">
      <c r="B374" s="31"/>
      <c r="D374" s="163" t="s">
        <v>144</v>
      </c>
      <c r="F374" s="164" t="s">
        <v>1084</v>
      </c>
      <c r="I374" s="90"/>
      <c r="L374" s="31"/>
      <c r="M374" s="165"/>
      <c r="N374" s="54"/>
      <c r="O374" s="54"/>
      <c r="P374" s="54"/>
      <c r="Q374" s="54"/>
      <c r="R374" s="54"/>
      <c r="S374" s="54"/>
      <c r="T374" s="55"/>
      <c r="AT374" s="16" t="s">
        <v>144</v>
      </c>
      <c r="AU374" s="16" t="s">
        <v>135</v>
      </c>
    </row>
    <row r="375" spans="2:51" s="13" customFormat="1" ht="12">
      <c r="B375" s="173"/>
      <c r="D375" s="163" t="s">
        <v>146</v>
      </c>
      <c r="E375" s="174" t="s">
        <v>1</v>
      </c>
      <c r="F375" s="175" t="s">
        <v>82</v>
      </c>
      <c r="H375" s="176">
        <v>1</v>
      </c>
      <c r="I375" s="177"/>
      <c r="L375" s="173"/>
      <c r="M375" s="178"/>
      <c r="N375" s="179"/>
      <c r="O375" s="179"/>
      <c r="P375" s="179"/>
      <c r="Q375" s="179"/>
      <c r="R375" s="179"/>
      <c r="S375" s="179"/>
      <c r="T375" s="180"/>
      <c r="AT375" s="174" t="s">
        <v>146</v>
      </c>
      <c r="AU375" s="174" t="s">
        <v>135</v>
      </c>
      <c r="AV375" s="13" t="s">
        <v>84</v>
      </c>
      <c r="AW375" s="13" t="s">
        <v>30</v>
      </c>
      <c r="AX375" s="13" t="s">
        <v>82</v>
      </c>
      <c r="AY375" s="174" t="s">
        <v>134</v>
      </c>
    </row>
    <row r="376" spans="2:65" s="1" customFormat="1" ht="21.6" customHeight="1">
      <c r="B376" s="149"/>
      <c r="C376" s="150" t="s">
        <v>483</v>
      </c>
      <c r="D376" s="150" t="s">
        <v>137</v>
      </c>
      <c r="E376" s="151" t="s">
        <v>1085</v>
      </c>
      <c r="F376" s="152" t="s">
        <v>1086</v>
      </c>
      <c r="G376" s="153" t="s">
        <v>934</v>
      </c>
      <c r="H376" s="154">
        <v>13</v>
      </c>
      <c r="I376" s="155"/>
      <c r="J376" s="156">
        <f>ROUND(I376*H376,2)</f>
        <v>0</v>
      </c>
      <c r="K376" s="152" t="s">
        <v>141</v>
      </c>
      <c r="L376" s="31"/>
      <c r="M376" s="157" t="s">
        <v>1</v>
      </c>
      <c r="N376" s="158" t="s">
        <v>39</v>
      </c>
      <c r="O376" s="54"/>
      <c r="P376" s="159">
        <f>O376*H376</f>
        <v>0</v>
      </c>
      <c r="Q376" s="159">
        <v>0.00052</v>
      </c>
      <c r="R376" s="159">
        <f>Q376*H376</f>
        <v>0.0067599999999999995</v>
      </c>
      <c r="S376" s="159">
        <v>0</v>
      </c>
      <c r="T376" s="160">
        <f>S376*H376</f>
        <v>0</v>
      </c>
      <c r="AR376" s="161" t="s">
        <v>538</v>
      </c>
      <c r="AT376" s="161" t="s">
        <v>137</v>
      </c>
      <c r="AU376" s="161" t="s">
        <v>135</v>
      </c>
      <c r="AY376" s="16" t="s">
        <v>134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82</v>
      </c>
      <c r="BK376" s="162">
        <f>ROUND(I376*H376,2)</f>
        <v>0</v>
      </c>
      <c r="BL376" s="16" t="s">
        <v>538</v>
      </c>
      <c r="BM376" s="161" t="s">
        <v>1087</v>
      </c>
    </row>
    <row r="377" spans="2:47" s="1" customFormat="1" ht="19.2">
      <c r="B377" s="31"/>
      <c r="D377" s="163" t="s">
        <v>144</v>
      </c>
      <c r="F377" s="164" t="s">
        <v>1088</v>
      </c>
      <c r="I377" s="90"/>
      <c r="L377" s="31"/>
      <c r="M377" s="165"/>
      <c r="N377" s="54"/>
      <c r="O377" s="54"/>
      <c r="P377" s="54"/>
      <c r="Q377" s="54"/>
      <c r="R377" s="54"/>
      <c r="S377" s="54"/>
      <c r="T377" s="55"/>
      <c r="AT377" s="16" t="s">
        <v>144</v>
      </c>
      <c r="AU377" s="16" t="s">
        <v>135</v>
      </c>
    </row>
    <row r="378" spans="2:65" s="1" customFormat="1" ht="21.6" customHeight="1">
      <c r="B378" s="149"/>
      <c r="C378" s="150" t="s">
        <v>488</v>
      </c>
      <c r="D378" s="150" t="s">
        <v>137</v>
      </c>
      <c r="E378" s="151" t="s">
        <v>1089</v>
      </c>
      <c r="F378" s="152" t="s">
        <v>1090</v>
      </c>
      <c r="G378" s="153" t="s">
        <v>934</v>
      </c>
      <c r="H378" s="154">
        <v>2</v>
      </c>
      <c r="I378" s="155"/>
      <c r="J378" s="156">
        <f>ROUND(I378*H378,2)</f>
        <v>0</v>
      </c>
      <c r="K378" s="152" t="s">
        <v>141</v>
      </c>
      <c r="L378" s="31"/>
      <c r="M378" s="157" t="s">
        <v>1</v>
      </c>
      <c r="N378" s="158" t="s">
        <v>39</v>
      </c>
      <c r="O378" s="54"/>
      <c r="P378" s="159">
        <f>O378*H378</f>
        <v>0</v>
      </c>
      <c r="Q378" s="159">
        <v>0.00052</v>
      </c>
      <c r="R378" s="159">
        <f>Q378*H378</f>
        <v>0.00104</v>
      </c>
      <c r="S378" s="159">
        <v>0</v>
      </c>
      <c r="T378" s="160">
        <f>S378*H378</f>
        <v>0</v>
      </c>
      <c r="AR378" s="161" t="s">
        <v>538</v>
      </c>
      <c r="AT378" s="161" t="s">
        <v>137</v>
      </c>
      <c r="AU378" s="161" t="s">
        <v>135</v>
      </c>
      <c r="AY378" s="16" t="s">
        <v>134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6" t="s">
        <v>82</v>
      </c>
      <c r="BK378" s="162">
        <f>ROUND(I378*H378,2)</f>
        <v>0</v>
      </c>
      <c r="BL378" s="16" t="s">
        <v>538</v>
      </c>
      <c r="BM378" s="161" t="s">
        <v>1091</v>
      </c>
    </row>
    <row r="379" spans="2:47" s="1" customFormat="1" ht="19.2">
      <c r="B379" s="31"/>
      <c r="D379" s="163" t="s">
        <v>144</v>
      </c>
      <c r="F379" s="164" t="s">
        <v>1092</v>
      </c>
      <c r="I379" s="90"/>
      <c r="L379" s="31"/>
      <c r="M379" s="165"/>
      <c r="N379" s="54"/>
      <c r="O379" s="54"/>
      <c r="P379" s="54"/>
      <c r="Q379" s="54"/>
      <c r="R379" s="54"/>
      <c r="S379" s="54"/>
      <c r="T379" s="55"/>
      <c r="AT379" s="16" t="s">
        <v>144</v>
      </c>
      <c r="AU379" s="16" t="s">
        <v>135</v>
      </c>
    </row>
    <row r="380" spans="2:65" s="1" customFormat="1" ht="21.6" customHeight="1">
      <c r="B380" s="149"/>
      <c r="C380" s="150" t="s">
        <v>495</v>
      </c>
      <c r="D380" s="150" t="s">
        <v>137</v>
      </c>
      <c r="E380" s="151" t="s">
        <v>1093</v>
      </c>
      <c r="F380" s="152" t="s">
        <v>1094</v>
      </c>
      <c r="G380" s="153" t="s">
        <v>934</v>
      </c>
      <c r="H380" s="154">
        <v>2</v>
      </c>
      <c r="I380" s="155"/>
      <c r="J380" s="156">
        <f>ROUND(I380*H380,2)</f>
        <v>0</v>
      </c>
      <c r="K380" s="152" t="s">
        <v>141</v>
      </c>
      <c r="L380" s="31"/>
      <c r="M380" s="157" t="s">
        <v>1</v>
      </c>
      <c r="N380" s="158" t="s">
        <v>39</v>
      </c>
      <c r="O380" s="54"/>
      <c r="P380" s="159">
        <f>O380*H380</f>
        <v>0</v>
      </c>
      <c r="Q380" s="159">
        <v>0.00052</v>
      </c>
      <c r="R380" s="159">
        <f>Q380*H380</f>
        <v>0.00104</v>
      </c>
      <c r="S380" s="159">
        <v>0</v>
      </c>
      <c r="T380" s="160">
        <f>S380*H380</f>
        <v>0</v>
      </c>
      <c r="AR380" s="161" t="s">
        <v>538</v>
      </c>
      <c r="AT380" s="161" t="s">
        <v>137</v>
      </c>
      <c r="AU380" s="161" t="s">
        <v>135</v>
      </c>
      <c r="AY380" s="16" t="s">
        <v>134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6" t="s">
        <v>82</v>
      </c>
      <c r="BK380" s="162">
        <f>ROUND(I380*H380,2)</f>
        <v>0</v>
      </c>
      <c r="BL380" s="16" t="s">
        <v>538</v>
      </c>
      <c r="BM380" s="161" t="s">
        <v>1095</v>
      </c>
    </row>
    <row r="381" spans="2:47" s="1" customFormat="1" ht="19.2">
      <c r="B381" s="31"/>
      <c r="D381" s="163" t="s">
        <v>144</v>
      </c>
      <c r="F381" s="164" t="s">
        <v>1096</v>
      </c>
      <c r="I381" s="90"/>
      <c r="L381" s="31"/>
      <c r="M381" s="165"/>
      <c r="N381" s="54"/>
      <c r="O381" s="54"/>
      <c r="P381" s="54"/>
      <c r="Q381" s="54"/>
      <c r="R381" s="54"/>
      <c r="S381" s="54"/>
      <c r="T381" s="55"/>
      <c r="AT381" s="16" t="s">
        <v>144</v>
      </c>
      <c r="AU381" s="16" t="s">
        <v>135</v>
      </c>
    </row>
    <row r="382" spans="2:65" s="1" customFormat="1" ht="14.4" customHeight="1">
      <c r="B382" s="149"/>
      <c r="C382" s="150" t="s">
        <v>502</v>
      </c>
      <c r="D382" s="150" t="s">
        <v>137</v>
      </c>
      <c r="E382" s="151" t="s">
        <v>1097</v>
      </c>
      <c r="F382" s="152" t="s">
        <v>1098</v>
      </c>
      <c r="G382" s="153" t="s">
        <v>934</v>
      </c>
      <c r="H382" s="154">
        <v>2</v>
      </c>
      <c r="I382" s="155"/>
      <c r="J382" s="156">
        <f>ROUND(I382*H382,2)</f>
        <v>0</v>
      </c>
      <c r="K382" s="152" t="s">
        <v>141</v>
      </c>
      <c r="L382" s="31"/>
      <c r="M382" s="157" t="s">
        <v>1</v>
      </c>
      <c r="N382" s="158" t="s">
        <v>39</v>
      </c>
      <c r="O382" s="54"/>
      <c r="P382" s="159">
        <f>O382*H382</f>
        <v>0</v>
      </c>
      <c r="Q382" s="159">
        <v>0</v>
      </c>
      <c r="R382" s="159">
        <f>Q382*H382</f>
        <v>0</v>
      </c>
      <c r="S382" s="159">
        <v>0.0188</v>
      </c>
      <c r="T382" s="160">
        <f>S382*H382</f>
        <v>0.0376</v>
      </c>
      <c r="AR382" s="161" t="s">
        <v>538</v>
      </c>
      <c r="AT382" s="161" t="s">
        <v>137</v>
      </c>
      <c r="AU382" s="161" t="s">
        <v>135</v>
      </c>
      <c r="AY382" s="16" t="s">
        <v>134</v>
      </c>
      <c r="BE382" s="162">
        <f>IF(N382="základní",J382,0)</f>
        <v>0</v>
      </c>
      <c r="BF382" s="162">
        <f>IF(N382="snížená",J382,0)</f>
        <v>0</v>
      </c>
      <c r="BG382" s="162">
        <f>IF(N382="zákl. přenesená",J382,0)</f>
        <v>0</v>
      </c>
      <c r="BH382" s="162">
        <f>IF(N382="sníž. přenesená",J382,0)</f>
        <v>0</v>
      </c>
      <c r="BI382" s="162">
        <f>IF(N382="nulová",J382,0)</f>
        <v>0</v>
      </c>
      <c r="BJ382" s="16" t="s">
        <v>82</v>
      </c>
      <c r="BK382" s="162">
        <f>ROUND(I382*H382,2)</f>
        <v>0</v>
      </c>
      <c r="BL382" s="16" t="s">
        <v>538</v>
      </c>
      <c r="BM382" s="161" t="s">
        <v>1099</v>
      </c>
    </row>
    <row r="383" spans="2:47" s="1" customFormat="1" ht="28.8">
      <c r="B383" s="31"/>
      <c r="D383" s="163" t="s">
        <v>144</v>
      </c>
      <c r="F383" s="164" t="s">
        <v>1100</v>
      </c>
      <c r="I383" s="90"/>
      <c r="L383" s="31"/>
      <c r="M383" s="165"/>
      <c r="N383" s="54"/>
      <c r="O383" s="54"/>
      <c r="P383" s="54"/>
      <c r="Q383" s="54"/>
      <c r="R383" s="54"/>
      <c r="S383" s="54"/>
      <c r="T383" s="55"/>
      <c r="AT383" s="16" t="s">
        <v>144</v>
      </c>
      <c r="AU383" s="16" t="s">
        <v>135</v>
      </c>
    </row>
    <row r="384" spans="2:51" s="13" customFormat="1" ht="12">
      <c r="B384" s="173"/>
      <c r="D384" s="163" t="s">
        <v>146</v>
      </c>
      <c r="E384" s="174" t="s">
        <v>1</v>
      </c>
      <c r="F384" s="175" t="s">
        <v>888</v>
      </c>
      <c r="H384" s="176">
        <v>2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146</v>
      </c>
      <c r="AU384" s="174" t="s">
        <v>135</v>
      </c>
      <c r="AV384" s="13" t="s">
        <v>84</v>
      </c>
      <c r="AW384" s="13" t="s">
        <v>30</v>
      </c>
      <c r="AX384" s="13" t="s">
        <v>82</v>
      </c>
      <c r="AY384" s="174" t="s">
        <v>134</v>
      </c>
    </row>
    <row r="385" spans="2:65" s="1" customFormat="1" ht="21.6" customHeight="1">
      <c r="B385" s="149"/>
      <c r="C385" s="150" t="s">
        <v>510</v>
      </c>
      <c r="D385" s="150" t="s">
        <v>137</v>
      </c>
      <c r="E385" s="151" t="s">
        <v>1101</v>
      </c>
      <c r="F385" s="152" t="s">
        <v>1102</v>
      </c>
      <c r="G385" s="153" t="s">
        <v>934</v>
      </c>
      <c r="H385" s="154">
        <v>1</v>
      </c>
      <c r="I385" s="155"/>
      <c r="J385" s="156">
        <f>ROUND(I385*H385,2)</f>
        <v>0</v>
      </c>
      <c r="K385" s="152" t="s">
        <v>141</v>
      </c>
      <c r="L385" s="31"/>
      <c r="M385" s="157" t="s">
        <v>1</v>
      </c>
      <c r="N385" s="158" t="s">
        <v>39</v>
      </c>
      <c r="O385" s="54"/>
      <c r="P385" s="159">
        <f>O385*H385</f>
        <v>0</v>
      </c>
      <c r="Q385" s="159">
        <v>0.0003</v>
      </c>
      <c r="R385" s="159">
        <f>Q385*H385</f>
        <v>0.0003</v>
      </c>
      <c r="S385" s="159">
        <v>0</v>
      </c>
      <c r="T385" s="160">
        <f>S385*H385</f>
        <v>0</v>
      </c>
      <c r="AR385" s="161" t="s">
        <v>538</v>
      </c>
      <c r="AT385" s="161" t="s">
        <v>137</v>
      </c>
      <c r="AU385" s="161" t="s">
        <v>135</v>
      </c>
      <c r="AY385" s="16" t="s">
        <v>134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6" t="s">
        <v>82</v>
      </c>
      <c r="BK385" s="162">
        <f>ROUND(I385*H385,2)</f>
        <v>0</v>
      </c>
      <c r="BL385" s="16" t="s">
        <v>538</v>
      </c>
      <c r="BM385" s="161" t="s">
        <v>1103</v>
      </c>
    </row>
    <row r="386" spans="2:47" s="1" customFormat="1" ht="19.2">
      <c r="B386" s="31"/>
      <c r="D386" s="163" t="s">
        <v>144</v>
      </c>
      <c r="F386" s="164" t="s">
        <v>1104</v>
      </c>
      <c r="I386" s="90"/>
      <c r="L386" s="31"/>
      <c r="M386" s="165"/>
      <c r="N386" s="54"/>
      <c r="O386" s="54"/>
      <c r="P386" s="54"/>
      <c r="Q386" s="54"/>
      <c r="R386" s="54"/>
      <c r="S386" s="54"/>
      <c r="T386" s="55"/>
      <c r="AT386" s="16" t="s">
        <v>144</v>
      </c>
      <c r="AU386" s="16" t="s">
        <v>135</v>
      </c>
    </row>
    <row r="387" spans="2:51" s="13" customFormat="1" ht="12">
      <c r="B387" s="173"/>
      <c r="D387" s="163" t="s">
        <v>146</v>
      </c>
      <c r="E387" s="174" t="s">
        <v>1</v>
      </c>
      <c r="F387" s="175" t="s">
        <v>82</v>
      </c>
      <c r="H387" s="176">
        <v>1</v>
      </c>
      <c r="I387" s="177"/>
      <c r="L387" s="173"/>
      <c r="M387" s="178"/>
      <c r="N387" s="179"/>
      <c r="O387" s="179"/>
      <c r="P387" s="179"/>
      <c r="Q387" s="179"/>
      <c r="R387" s="179"/>
      <c r="S387" s="179"/>
      <c r="T387" s="180"/>
      <c r="AT387" s="174" t="s">
        <v>146</v>
      </c>
      <c r="AU387" s="174" t="s">
        <v>135</v>
      </c>
      <c r="AV387" s="13" t="s">
        <v>84</v>
      </c>
      <c r="AW387" s="13" t="s">
        <v>30</v>
      </c>
      <c r="AX387" s="13" t="s">
        <v>74</v>
      </c>
      <c r="AY387" s="174" t="s">
        <v>134</v>
      </c>
    </row>
    <row r="388" spans="2:51" s="14" customFormat="1" ht="12">
      <c r="B388" s="195"/>
      <c r="D388" s="163" t="s">
        <v>146</v>
      </c>
      <c r="E388" s="196" t="s">
        <v>1</v>
      </c>
      <c r="F388" s="197" t="s">
        <v>882</v>
      </c>
      <c r="H388" s="198">
        <v>1</v>
      </c>
      <c r="I388" s="199"/>
      <c r="L388" s="195"/>
      <c r="M388" s="200"/>
      <c r="N388" s="201"/>
      <c r="O388" s="201"/>
      <c r="P388" s="201"/>
      <c r="Q388" s="201"/>
      <c r="R388" s="201"/>
      <c r="S388" s="201"/>
      <c r="T388" s="202"/>
      <c r="AT388" s="196" t="s">
        <v>146</v>
      </c>
      <c r="AU388" s="196" t="s">
        <v>135</v>
      </c>
      <c r="AV388" s="14" t="s">
        <v>142</v>
      </c>
      <c r="AW388" s="14" t="s">
        <v>30</v>
      </c>
      <c r="AX388" s="14" t="s">
        <v>82</v>
      </c>
      <c r="AY388" s="196" t="s">
        <v>134</v>
      </c>
    </row>
    <row r="389" spans="2:65" s="1" customFormat="1" ht="14.4" customHeight="1">
      <c r="B389" s="149"/>
      <c r="C389" s="150" t="s">
        <v>516</v>
      </c>
      <c r="D389" s="150" t="s">
        <v>137</v>
      </c>
      <c r="E389" s="151" t="s">
        <v>1105</v>
      </c>
      <c r="F389" s="152" t="s">
        <v>1106</v>
      </c>
      <c r="G389" s="153" t="s">
        <v>934</v>
      </c>
      <c r="H389" s="154">
        <v>8</v>
      </c>
      <c r="I389" s="155"/>
      <c r="J389" s="156">
        <f>ROUND(I389*H389,2)</f>
        <v>0</v>
      </c>
      <c r="K389" s="152" t="s">
        <v>141</v>
      </c>
      <c r="L389" s="31"/>
      <c r="M389" s="157" t="s">
        <v>1</v>
      </c>
      <c r="N389" s="158" t="s">
        <v>39</v>
      </c>
      <c r="O389" s="54"/>
      <c r="P389" s="159">
        <f>O389*H389</f>
        <v>0</v>
      </c>
      <c r="Q389" s="159">
        <v>0</v>
      </c>
      <c r="R389" s="159">
        <f>Q389*H389</f>
        <v>0</v>
      </c>
      <c r="S389" s="159">
        <v>0.00156</v>
      </c>
      <c r="T389" s="160">
        <f>S389*H389</f>
        <v>0.01248</v>
      </c>
      <c r="AR389" s="161" t="s">
        <v>538</v>
      </c>
      <c r="AT389" s="161" t="s">
        <v>137</v>
      </c>
      <c r="AU389" s="161" t="s">
        <v>135</v>
      </c>
      <c r="AY389" s="16" t="s">
        <v>134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6" t="s">
        <v>82</v>
      </c>
      <c r="BK389" s="162">
        <f>ROUND(I389*H389,2)</f>
        <v>0</v>
      </c>
      <c r="BL389" s="16" t="s">
        <v>538</v>
      </c>
      <c r="BM389" s="161" t="s">
        <v>1107</v>
      </c>
    </row>
    <row r="390" spans="2:47" s="1" customFormat="1" ht="12">
      <c r="B390" s="31"/>
      <c r="D390" s="163" t="s">
        <v>144</v>
      </c>
      <c r="F390" s="164" t="s">
        <v>1108</v>
      </c>
      <c r="I390" s="90"/>
      <c r="L390" s="31"/>
      <c r="M390" s="165"/>
      <c r="N390" s="54"/>
      <c r="O390" s="54"/>
      <c r="P390" s="54"/>
      <c r="Q390" s="54"/>
      <c r="R390" s="54"/>
      <c r="S390" s="54"/>
      <c r="T390" s="55"/>
      <c r="AT390" s="16" t="s">
        <v>144</v>
      </c>
      <c r="AU390" s="16" t="s">
        <v>135</v>
      </c>
    </row>
    <row r="391" spans="2:51" s="13" customFormat="1" ht="12">
      <c r="B391" s="173"/>
      <c r="D391" s="163" t="s">
        <v>146</v>
      </c>
      <c r="E391" s="174" t="s">
        <v>1</v>
      </c>
      <c r="F391" s="175" t="s">
        <v>1063</v>
      </c>
      <c r="H391" s="176">
        <v>8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146</v>
      </c>
      <c r="AU391" s="174" t="s">
        <v>135</v>
      </c>
      <c r="AV391" s="13" t="s">
        <v>84</v>
      </c>
      <c r="AW391" s="13" t="s">
        <v>30</v>
      </c>
      <c r="AX391" s="13" t="s">
        <v>82</v>
      </c>
      <c r="AY391" s="174" t="s">
        <v>134</v>
      </c>
    </row>
    <row r="392" spans="2:65" s="1" customFormat="1" ht="21.6" customHeight="1">
      <c r="B392" s="149"/>
      <c r="C392" s="150" t="s">
        <v>524</v>
      </c>
      <c r="D392" s="150" t="s">
        <v>137</v>
      </c>
      <c r="E392" s="151" t="s">
        <v>1109</v>
      </c>
      <c r="F392" s="152" t="s">
        <v>1110</v>
      </c>
      <c r="G392" s="153" t="s">
        <v>934</v>
      </c>
      <c r="H392" s="154">
        <v>8</v>
      </c>
      <c r="I392" s="155"/>
      <c r="J392" s="156">
        <f>ROUND(I392*H392,2)</f>
        <v>0</v>
      </c>
      <c r="K392" s="152" t="s">
        <v>141</v>
      </c>
      <c r="L392" s="31"/>
      <c r="M392" s="157" t="s">
        <v>1</v>
      </c>
      <c r="N392" s="158" t="s">
        <v>39</v>
      </c>
      <c r="O392" s="54"/>
      <c r="P392" s="159">
        <f>O392*H392</f>
        <v>0</v>
      </c>
      <c r="Q392" s="159">
        <v>0.0018</v>
      </c>
      <c r="R392" s="159">
        <f>Q392*H392</f>
        <v>0.0144</v>
      </c>
      <c r="S392" s="159">
        <v>0</v>
      </c>
      <c r="T392" s="160">
        <f>S392*H392</f>
        <v>0</v>
      </c>
      <c r="AR392" s="161" t="s">
        <v>538</v>
      </c>
      <c r="AT392" s="161" t="s">
        <v>137</v>
      </c>
      <c r="AU392" s="161" t="s">
        <v>135</v>
      </c>
      <c r="AY392" s="16" t="s">
        <v>134</v>
      </c>
      <c r="BE392" s="162">
        <f>IF(N392="základní",J392,0)</f>
        <v>0</v>
      </c>
      <c r="BF392" s="162">
        <f>IF(N392="snížená",J392,0)</f>
        <v>0</v>
      </c>
      <c r="BG392" s="162">
        <f>IF(N392="zákl. přenesená",J392,0)</f>
        <v>0</v>
      </c>
      <c r="BH392" s="162">
        <f>IF(N392="sníž. přenesená",J392,0)</f>
        <v>0</v>
      </c>
      <c r="BI392" s="162">
        <f>IF(N392="nulová",J392,0)</f>
        <v>0</v>
      </c>
      <c r="BJ392" s="16" t="s">
        <v>82</v>
      </c>
      <c r="BK392" s="162">
        <f>ROUND(I392*H392,2)</f>
        <v>0</v>
      </c>
      <c r="BL392" s="16" t="s">
        <v>538</v>
      </c>
      <c r="BM392" s="161" t="s">
        <v>1111</v>
      </c>
    </row>
    <row r="393" spans="2:47" s="1" customFormat="1" ht="12">
      <c r="B393" s="31"/>
      <c r="D393" s="163" t="s">
        <v>144</v>
      </c>
      <c r="F393" s="164" t="s">
        <v>1112</v>
      </c>
      <c r="I393" s="90"/>
      <c r="L393" s="31"/>
      <c r="M393" s="165"/>
      <c r="N393" s="54"/>
      <c r="O393" s="54"/>
      <c r="P393" s="54"/>
      <c r="Q393" s="54"/>
      <c r="R393" s="54"/>
      <c r="S393" s="54"/>
      <c r="T393" s="55"/>
      <c r="AT393" s="16" t="s">
        <v>144</v>
      </c>
      <c r="AU393" s="16" t="s">
        <v>135</v>
      </c>
    </row>
    <row r="394" spans="2:51" s="13" customFormat="1" ht="12">
      <c r="B394" s="173"/>
      <c r="D394" s="163" t="s">
        <v>146</v>
      </c>
      <c r="E394" s="174" t="s">
        <v>1</v>
      </c>
      <c r="F394" s="175" t="s">
        <v>1068</v>
      </c>
      <c r="H394" s="176">
        <v>8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146</v>
      </c>
      <c r="AU394" s="174" t="s">
        <v>135</v>
      </c>
      <c r="AV394" s="13" t="s">
        <v>84</v>
      </c>
      <c r="AW394" s="13" t="s">
        <v>30</v>
      </c>
      <c r="AX394" s="13" t="s">
        <v>82</v>
      </c>
      <c r="AY394" s="174" t="s">
        <v>134</v>
      </c>
    </row>
    <row r="395" spans="2:65" s="1" customFormat="1" ht="21.6" customHeight="1">
      <c r="B395" s="149"/>
      <c r="C395" s="150" t="s">
        <v>533</v>
      </c>
      <c r="D395" s="150" t="s">
        <v>137</v>
      </c>
      <c r="E395" s="151" t="s">
        <v>1113</v>
      </c>
      <c r="F395" s="152" t="s">
        <v>1114</v>
      </c>
      <c r="G395" s="153" t="s">
        <v>189</v>
      </c>
      <c r="H395" s="154">
        <v>1</v>
      </c>
      <c r="I395" s="155"/>
      <c r="J395" s="156">
        <f>ROUND(I395*H395,2)</f>
        <v>0</v>
      </c>
      <c r="K395" s="152" t="s">
        <v>141</v>
      </c>
      <c r="L395" s="31"/>
      <c r="M395" s="157" t="s">
        <v>1</v>
      </c>
      <c r="N395" s="158" t="s">
        <v>39</v>
      </c>
      <c r="O395" s="54"/>
      <c r="P395" s="159">
        <f>O395*H395</f>
        <v>0</v>
      </c>
      <c r="Q395" s="159">
        <v>4E-05</v>
      </c>
      <c r="R395" s="159">
        <f>Q395*H395</f>
        <v>4E-05</v>
      </c>
      <c r="S395" s="159">
        <v>0</v>
      </c>
      <c r="T395" s="160">
        <f>S395*H395</f>
        <v>0</v>
      </c>
      <c r="AR395" s="161" t="s">
        <v>538</v>
      </c>
      <c r="AT395" s="161" t="s">
        <v>137</v>
      </c>
      <c r="AU395" s="161" t="s">
        <v>135</v>
      </c>
      <c r="AY395" s="16" t="s">
        <v>134</v>
      </c>
      <c r="BE395" s="162">
        <f>IF(N395="základní",J395,0)</f>
        <v>0</v>
      </c>
      <c r="BF395" s="162">
        <f>IF(N395="snížená",J395,0)</f>
        <v>0</v>
      </c>
      <c r="BG395" s="162">
        <f>IF(N395="zákl. přenesená",J395,0)</f>
        <v>0</v>
      </c>
      <c r="BH395" s="162">
        <f>IF(N395="sníž. přenesená",J395,0)</f>
        <v>0</v>
      </c>
      <c r="BI395" s="162">
        <f>IF(N395="nulová",J395,0)</f>
        <v>0</v>
      </c>
      <c r="BJ395" s="16" t="s">
        <v>82</v>
      </c>
      <c r="BK395" s="162">
        <f>ROUND(I395*H395,2)</f>
        <v>0</v>
      </c>
      <c r="BL395" s="16" t="s">
        <v>538</v>
      </c>
      <c r="BM395" s="161" t="s">
        <v>1115</v>
      </c>
    </row>
    <row r="396" spans="2:47" s="1" customFormat="1" ht="19.2">
      <c r="B396" s="31"/>
      <c r="D396" s="163" t="s">
        <v>144</v>
      </c>
      <c r="F396" s="164" t="s">
        <v>1116</v>
      </c>
      <c r="I396" s="90"/>
      <c r="L396" s="31"/>
      <c r="M396" s="165"/>
      <c r="N396" s="54"/>
      <c r="O396" s="54"/>
      <c r="P396" s="54"/>
      <c r="Q396" s="54"/>
      <c r="R396" s="54"/>
      <c r="S396" s="54"/>
      <c r="T396" s="55"/>
      <c r="AT396" s="16" t="s">
        <v>144</v>
      </c>
      <c r="AU396" s="16" t="s">
        <v>135</v>
      </c>
    </row>
    <row r="397" spans="2:51" s="13" customFormat="1" ht="12">
      <c r="B397" s="173"/>
      <c r="D397" s="163" t="s">
        <v>146</v>
      </c>
      <c r="E397" s="174" t="s">
        <v>1</v>
      </c>
      <c r="F397" s="175" t="s">
        <v>82</v>
      </c>
      <c r="H397" s="176">
        <v>1</v>
      </c>
      <c r="I397" s="177"/>
      <c r="L397" s="173"/>
      <c r="M397" s="178"/>
      <c r="N397" s="179"/>
      <c r="O397" s="179"/>
      <c r="P397" s="179"/>
      <c r="Q397" s="179"/>
      <c r="R397" s="179"/>
      <c r="S397" s="179"/>
      <c r="T397" s="180"/>
      <c r="AT397" s="174" t="s">
        <v>146</v>
      </c>
      <c r="AU397" s="174" t="s">
        <v>135</v>
      </c>
      <c r="AV397" s="13" t="s">
        <v>84</v>
      </c>
      <c r="AW397" s="13" t="s">
        <v>30</v>
      </c>
      <c r="AX397" s="13" t="s">
        <v>82</v>
      </c>
      <c r="AY397" s="174" t="s">
        <v>134</v>
      </c>
    </row>
    <row r="398" spans="2:65" s="1" customFormat="1" ht="21.6" customHeight="1">
      <c r="B398" s="149"/>
      <c r="C398" s="181" t="s">
        <v>538</v>
      </c>
      <c r="D398" s="181" t="s">
        <v>224</v>
      </c>
      <c r="E398" s="182" t="s">
        <v>1117</v>
      </c>
      <c r="F398" s="183" t="s">
        <v>1118</v>
      </c>
      <c r="G398" s="184" t="s">
        <v>189</v>
      </c>
      <c r="H398" s="185">
        <v>1</v>
      </c>
      <c r="I398" s="186"/>
      <c r="J398" s="187">
        <f>ROUND(I398*H398,2)</f>
        <v>0</v>
      </c>
      <c r="K398" s="183" t="s">
        <v>141</v>
      </c>
      <c r="L398" s="188"/>
      <c r="M398" s="189" t="s">
        <v>1</v>
      </c>
      <c r="N398" s="190" t="s">
        <v>39</v>
      </c>
      <c r="O398" s="54"/>
      <c r="P398" s="159">
        <f>O398*H398</f>
        <v>0</v>
      </c>
      <c r="Q398" s="159">
        <v>0.00152</v>
      </c>
      <c r="R398" s="159">
        <f>Q398*H398</f>
        <v>0.00152</v>
      </c>
      <c r="S398" s="159">
        <v>0</v>
      </c>
      <c r="T398" s="160">
        <f>S398*H398</f>
        <v>0</v>
      </c>
      <c r="AR398" s="161" t="s">
        <v>852</v>
      </c>
      <c r="AT398" s="161" t="s">
        <v>224</v>
      </c>
      <c r="AU398" s="161" t="s">
        <v>135</v>
      </c>
      <c r="AY398" s="16" t="s">
        <v>134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6" t="s">
        <v>82</v>
      </c>
      <c r="BK398" s="162">
        <f>ROUND(I398*H398,2)</f>
        <v>0</v>
      </c>
      <c r="BL398" s="16" t="s">
        <v>538</v>
      </c>
      <c r="BM398" s="161" t="s">
        <v>1119</v>
      </c>
    </row>
    <row r="399" spans="2:47" s="1" customFormat="1" ht="19.2">
      <c r="B399" s="31"/>
      <c r="D399" s="163" t="s">
        <v>144</v>
      </c>
      <c r="F399" s="164" t="s">
        <v>1120</v>
      </c>
      <c r="I399" s="90"/>
      <c r="L399" s="31"/>
      <c r="M399" s="165"/>
      <c r="N399" s="54"/>
      <c r="O399" s="54"/>
      <c r="P399" s="54"/>
      <c r="Q399" s="54"/>
      <c r="R399" s="54"/>
      <c r="S399" s="54"/>
      <c r="T399" s="55"/>
      <c r="AT399" s="16" t="s">
        <v>144</v>
      </c>
      <c r="AU399" s="16" t="s">
        <v>135</v>
      </c>
    </row>
    <row r="400" spans="2:51" s="13" customFormat="1" ht="12">
      <c r="B400" s="173"/>
      <c r="D400" s="163" t="s">
        <v>146</v>
      </c>
      <c r="E400" s="174" t="s">
        <v>1</v>
      </c>
      <c r="F400" s="175" t="s">
        <v>82</v>
      </c>
      <c r="H400" s="176">
        <v>1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146</v>
      </c>
      <c r="AU400" s="174" t="s">
        <v>135</v>
      </c>
      <c r="AV400" s="13" t="s">
        <v>84</v>
      </c>
      <c r="AW400" s="13" t="s">
        <v>30</v>
      </c>
      <c r="AX400" s="13" t="s">
        <v>82</v>
      </c>
      <c r="AY400" s="174" t="s">
        <v>134</v>
      </c>
    </row>
    <row r="401" spans="2:65" s="1" customFormat="1" ht="14.4" customHeight="1">
      <c r="B401" s="149"/>
      <c r="C401" s="150" t="s">
        <v>543</v>
      </c>
      <c r="D401" s="150" t="s">
        <v>137</v>
      </c>
      <c r="E401" s="151" t="s">
        <v>1121</v>
      </c>
      <c r="F401" s="152" t="s">
        <v>1122</v>
      </c>
      <c r="G401" s="153" t="s">
        <v>934</v>
      </c>
      <c r="H401" s="154">
        <v>1</v>
      </c>
      <c r="I401" s="155"/>
      <c r="J401" s="156">
        <f>ROUND(I401*H401,2)</f>
        <v>0</v>
      </c>
      <c r="K401" s="152" t="s">
        <v>141</v>
      </c>
      <c r="L401" s="31"/>
      <c r="M401" s="157" t="s">
        <v>1</v>
      </c>
      <c r="N401" s="158" t="s">
        <v>39</v>
      </c>
      <c r="O401" s="54"/>
      <c r="P401" s="159">
        <f>O401*H401</f>
        <v>0</v>
      </c>
      <c r="Q401" s="159">
        <v>0.00184</v>
      </c>
      <c r="R401" s="159">
        <f>Q401*H401</f>
        <v>0.00184</v>
      </c>
      <c r="S401" s="159">
        <v>0</v>
      </c>
      <c r="T401" s="160">
        <f>S401*H401</f>
        <v>0</v>
      </c>
      <c r="AR401" s="161" t="s">
        <v>538</v>
      </c>
      <c r="AT401" s="161" t="s">
        <v>137</v>
      </c>
      <c r="AU401" s="161" t="s">
        <v>135</v>
      </c>
      <c r="AY401" s="16" t="s">
        <v>134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6" t="s">
        <v>82</v>
      </c>
      <c r="BK401" s="162">
        <f>ROUND(I401*H401,2)</f>
        <v>0</v>
      </c>
      <c r="BL401" s="16" t="s">
        <v>538</v>
      </c>
      <c r="BM401" s="161" t="s">
        <v>1123</v>
      </c>
    </row>
    <row r="402" spans="2:47" s="1" customFormat="1" ht="12">
      <c r="B402" s="31"/>
      <c r="D402" s="163" t="s">
        <v>144</v>
      </c>
      <c r="F402" s="164" t="s">
        <v>1122</v>
      </c>
      <c r="I402" s="90"/>
      <c r="L402" s="31"/>
      <c r="M402" s="165"/>
      <c r="N402" s="54"/>
      <c r="O402" s="54"/>
      <c r="P402" s="54"/>
      <c r="Q402" s="54"/>
      <c r="R402" s="54"/>
      <c r="S402" s="54"/>
      <c r="T402" s="55"/>
      <c r="AT402" s="16" t="s">
        <v>144</v>
      </c>
      <c r="AU402" s="16" t="s">
        <v>135</v>
      </c>
    </row>
    <row r="403" spans="2:51" s="13" customFormat="1" ht="12">
      <c r="B403" s="173"/>
      <c r="D403" s="163" t="s">
        <v>146</v>
      </c>
      <c r="E403" s="174" t="s">
        <v>1</v>
      </c>
      <c r="F403" s="175" t="s">
        <v>82</v>
      </c>
      <c r="H403" s="176">
        <v>1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146</v>
      </c>
      <c r="AU403" s="174" t="s">
        <v>135</v>
      </c>
      <c r="AV403" s="13" t="s">
        <v>84</v>
      </c>
      <c r="AW403" s="13" t="s">
        <v>30</v>
      </c>
      <c r="AX403" s="13" t="s">
        <v>82</v>
      </c>
      <c r="AY403" s="174" t="s">
        <v>134</v>
      </c>
    </row>
    <row r="404" spans="2:65" s="1" customFormat="1" ht="21.6" customHeight="1">
      <c r="B404" s="149"/>
      <c r="C404" s="150" t="s">
        <v>550</v>
      </c>
      <c r="D404" s="150" t="s">
        <v>137</v>
      </c>
      <c r="E404" s="151" t="s">
        <v>1124</v>
      </c>
      <c r="F404" s="152" t="s">
        <v>1125</v>
      </c>
      <c r="G404" s="153" t="s">
        <v>189</v>
      </c>
      <c r="H404" s="154">
        <v>8</v>
      </c>
      <c r="I404" s="155"/>
      <c r="J404" s="156">
        <f>ROUND(I404*H404,2)</f>
        <v>0</v>
      </c>
      <c r="K404" s="152" t="s">
        <v>141</v>
      </c>
      <c r="L404" s="31"/>
      <c r="M404" s="157" t="s">
        <v>1</v>
      </c>
      <c r="N404" s="158" t="s">
        <v>39</v>
      </c>
      <c r="O404" s="54"/>
      <c r="P404" s="159">
        <f>O404*H404</f>
        <v>0</v>
      </c>
      <c r="Q404" s="159">
        <v>0.00013</v>
      </c>
      <c r="R404" s="159">
        <f>Q404*H404</f>
        <v>0.00104</v>
      </c>
      <c r="S404" s="159">
        <v>0</v>
      </c>
      <c r="T404" s="160">
        <f>S404*H404</f>
        <v>0</v>
      </c>
      <c r="AR404" s="161" t="s">
        <v>538</v>
      </c>
      <c r="AT404" s="161" t="s">
        <v>137</v>
      </c>
      <c r="AU404" s="161" t="s">
        <v>135</v>
      </c>
      <c r="AY404" s="16" t="s">
        <v>134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6" t="s">
        <v>82</v>
      </c>
      <c r="BK404" s="162">
        <f>ROUND(I404*H404,2)</f>
        <v>0</v>
      </c>
      <c r="BL404" s="16" t="s">
        <v>538</v>
      </c>
      <c r="BM404" s="161" t="s">
        <v>1126</v>
      </c>
    </row>
    <row r="405" spans="2:47" s="1" customFormat="1" ht="19.2">
      <c r="B405" s="31"/>
      <c r="D405" s="163" t="s">
        <v>144</v>
      </c>
      <c r="F405" s="164" t="s">
        <v>1127</v>
      </c>
      <c r="I405" s="90"/>
      <c r="L405" s="31"/>
      <c r="M405" s="165"/>
      <c r="N405" s="54"/>
      <c r="O405" s="54"/>
      <c r="P405" s="54"/>
      <c r="Q405" s="54"/>
      <c r="R405" s="54"/>
      <c r="S405" s="54"/>
      <c r="T405" s="55"/>
      <c r="AT405" s="16" t="s">
        <v>144</v>
      </c>
      <c r="AU405" s="16" t="s">
        <v>135</v>
      </c>
    </row>
    <row r="406" spans="2:51" s="13" customFormat="1" ht="12">
      <c r="B406" s="173"/>
      <c r="D406" s="163" t="s">
        <v>146</v>
      </c>
      <c r="E406" s="174" t="s">
        <v>1</v>
      </c>
      <c r="F406" s="175" t="s">
        <v>1128</v>
      </c>
      <c r="H406" s="176">
        <v>8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4" t="s">
        <v>146</v>
      </c>
      <c r="AU406" s="174" t="s">
        <v>135</v>
      </c>
      <c r="AV406" s="13" t="s">
        <v>84</v>
      </c>
      <c r="AW406" s="13" t="s">
        <v>30</v>
      </c>
      <c r="AX406" s="13" t="s">
        <v>82</v>
      </c>
      <c r="AY406" s="174" t="s">
        <v>134</v>
      </c>
    </row>
    <row r="407" spans="2:65" s="1" customFormat="1" ht="21.6" customHeight="1">
      <c r="B407" s="149"/>
      <c r="C407" s="181" t="s">
        <v>555</v>
      </c>
      <c r="D407" s="181" t="s">
        <v>224</v>
      </c>
      <c r="E407" s="182" t="s">
        <v>1129</v>
      </c>
      <c r="F407" s="183" t="s">
        <v>1130</v>
      </c>
      <c r="G407" s="184" t="s">
        <v>189</v>
      </c>
      <c r="H407" s="185">
        <v>8</v>
      </c>
      <c r="I407" s="186"/>
      <c r="J407" s="187">
        <f>ROUND(I407*H407,2)</f>
        <v>0</v>
      </c>
      <c r="K407" s="183" t="s">
        <v>1</v>
      </c>
      <c r="L407" s="188"/>
      <c r="M407" s="189" t="s">
        <v>1</v>
      </c>
      <c r="N407" s="190" t="s">
        <v>39</v>
      </c>
      <c r="O407" s="54"/>
      <c r="P407" s="159">
        <f>O407*H407</f>
        <v>0</v>
      </c>
      <c r="Q407" s="159">
        <v>0.00102</v>
      </c>
      <c r="R407" s="159">
        <f>Q407*H407</f>
        <v>0.00816</v>
      </c>
      <c r="S407" s="159">
        <v>0</v>
      </c>
      <c r="T407" s="160">
        <f>S407*H407</f>
        <v>0</v>
      </c>
      <c r="AR407" s="161" t="s">
        <v>852</v>
      </c>
      <c r="AT407" s="161" t="s">
        <v>224</v>
      </c>
      <c r="AU407" s="161" t="s">
        <v>135</v>
      </c>
      <c r="AY407" s="16" t="s">
        <v>134</v>
      </c>
      <c r="BE407" s="162">
        <f>IF(N407="základní",J407,0)</f>
        <v>0</v>
      </c>
      <c r="BF407" s="162">
        <f>IF(N407="snížená",J407,0)</f>
        <v>0</v>
      </c>
      <c r="BG407" s="162">
        <f>IF(N407="zákl. přenesená",J407,0)</f>
        <v>0</v>
      </c>
      <c r="BH407" s="162">
        <f>IF(N407="sníž. přenesená",J407,0)</f>
        <v>0</v>
      </c>
      <c r="BI407" s="162">
        <f>IF(N407="nulová",J407,0)</f>
        <v>0</v>
      </c>
      <c r="BJ407" s="16" t="s">
        <v>82</v>
      </c>
      <c r="BK407" s="162">
        <f>ROUND(I407*H407,2)</f>
        <v>0</v>
      </c>
      <c r="BL407" s="16" t="s">
        <v>538</v>
      </c>
      <c r="BM407" s="161" t="s">
        <v>1131</v>
      </c>
    </row>
    <row r="408" spans="2:47" s="1" customFormat="1" ht="12">
      <c r="B408" s="31"/>
      <c r="D408" s="163" t="s">
        <v>144</v>
      </c>
      <c r="F408" s="164" t="s">
        <v>1132</v>
      </c>
      <c r="I408" s="90"/>
      <c r="L408" s="31"/>
      <c r="M408" s="165"/>
      <c r="N408" s="54"/>
      <c r="O408" s="54"/>
      <c r="P408" s="54"/>
      <c r="Q408" s="54"/>
      <c r="R408" s="54"/>
      <c r="S408" s="54"/>
      <c r="T408" s="55"/>
      <c r="AT408" s="16" t="s">
        <v>144</v>
      </c>
      <c r="AU408" s="16" t="s">
        <v>135</v>
      </c>
    </row>
    <row r="409" spans="2:51" s="13" customFormat="1" ht="12">
      <c r="B409" s="173"/>
      <c r="D409" s="163" t="s">
        <v>146</v>
      </c>
      <c r="E409" s="174" t="s">
        <v>1</v>
      </c>
      <c r="F409" s="175" t="s">
        <v>1128</v>
      </c>
      <c r="H409" s="176">
        <v>8</v>
      </c>
      <c r="I409" s="177"/>
      <c r="L409" s="173"/>
      <c r="M409" s="178"/>
      <c r="N409" s="179"/>
      <c r="O409" s="179"/>
      <c r="P409" s="179"/>
      <c r="Q409" s="179"/>
      <c r="R409" s="179"/>
      <c r="S409" s="179"/>
      <c r="T409" s="180"/>
      <c r="AT409" s="174" t="s">
        <v>146</v>
      </c>
      <c r="AU409" s="174" t="s">
        <v>135</v>
      </c>
      <c r="AV409" s="13" t="s">
        <v>84</v>
      </c>
      <c r="AW409" s="13" t="s">
        <v>30</v>
      </c>
      <c r="AX409" s="13" t="s">
        <v>82</v>
      </c>
      <c r="AY409" s="174" t="s">
        <v>134</v>
      </c>
    </row>
    <row r="410" spans="2:65" s="1" customFormat="1" ht="21.6" customHeight="1">
      <c r="B410" s="149"/>
      <c r="C410" s="150" t="s">
        <v>561</v>
      </c>
      <c r="D410" s="150" t="s">
        <v>137</v>
      </c>
      <c r="E410" s="151" t="s">
        <v>1133</v>
      </c>
      <c r="F410" s="152" t="s">
        <v>1134</v>
      </c>
      <c r="G410" s="153" t="s">
        <v>189</v>
      </c>
      <c r="H410" s="154">
        <v>4</v>
      </c>
      <c r="I410" s="155"/>
      <c r="J410" s="156">
        <f>ROUND(I410*H410,2)</f>
        <v>0</v>
      </c>
      <c r="K410" s="152" t="s">
        <v>1</v>
      </c>
      <c r="L410" s="31"/>
      <c r="M410" s="157" t="s">
        <v>1</v>
      </c>
      <c r="N410" s="158" t="s">
        <v>39</v>
      </c>
      <c r="O410" s="54"/>
      <c r="P410" s="159">
        <f>O410*H410</f>
        <v>0</v>
      </c>
      <c r="Q410" s="159">
        <v>0.00112</v>
      </c>
      <c r="R410" s="159">
        <f>Q410*H410</f>
        <v>0.00448</v>
      </c>
      <c r="S410" s="159">
        <v>0</v>
      </c>
      <c r="T410" s="160">
        <f>S410*H410</f>
        <v>0</v>
      </c>
      <c r="AR410" s="161" t="s">
        <v>538</v>
      </c>
      <c r="AT410" s="161" t="s">
        <v>137</v>
      </c>
      <c r="AU410" s="161" t="s">
        <v>135</v>
      </c>
      <c r="AY410" s="16" t="s">
        <v>134</v>
      </c>
      <c r="BE410" s="162">
        <f>IF(N410="základní",J410,0)</f>
        <v>0</v>
      </c>
      <c r="BF410" s="162">
        <f>IF(N410="snížená",J410,0)</f>
        <v>0</v>
      </c>
      <c r="BG410" s="162">
        <f>IF(N410="zákl. přenesená",J410,0)</f>
        <v>0</v>
      </c>
      <c r="BH410" s="162">
        <f>IF(N410="sníž. přenesená",J410,0)</f>
        <v>0</v>
      </c>
      <c r="BI410" s="162">
        <f>IF(N410="nulová",J410,0)</f>
        <v>0</v>
      </c>
      <c r="BJ410" s="16" t="s">
        <v>82</v>
      </c>
      <c r="BK410" s="162">
        <f>ROUND(I410*H410,2)</f>
        <v>0</v>
      </c>
      <c r="BL410" s="16" t="s">
        <v>538</v>
      </c>
      <c r="BM410" s="161" t="s">
        <v>1135</v>
      </c>
    </row>
    <row r="411" spans="2:47" s="1" customFormat="1" ht="19.2">
      <c r="B411" s="31"/>
      <c r="D411" s="163" t="s">
        <v>144</v>
      </c>
      <c r="F411" s="164" t="s">
        <v>1136</v>
      </c>
      <c r="I411" s="90"/>
      <c r="L411" s="31"/>
      <c r="M411" s="165"/>
      <c r="N411" s="54"/>
      <c r="O411" s="54"/>
      <c r="P411" s="54"/>
      <c r="Q411" s="54"/>
      <c r="R411" s="54"/>
      <c r="S411" s="54"/>
      <c r="T411" s="55"/>
      <c r="AT411" s="16" t="s">
        <v>144</v>
      </c>
      <c r="AU411" s="16" t="s">
        <v>135</v>
      </c>
    </row>
    <row r="412" spans="2:51" s="13" customFormat="1" ht="12">
      <c r="B412" s="173"/>
      <c r="D412" s="163" t="s">
        <v>146</v>
      </c>
      <c r="E412" s="174" t="s">
        <v>1</v>
      </c>
      <c r="F412" s="175" t="s">
        <v>142</v>
      </c>
      <c r="H412" s="176">
        <v>4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4" t="s">
        <v>146</v>
      </c>
      <c r="AU412" s="174" t="s">
        <v>135</v>
      </c>
      <c r="AV412" s="13" t="s">
        <v>84</v>
      </c>
      <c r="AW412" s="13" t="s">
        <v>30</v>
      </c>
      <c r="AX412" s="13" t="s">
        <v>82</v>
      </c>
      <c r="AY412" s="174" t="s">
        <v>134</v>
      </c>
    </row>
    <row r="413" spans="2:65" s="1" customFormat="1" ht="21.6" customHeight="1">
      <c r="B413" s="149"/>
      <c r="C413" s="150" t="s">
        <v>568</v>
      </c>
      <c r="D413" s="150" t="s">
        <v>137</v>
      </c>
      <c r="E413" s="151" t="s">
        <v>1137</v>
      </c>
      <c r="F413" s="152" t="s">
        <v>1138</v>
      </c>
      <c r="G413" s="153" t="s">
        <v>189</v>
      </c>
      <c r="H413" s="154">
        <v>8</v>
      </c>
      <c r="I413" s="155"/>
      <c r="J413" s="156">
        <f>ROUND(I413*H413,2)</f>
        <v>0</v>
      </c>
      <c r="K413" s="152" t="s">
        <v>141</v>
      </c>
      <c r="L413" s="31"/>
      <c r="M413" s="157" t="s">
        <v>1</v>
      </c>
      <c r="N413" s="158" t="s">
        <v>39</v>
      </c>
      <c r="O413" s="54"/>
      <c r="P413" s="159">
        <f>O413*H413</f>
        <v>0</v>
      </c>
      <c r="Q413" s="159">
        <v>0</v>
      </c>
      <c r="R413" s="159">
        <f>Q413*H413</f>
        <v>0</v>
      </c>
      <c r="S413" s="159">
        <v>0.00762</v>
      </c>
      <c r="T413" s="160">
        <f>S413*H413</f>
        <v>0.06096</v>
      </c>
      <c r="AR413" s="161" t="s">
        <v>538</v>
      </c>
      <c r="AT413" s="161" t="s">
        <v>137</v>
      </c>
      <c r="AU413" s="161" t="s">
        <v>135</v>
      </c>
      <c r="AY413" s="16" t="s">
        <v>134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82</v>
      </c>
      <c r="BK413" s="162">
        <f>ROUND(I413*H413,2)</f>
        <v>0</v>
      </c>
      <c r="BL413" s="16" t="s">
        <v>538</v>
      </c>
      <c r="BM413" s="161" t="s">
        <v>1139</v>
      </c>
    </row>
    <row r="414" spans="2:47" s="1" customFormat="1" ht="19.2">
      <c r="B414" s="31"/>
      <c r="D414" s="163" t="s">
        <v>144</v>
      </c>
      <c r="F414" s="164" t="s">
        <v>1140</v>
      </c>
      <c r="I414" s="90"/>
      <c r="L414" s="31"/>
      <c r="M414" s="165"/>
      <c r="N414" s="54"/>
      <c r="O414" s="54"/>
      <c r="P414" s="54"/>
      <c r="Q414" s="54"/>
      <c r="R414" s="54"/>
      <c r="S414" s="54"/>
      <c r="T414" s="55"/>
      <c r="AT414" s="16" t="s">
        <v>144</v>
      </c>
      <c r="AU414" s="16" t="s">
        <v>135</v>
      </c>
    </row>
    <row r="415" spans="2:51" s="13" customFormat="1" ht="12">
      <c r="B415" s="173"/>
      <c r="D415" s="163" t="s">
        <v>146</v>
      </c>
      <c r="E415" s="174" t="s">
        <v>1</v>
      </c>
      <c r="F415" s="175" t="s">
        <v>1128</v>
      </c>
      <c r="H415" s="176">
        <v>8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146</v>
      </c>
      <c r="AU415" s="174" t="s">
        <v>135</v>
      </c>
      <c r="AV415" s="13" t="s">
        <v>84</v>
      </c>
      <c r="AW415" s="13" t="s">
        <v>30</v>
      </c>
      <c r="AX415" s="13" t="s">
        <v>82</v>
      </c>
      <c r="AY415" s="174" t="s">
        <v>134</v>
      </c>
    </row>
    <row r="416" spans="2:65" s="1" customFormat="1" ht="21.6" customHeight="1">
      <c r="B416" s="149"/>
      <c r="C416" s="150" t="s">
        <v>577</v>
      </c>
      <c r="D416" s="150" t="s">
        <v>137</v>
      </c>
      <c r="E416" s="151" t="s">
        <v>1141</v>
      </c>
      <c r="F416" s="152" t="s">
        <v>1142</v>
      </c>
      <c r="G416" s="153" t="s">
        <v>189</v>
      </c>
      <c r="H416" s="154">
        <v>6</v>
      </c>
      <c r="I416" s="155"/>
      <c r="J416" s="156">
        <f>ROUND(I416*H416,2)</f>
        <v>0</v>
      </c>
      <c r="K416" s="152" t="s">
        <v>141</v>
      </c>
      <c r="L416" s="31"/>
      <c r="M416" s="157" t="s">
        <v>1</v>
      </c>
      <c r="N416" s="158" t="s">
        <v>39</v>
      </c>
      <c r="O416" s="54"/>
      <c r="P416" s="159">
        <f>O416*H416</f>
        <v>0</v>
      </c>
      <c r="Q416" s="159">
        <v>0</v>
      </c>
      <c r="R416" s="159">
        <f>Q416*H416</f>
        <v>0</v>
      </c>
      <c r="S416" s="159">
        <v>0.00052</v>
      </c>
      <c r="T416" s="160">
        <f>S416*H416</f>
        <v>0.0031199999999999995</v>
      </c>
      <c r="AR416" s="161" t="s">
        <v>538</v>
      </c>
      <c r="AT416" s="161" t="s">
        <v>137</v>
      </c>
      <c r="AU416" s="161" t="s">
        <v>135</v>
      </c>
      <c r="AY416" s="16" t="s">
        <v>134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6" t="s">
        <v>82</v>
      </c>
      <c r="BK416" s="162">
        <f>ROUND(I416*H416,2)</f>
        <v>0</v>
      </c>
      <c r="BL416" s="16" t="s">
        <v>538</v>
      </c>
      <c r="BM416" s="161" t="s">
        <v>1143</v>
      </c>
    </row>
    <row r="417" spans="2:47" s="1" customFormat="1" ht="19.2">
      <c r="B417" s="31"/>
      <c r="D417" s="163" t="s">
        <v>144</v>
      </c>
      <c r="F417" s="164" t="s">
        <v>1144</v>
      </c>
      <c r="I417" s="90"/>
      <c r="L417" s="31"/>
      <c r="M417" s="165"/>
      <c r="N417" s="54"/>
      <c r="O417" s="54"/>
      <c r="P417" s="54"/>
      <c r="Q417" s="54"/>
      <c r="R417" s="54"/>
      <c r="S417" s="54"/>
      <c r="T417" s="55"/>
      <c r="AT417" s="16" t="s">
        <v>144</v>
      </c>
      <c r="AU417" s="16" t="s">
        <v>135</v>
      </c>
    </row>
    <row r="418" spans="2:51" s="13" customFormat="1" ht="12">
      <c r="B418" s="173"/>
      <c r="D418" s="163" t="s">
        <v>146</v>
      </c>
      <c r="E418" s="174" t="s">
        <v>1</v>
      </c>
      <c r="F418" s="175" t="s">
        <v>1145</v>
      </c>
      <c r="H418" s="176">
        <v>6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146</v>
      </c>
      <c r="AU418" s="174" t="s">
        <v>135</v>
      </c>
      <c r="AV418" s="13" t="s">
        <v>84</v>
      </c>
      <c r="AW418" s="13" t="s">
        <v>30</v>
      </c>
      <c r="AX418" s="13" t="s">
        <v>82</v>
      </c>
      <c r="AY418" s="174" t="s">
        <v>134</v>
      </c>
    </row>
    <row r="419" spans="2:65" s="1" customFormat="1" ht="14.4" customHeight="1">
      <c r="B419" s="149"/>
      <c r="C419" s="150" t="s">
        <v>584</v>
      </c>
      <c r="D419" s="150" t="s">
        <v>137</v>
      </c>
      <c r="E419" s="151" t="s">
        <v>1146</v>
      </c>
      <c r="F419" s="152" t="s">
        <v>1147</v>
      </c>
      <c r="G419" s="153" t="s">
        <v>189</v>
      </c>
      <c r="H419" s="154">
        <v>8</v>
      </c>
      <c r="I419" s="155"/>
      <c r="J419" s="156">
        <f>ROUND(I419*H419,2)</f>
        <v>0</v>
      </c>
      <c r="K419" s="152" t="s">
        <v>141</v>
      </c>
      <c r="L419" s="31"/>
      <c r="M419" s="157" t="s">
        <v>1</v>
      </c>
      <c r="N419" s="158" t="s">
        <v>39</v>
      </c>
      <c r="O419" s="54"/>
      <c r="P419" s="159">
        <f>O419*H419</f>
        <v>0</v>
      </c>
      <c r="Q419" s="159">
        <v>0</v>
      </c>
      <c r="R419" s="159">
        <f>Q419*H419</f>
        <v>0</v>
      </c>
      <c r="S419" s="159">
        <v>0.00085</v>
      </c>
      <c r="T419" s="160">
        <f>S419*H419</f>
        <v>0.0068</v>
      </c>
      <c r="AR419" s="161" t="s">
        <v>538</v>
      </c>
      <c r="AT419" s="161" t="s">
        <v>137</v>
      </c>
      <c r="AU419" s="161" t="s">
        <v>135</v>
      </c>
      <c r="AY419" s="16" t="s">
        <v>134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6" t="s">
        <v>82</v>
      </c>
      <c r="BK419" s="162">
        <f>ROUND(I419*H419,2)</f>
        <v>0</v>
      </c>
      <c r="BL419" s="16" t="s">
        <v>538</v>
      </c>
      <c r="BM419" s="161" t="s">
        <v>1148</v>
      </c>
    </row>
    <row r="420" spans="2:47" s="1" customFormat="1" ht="19.2">
      <c r="B420" s="31"/>
      <c r="D420" s="163" t="s">
        <v>144</v>
      </c>
      <c r="F420" s="164" t="s">
        <v>1149</v>
      </c>
      <c r="I420" s="90"/>
      <c r="L420" s="31"/>
      <c r="M420" s="165"/>
      <c r="N420" s="54"/>
      <c r="O420" s="54"/>
      <c r="P420" s="54"/>
      <c r="Q420" s="54"/>
      <c r="R420" s="54"/>
      <c r="S420" s="54"/>
      <c r="T420" s="55"/>
      <c r="AT420" s="16" t="s">
        <v>144</v>
      </c>
      <c r="AU420" s="16" t="s">
        <v>135</v>
      </c>
    </row>
    <row r="421" spans="2:51" s="13" customFormat="1" ht="12">
      <c r="B421" s="173"/>
      <c r="D421" s="163" t="s">
        <v>146</v>
      </c>
      <c r="E421" s="174" t="s">
        <v>1</v>
      </c>
      <c r="F421" s="175" t="s">
        <v>1063</v>
      </c>
      <c r="H421" s="176">
        <v>8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4" t="s">
        <v>146</v>
      </c>
      <c r="AU421" s="174" t="s">
        <v>135</v>
      </c>
      <c r="AV421" s="13" t="s">
        <v>84</v>
      </c>
      <c r="AW421" s="13" t="s">
        <v>30</v>
      </c>
      <c r="AX421" s="13" t="s">
        <v>82</v>
      </c>
      <c r="AY421" s="174" t="s">
        <v>134</v>
      </c>
    </row>
    <row r="422" spans="2:65" s="1" customFormat="1" ht="14.4" customHeight="1">
      <c r="B422" s="149"/>
      <c r="C422" s="150" t="s">
        <v>589</v>
      </c>
      <c r="D422" s="150" t="s">
        <v>137</v>
      </c>
      <c r="E422" s="151" t="s">
        <v>1150</v>
      </c>
      <c r="F422" s="152" t="s">
        <v>1151</v>
      </c>
      <c r="G422" s="153" t="s">
        <v>934</v>
      </c>
      <c r="H422" s="154">
        <v>2</v>
      </c>
      <c r="I422" s="155"/>
      <c r="J422" s="156">
        <f>ROUND(I422*H422,2)</f>
        <v>0</v>
      </c>
      <c r="K422" s="152" t="s">
        <v>1</v>
      </c>
      <c r="L422" s="31"/>
      <c r="M422" s="157" t="s">
        <v>1</v>
      </c>
      <c r="N422" s="158" t="s">
        <v>39</v>
      </c>
      <c r="O422" s="54"/>
      <c r="P422" s="159">
        <f>O422*H422</f>
        <v>0</v>
      </c>
      <c r="Q422" s="159">
        <v>0</v>
      </c>
      <c r="R422" s="159">
        <f>Q422*H422</f>
        <v>0</v>
      </c>
      <c r="S422" s="159">
        <v>0.01707</v>
      </c>
      <c r="T422" s="160">
        <f>S422*H422</f>
        <v>0.03414</v>
      </c>
      <c r="AR422" s="161" t="s">
        <v>538</v>
      </c>
      <c r="AT422" s="161" t="s">
        <v>137</v>
      </c>
      <c r="AU422" s="161" t="s">
        <v>135</v>
      </c>
      <c r="AY422" s="16" t="s">
        <v>134</v>
      </c>
      <c r="BE422" s="162">
        <f>IF(N422="základní",J422,0)</f>
        <v>0</v>
      </c>
      <c r="BF422" s="162">
        <f>IF(N422="snížená",J422,0)</f>
        <v>0</v>
      </c>
      <c r="BG422" s="162">
        <f>IF(N422="zákl. přenesená",J422,0)</f>
        <v>0</v>
      </c>
      <c r="BH422" s="162">
        <f>IF(N422="sníž. přenesená",J422,0)</f>
        <v>0</v>
      </c>
      <c r="BI422" s="162">
        <f>IF(N422="nulová",J422,0)</f>
        <v>0</v>
      </c>
      <c r="BJ422" s="16" t="s">
        <v>82</v>
      </c>
      <c r="BK422" s="162">
        <f>ROUND(I422*H422,2)</f>
        <v>0</v>
      </c>
      <c r="BL422" s="16" t="s">
        <v>538</v>
      </c>
      <c r="BM422" s="161" t="s">
        <v>1152</v>
      </c>
    </row>
    <row r="423" spans="2:47" s="1" customFormat="1" ht="19.2">
      <c r="B423" s="31"/>
      <c r="D423" s="163" t="s">
        <v>144</v>
      </c>
      <c r="F423" s="164" t="s">
        <v>1153</v>
      </c>
      <c r="I423" s="90"/>
      <c r="L423" s="31"/>
      <c r="M423" s="165"/>
      <c r="N423" s="54"/>
      <c r="O423" s="54"/>
      <c r="P423" s="54"/>
      <c r="Q423" s="54"/>
      <c r="R423" s="54"/>
      <c r="S423" s="54"/>
      <c r="T423" s="55"/>
      <c r="AT423" s="16" t="s">
        <v>144</v>
      </c>
      <c r="AU423" s="16" t="s">
        <v>135</v>
      </c>
    </row>
    <row r="424" spans="2:51" s="13" customFormat="1" ht="12">
      <c r="B424" s="173"/>
      <c r="D424" s="163" t="s">
        <v>146</v>
      </c>
      <c r="E424" s="174" t="s">
        <v>1</v>
      </c>
      <c r="F424" s="175" t="s">
        <v>888</v>
      </c>
      <c r="H424" s="176">
        <v>2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146</v>
      </c>
      <c r="AU424" s="174" t="s">
        <v>135</v>
      </c>
      <c r="AV424" s="13" t="s">
        <v>84</v>
      </c>
      <c r="AW424" s="13" t="s">
        <v>30</v>
      </c>
      <c r="AX424" s="13" t="s">
        <v>82</v>
      </c>
      <c r="AY424" s="174" t="s">
        <v>134</v>
      </c>
    </row>
    <row r="425" spans="2:65" s="1" customFormat="1" ht="21.6" customHeight="1">
      <c r="B425" s="149"/>
      <c r="C425" s="150" t="s">
        <v>594</v>
      </c>
      <c r="D425" s="150" t="s">
        <v>137</v>
      </c>
      <c r="E425" s="151" t="s">
        <v>1154</v>
      </c>
      <c r="F425" s="152" t="s">
        <v>1155</v>
      </c>
      <c r="G425" s="153" t="s">
        <v>934</v>
      </c>
      <c r="H425" s="154">
        <v>8</v>
      </c>
      <c r="I425" s="155"/>
      <c r="J425" s="156">
        <f>ROUND(I425*H425,2)</f>
        <v>0</v>
      </c>
      <c r="K425" s="152" t="s">
        <v>1</v>
      </c>
      <c r="L425" s="31"/>
      <c r="M425" s="157" t="s">
        <v>1</v>
      </c>
      <c r="N425" s="158" t="s">
        <v>39</v>
      </c>
      <c r="O425" s="54"/>
      <c r="P425" s="159">
        <f>O425*H425</f>
        <v>0</v>
      </c>
      <c r="Q425" s="159">
        <v>0.00185</v>
      </c>
      <c r="R425" s="159">
        <f>Q425*H425</f>
        <v>0.0148</v>
      </c>
      <c r="S425" s="159">
        <v>0</v>
      </c>
      <c r="T425" s="160">
        <f>S425*H425</f>
        <v>0</v>
      </c>
      <c r="AR425" s="161" t="s">
        <v>538</v>
      </c>
      <c r="AT425" s="161" t="s">
        <v>137</v>
      </c>
      <c r="AU425" s="161" t="s">
        <v>135</v>
      </c>
      <c r="AY425" s="16" t="s">
        <v>134</v>
      </c>
      <c r="BE425" s="162">
        <f>IF(N425="základní",J425,0)</f>
        <v>0</v>
      </c>
      <c r="BF425" s="162">
        <f>IF(N425="snížená",J425,0)</f>
        <v>0</v>
      </c>
      <c r="BG425" s="162">
        <f>IF(N425="zákl. přenesená",J425,0)</f>
        <v>0</v>
      </c>
      <c r="BH425" s="162">
        <f>IF(N425="sníž. přenesená",J425,0)</f>
        <v>0</v>
      </c>
      <c r="BI425" s="162">
        <f>IF(N425="nulová",J425,0)</f>
        <v>0</v>
      </c>
      <c r="BJ425" s="16" t="s">
        <v>82</v>
      </c>
      <c r="BK425" s="162">
        <f>ROUND(I425*H425,2)</f>
        <v>0</v>
      </c>
      <c r="BL425" s="16" t="s">
        <v>538</v>
      </c>
      <c r="BM425" s="161" t="s">
        <v>1156</v>
      </c>
    </row>
    <row r="426" spans="2:47" s="1" customFormat="1" ht="12">
      <c r="B426" s="31"/>
      <c r="D426" s="163" t="s">
        <v>144</v>
      </c>
      <c r="F426" s="164" t="s">
        <v>1157</v>
      </c>
      <c r="I426" s="90"/>
      <c r="L426" s="31"/>
      <c r="M426" s="165"/>
      <c r="N426" s="54"/>
      <c r="O426" s="54"/>
      <c r="P426" s="54"/>
      <c r="Q426" s="54"/>
      <c r="R426" s="54"/>
      <c r="S426" s="54"/>
      <c r="T426" s="55"/>
      <c r="AT426" s="16" t="s">
        <v>144</v>
      </c>
      <c r="AU426" s="16" t="s">
        <v>135</v>
      </c>
    </row>
    <row r="427" spans="2:51" s="13" customFormat="1" ht="12">
      <c r="B427" s="173"/>
      <c r="D427" s="163" t="s">
        <v>146</v>
      </c>
      <c r="E427" s="174" t="s">
        <v>1</v>
      </c>
      <c r="F427" s="175" t="s">
        <v>1128</v>
      </c>
      <c r="H427" s="176">
        <v>8</v>
      </c>
      <c r="I427" s="177"/>
      <c r="L427" s="173"/>
      <c r="M427" s="178"/>
      <c r="N427" s="179"/>
      <c r="O427" s="179"/>
      <c r="P427" s="179"/>
      <c r="Q427" s="179"/>
      <c r="R427" s="179"/>
      <c r="S427" s="179"/>
      <c r="T427" s="180"/>
      <c r="AT427" s="174" t="s">
        <v>146</v>
      </c>
      <c r="AU427" s="174" t="s">
        <v>135</v>
      </c>
      <c r="AV427" s="13" t="s">
        <v>84</v>
      </c>
      <c r="AW427" s="13" t="s">
        <v>30</v>
      </c>
      <c r="AX427" s="13" t="s">
        <v>82</v>
      </c>
      <c r="AY427" s="174" t="s">
        <v>134</v>
      </c>
    </row>
    <row r="428" spans="2:65" s="1" customFormat="1" ht="14.4" customHeight="1">
      <c r="B428" s="149"/>
      <c r="C428" s="150" t="s">
        <v>601</v>
      </c>
      <c r="D428" s="150" t="s">
        <v>137</v>
      </c>
      <c r="E428" s="151" t="s">
        <v>1158</v>
      </c>
      <c r="F428" s="152" t="s">
        <v>1159</v>
      </c>
      <c r="G428" s="153" t="s">
        <v>189</v>
      </c>
      <c r="H428" s="154">
        <v>2</v>
      </c>
      <c r="I428" s="155"/>
      <c r="J428" s="156">
        <f>ROUND(I428*H428,2)</f>
        <v>0</v>
      </c>
      <c r="K428" s="152" t="s">
        <v>141</v>
      </c>
      <c r="L428" s="31"/>
      <c r="M428" s="157" t="s">
        <v>1</v>
      </c>
      <c r="N428" s="158" t="s">
        <v>39</v>
      </c>
      <c r="O428" s="54"/>
      <c r="P428" s="159">
        <f>O428*H428</f>
        <v>0</v>
      </c>
      <c r="Q428" s="159">
        <v>7E-05</v>
      </c>
      <c r="R428" s="159">
        <f>Q428*H428</f>
        <v>0.00014</v>
      </c>
      <c r="S428" s="159">
        <v>0</v>
      </c>
      <c r="T428" s="160">
        <f>S428*H428</f>
        <v>0</v>
      </c>
      <c r="AR428" s="161" t="s">
        <v>538</v>
      </c>
      <c r="AT428" s="161" t="s">
        <v>137</v>
      </c>
      <c r="AU428" s="161" t="s">
        <v>135</v>
      </c>
      <c r="AY428" s="16" t="s">
        <v>134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6" t="s">
        <v>82</v>
      </c>
      <c r="BK428" s="162">
        <f>ROUND(I428*H428,2)</f>
        <v>0</v>
      </c>
      <c r="BL428" s="16" t="s">
        <v>538</v>
      </c>
      <c r="BM428" s="161" t="s">
        <v>1160</v>
      </c>
    </row>
    <row r="429" spans="2:47" s="1" customFormat="1" ht="12">
      <c r="B429" s="31"/>
      <c r="D429" s="163" t="s">
        <v>144</v>
      </c>
      <c r="F429" s="164" t="s">
        <v>1161</v>
      </c>
      <c r="I429" s="90"/>
      <c r="L429" s="31"/>
      <c r="M429" s="165"/>
      <c r="N429" s="54"/>
      <c r="O429" s="54"/>
      <c r="P429" s="54"/>
      <c r="Q429" s="54"/>
      <c r="R429" s="54"/>
      <c r="S429" s="54"/>
      <c r="T429" s="55"/>
      <c r="AT429" s="16" t="s">
        <v>144</v>
      </c>
      <c r="AU429" s="16" t="s">
        <v>135</v>
      </c>
    </row>
    <row r="430" spans="2:51" s="13" customFormat="1" ht="12">
      <c r="B430" s="173"/>
      <c r="D430" s="163" t="s">
        <v>146</v>
      </c>
      <c r="E430" s="174" t="s">
        <v>1</v>
      </c>
      <c r="F430" s="175" t="s">
        <v>84</v>
      </c>
      <c r="H430" s="176">
        <v>2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4" t="s">
        <v>146</v>
      </c>
      <c r="AU430" s="174" t="s">
        <v>135</v>
      </c>
      <c r="AV430" s="13" t="s">
        <v>84</v>
      </c>
      <c r="AW430" s="13" t="s">
        <v>30</v>
      </c>
      <c r="AX430" s="13" t="s">
        <v>82</v>
      </c>
      <c r="AY430" s="174" t="s">
        <v>134</v>
      </c>
    </row>
    <row r="431" spans="2:65" s="1" customFormat="1" ht="21.6" customHeight="1">
      <c r="B431" s="149"/>
      <c r="C431" s="150" t="s">
        <v>607</v>
      </c>
      <c r="D431" s="150" t="s">
        <v>137</v>
      </c>
      <c r="E431" s="151" t="s">
        <v>1162</v>
      </c>
      <c r="F431" s="152" t="s">
        <v>1163</v>
      </c>
      <c r="G431" s="153" t="s">
        <v>334</v>
      </c>
      <c r="H431" s="154">
        <v>0.476</v>
      </c>
      <c r="I431" s="155"/>
      <c r="J431" s="156">
        <f>ROUND(I431*H431,2)</f>
        <v>0</v>
      </c>
      <c r="K431" s="152" t="s">
        <v>141</v>
      </c>
      <c r="L431" s="31"/>
      <c r="M431" s="157" t="s">
        <v>1</v>
      </c>
      <c r="N431" s="158" t="s">
        <v>39</v>
      </c>
      <c r="O431" s="54"/>
      <c r="P431" s="159">
        <f>O431*H431</f>
        <v>0</v>
      </c>
      <c r="Q431" s="159">
        <v>0</v>
      </c>
      <c r="R431" s="159">
        <f>Q431*H431</f>
        <v>0</v>
      </c>
      <c r="S431" s="159">
        <v>0</v>
      </c>
      <c r="T431" s="160">
        <f>S431*H431</f>
        <v>0</v>
      </c>
      <c r="AR431" s="161" t="s">
        <v>538</v>
      </c>
      <c r="AT431" s="161" t="s">
        <v>137</v>
      </c>
      <c r="AU431" s="161" t="s">
        <v>135</v>
      </c>
      <c r="AY431" s="16" t="s">
        <v>134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6" t="s">
        <v>82</v>
      </c>
      <c r="BK431" s="162">
        <f>ROUND(I431*H431,2)</f>
        <v>0</v>
      </c>
      <c r="BL431" s="16" t="s">
        <v>538</v>
      </c>
      <c r="BM431" s="161" t="s">
        <v>1164</v>
      </c>
    </row>
    <row r="432" spans="2:47" s="1" customFormat="1" ht="38.4">
      <c r="B432" s="31"/>
      <c r="D432" s="163" t="s">
        <v>144</v>
      </c>
      <c r="F432" s="164" t="s">
        <v>1165</v>
      </c>
      <c r="I432" s="90"/>
      <c r="L432" s="31"/>
      <c r="M432" s="165"/>
      <c r="N432" s="54"/>
      <c r="O432" s="54"/>
      <c r="P432" s="54"/>
      <c r="Q432" s="54"/>
      <c r="R432" s="54"/>
      <c r="S432" s="54"/>
      <c r="T432" s="55"/>
      <c r="AT432" s="16" t="s">
        <v>144</v>
      </c>
      <c r="AU432" s="16" t="s">
        <v>135</v>
      </c>
    </row>
    <row r="433" spans="2:63" s="11" customFormat="1" ht="20.85" customHeight="1">
      <c r="B433" s="136"/>
      <c r="D433" s="137" t="s">
        <v>73</v>
      </c>
      <c r="E433" s="147" t="s">
        <v>1166</v>
      </c>
      <c r="F433" s="147" t="s">
        <v>1167</v>
      </c>
      <c r="I433" s="139"/>
      <c r="J433" s="148">
        <f>BK433</f>
        <v>0</v>
      </c>
      <c r="L433" s="136"/>
      <c r="M433" s="141"/>
      <c r="N433" s="142"/>
      <c r="O433" s="142"/>
      <c r="P433" s="143">
        <f>SUM(P434:P444)</f>
        <v>0</v>
      </c>
      <c r="Q433" s="142"/>
      <c r="R433" s="143">
        <f>SUM(R434:R444)</f>
        <v>0.0183</v>
      </c>
      <c r="S433" s="142"/>
      <c r="T433" s="144">
        <f>SUM(T434:T444)</f>
        <v>0</v>
      </c>
      <c r="AR433" s="137" t="s">
        <v>135</v>
      </c>
      <c r="AT433" s="145" t="s">
        <v>73</v>
      </c>
      <c r="AU433" s="145" t="s">
        <v>84</v>
      </c>
      <c r="AY433" s="137" t="s">
        <v>134</v>
      </c>
      <c r="BK433" s="146">
        <f>SUM(BK434:BK444)</f>
        <v>0</v>
      </c>
    </row>
    <row r="434" spans="2:65" s="1" customFormat="1" ht="32.4" customHeight="1">
      <c r="B434" s="149"/>
      <c r="C434" s="150" t="s">
        <v>612</v>
      </c>
      <c r="D434" s="150" t="s">
        <v>137</v>
      </c>
      <c r="E434" s="151" t="s">
        <v>1168</v>
      </c>
      <c r="F434" s="152" t="s">
        <v>1169</v>
      </c>
      <c r="G434" s="153" t="s">
        <v>934</v>
      </c>
      <c r="H434" s="154">
        <v>1</v>
      </c>
      <c r="I434" s="155"/>
      <c r="J434" s="156">
        <f>ROUND(I434*H434,2)</f>
        <v>0</v>
      </c>
      <c r="K434" s="152" t="s">
        <v>141</v>
      </c>
      <c r="L434" s="31"/>
      <c r="M434" s="157" t="s">
        <v>1</v>
      </c>
      <c r="N434" s="158" t="s">
        <v>39</v>
      </c>
      <c r="O434" s="54"/>
      <c r="P434" s="159">
        <f>O434*H434</f>
        <v>0</v>
      </c>
      <c r="Q434" s="159">
        <v>0.01765</v>
      </c>
      <c r="R434" s="159">
        <f>Q434*H434</f>
        <v>0.01765</v>
      </c>
      <c r="S434" s="159">
        <v>0</v>
      </c>
      <c r="T434" s="160">
        <f>S434*H434</f>
        <v>0</v>
      </c>
      <c r="AR434" s="161" t="s">
        <v>538</v>
      </c>
      <c r="AT434" s="161" t="s">
        <v>137</v>
      </c>
      <c r="AU434" s="161" t="s">
        <v>135</v>
      </c>
      <c r="AY434" s="16" t="s">
        <v>134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6" t="s">
        <v>82</v>
      </c>
      <c r="BK434" s="162">
        <f>ROUND(I434*H434,2)</f>
        <v>0</v>
      </c>
      <c r="BL434" s="16" t="s">
        <v>538</v>
      </c>
      <c r="BM434" s="161" t="s">
        <v>1170</v>
      </c>
    </row>
    <row r="435" spans="2:47" s="1" customFormat="1" ht="38.4">
      <c r="B435" s="31"/>
      <c r="D435" s="163" t="s">
        <v>144</v>
      </c>
      <c r="F435" s="164" t="s">
        <v>1171</v>
      </c>
      <c r="I435" s="90"/>
      <c r="L435" s="31"/>
      <c r="M435" s="165"/>
      <c r="N435" s="54"/>
      <c r="O435" s="54"/>
      <c r="P435" s="54"/>
      <c r="Q435" s="54"/>
      <c r="R435" s="54"/>
      <c r="S435" s="54"/>
      <c r="T435" s="55"/>
      <c r="AT435" s="16" t="s">
        <v>144</v>
      </c>
      <c r="AU435" s="16" t="s">
        <v>135</v>
      </c>
    </row>
    <row r="436" spans="2:51" s="13" customFormat="1" ht="12">
      <c r="B436" s="173"/>
      <c r="D436" s="163" t="s">
        <v>146</v>
      </c>
      <c r="E436" s="174" t="s">
        <v>1</v>
      </c>
      <c r="F436" s="175" t="s">
        <v>82</v>
      </c>
      <c r="H436" s="176">
        <v>1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146</v>
      </c>
      <c r="AU436" s="174" t="s">
        <v>135</v>
      </c>
      <c r="AV436" s="13" t="s">
        <v>84</v>
      </c>
      <c r="AW436" s="13" t="s">
        <v>30</v>
      </c>
      <c r="AX436" s="13" t="s">
        <v>82</v>
      </c>
      <c r="AY436" s="174" t="s">
        <v>134</v>
      </c>
    </row>
    <row r="437" spans="2:65" s="1" customFormat="1" ht="14.4" customHeight="1">
      <c r="B437" s="149"/>
      <c r="C437" s="150" t="s">
        <v>620</v>
      </c>
      <c r="D437" s="150" t="s">
        <v>137</v>
      </c>
      <c r="E437" s="151" t="s">
        <v>1172</v>
      </c>
      <c r="F437" s="152" t="s">
        <v>1173</v>
      </c>
      <c r="G437" s="153" t="s">
        <v>934</v>
      </c>
      <c r="H437" s="154">
        <v>1</v>
      </c>
      <c r="I437" s="155"/>
      <c r="J437" s="156">
        <f>ROUND(I437*H437,2)</f>
        <v>0</v>
      </c>
      <c r="K437" s="152" t="s">
        <v>141</v>
      </c>
      <c r="L437" s="31"/>
      <c r="M437" s="157" t="s">
        <v>1</v>
      </c>
      <c r="N437" s="158" t="s">
        <v>39</v>
      </c>
      <c r="O437" s="54"/>
      <c r="P437" s="159">
        <f>O437*H437</f>
        <v>0</v>
      </c>
      <c r="Q437" s="159">
        <v>0.00015</v>
      </c>
      <c r="R437" s="159">
        <f>Q437*H437</f>
        <v>0.00015</v>
      </c>
      <c r="S437" s="159">
        <v>0</v>
      </c>
      <c r="T437" s="160">
        <f>S437*H437</f>
        <v>0</v>
      </c>
      <c r="AR437" s="161" t="s">
        <v>538</v>
      </c>
      <c r="AT437" s="161" t="s">
        <v>137</v>
      </c>
      <c r="AU437" s="161" t="s">
        <v>135</v>
      </c>
      <c r="AY437" s="16" t="s">
        <v>134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6" t="s">
        <v>82</v>
      </c>
      <c r="BK437" s="162">
        <f>ROUND(I437*H437,2)</f>
        <v>0</v>
      </c>
      <c r="BL437" s="16" t="s">
        <v>538</v>
      </c>
      <c r="BM437" s="161" t="s">
        <v>1174</v>
      </c>
    </row>
    <row r="438" spans="2:47" s="1" customFormat="1" ht="19.2">
      <c r="B438" s="31"/>
      <c r="D438" s="163" t="s">
        <v>144</v>
      </c>
      <c r="F438" s="164" t="s">
        <v>1175</v>
      </c>
      <c r="I438" s="90"/>
      <c r="L438" s="31"/>
      <c r="M438" s="165"/>
      <c r="N438" s="54"/>
      <c r="O438" s="54"/>
      <c r="P438" s="54"/>
      <c r="Q438" s="54"/>
      <c r="R438" s="54"/>
      <c r="S438" s="54"/>
      <c r="T438" s="55"/>
      <c r="AT438" s="16" t="s">
        <v>144</v>
      </c>
      <c r="AU438" s="16" t="s">
        <v>135</v>
      </c>
    </row>
    <row r="439" spans="2:51" s="13" customFormat="1" ht="12">
      <c r="B439" s="173"/>
      <c r="D439" s="163" t="s">
        <v>146</v>
      </c>
      <c r="E439" s="174" t="s">
        <v>1</v>
      </c>
      <c r="F439" s="175" t="s">
        <v>82</v>
      </c>
      <c r="H439" s="176">
        <v>1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146</v>
      </c>
      <c r="AU439" s="174" t="s">
        <v>135</v>
      </c>
      <c r="AV439" s="13" t="s">
        <v>84</v>
      </c>
      <c r="AW439" s="13" t="s">
        <v>30</v>
      </c>
      <c r="AX439" s="13" t="s">
        <v>82</v>
      </c>
      <c r="AY439" s="174" t="s">
        <v>134</v>
      </c>
    </row>
    <row r="440" spans="2:65" s="1" customFormat="1" ht="14.4" customHeight="1">
      <c r="B440" s="149"/>
      <c r="C440" s="150" t="s">
        <v>629</v>
      </c>
      <c r="D440" s="150" t="s">
        <v>137</v>
      </c>
      <c r="E440" s="151" t="s">
        <v>1176</v>
      </c>
      <c r="F440" s="152" t="s">
        <v>1177</v>
      </c>
      <c r="G440" s="153" t="s">
        <v>934</v>
      </c>
      <c r="H440" s="154">
        <v>1</v>
      </c>
      <c r="I440" s="155"/>
      <c r="J440" s="156">
        <f>ROUND(I440*H440,2)</f>
        <v>0</v>
      </c>
      <c r="K440" s="152" t="s">
        <v>141</v>
      </c>
      <c r="L440" s="31"/>
      <c r="M440" s="157" t="s">
        <v>1</v>
      </c>
      <c r="N440" s="158" t="s">
        <v>39</v>
      </c>
      <c r="O440" s="54"/>
      <c r="P440" s="159">
        <f>O440*H440</f>
        <v>0</v>
      </c>
      <c r="Q440" s="159">
        <v>0.0005</v>
      </c>
      <c r="R440" s="159">
        <f>Q440*H440</f>
        <v>0.0005</v>
      </c>
      <c r="S440" s="159">
        <v>0</v>
      </c>
      <c r="T440" s="160">
        <f>S440*H440</f>
        <v>0</v>
      </c>
      <c r="AR440" s="161" t="s">
        <v>538</v>
      </c>
      <c r="AT440" s="161" t="s">
        <v>137</v>
      </c>
      <c r="AU440" s="161" t="s">
        <v>135</v>
      </c>
      <c r="AY440" s="16" t="s">
        <v>134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6" t="s">
        <v>82</v>
      </c>
      <c r="BK440" s="162">
        <f>ROUND(I440*H440,2)</f>
        <v>0</v>
      </c>
      <c r="BL440" s="16" t="s">
        <v>538</v>
      </c>
      <c r="BM440" s="161" t="s">
        <v>1178</v>
      </c>
    </row>
    <row r="441" spans="2:47" s="1" customFormat="1" ht="19.2">
      <c r="B441" s="31"/>
      <c r="D441" s="163" t="s">
        <v>144</v>
      </c>
      <c r="F441" s="164" t="s">
        <v>1179</v>
      </c>
      <c r="I441" s="90"/>
      <c r="L441" s="31"/>
      <c r="M441" s="165"/>
      <c r="N441" s="54"/>
      <c r="O441" s="54"/>
      <c r="P441" s="54"/>
      <c r="Q441" s="54"/>
      <c r="R441" s="54"/>
      <c r="S441" s="54"/>
      <c r="T441" s="55"/>
      <c r="AT441" s="16" t="s">
        <v>144</v>
      </c>
      <c r="AU441" s="16" t="s">
        <v>135</v>
      </c>
    </row>
    <row r="442" spans="2:51" s="13" customFormat="1" ht="12">
      <c r="B442" s="173"/>
      <c r="D442" s="163" t="s">
        <v>146</v>
      </c>
      <c r="E442" s="174" t="s">
        <v>1</v>
      </c>
      <c r="F442" s="175" t="s">
        <v>82</v>
      </c>
      <c r="H442" s="176">
        <v>1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146</v>
      </c>
      <c r="AU442" s="174" t="s">
        <v>135</v>
      </c>
      <c r="AV442" s="13" t="s">
        <v>84</v>
      </c>
      <c r="AW442" s="13" t="s">
        <v>30</v>
      </c>
      <c r="AX442" s="13" t="s">
        <v>82</v>
      </c>
      <c r="AY442" s="174" t="s">
        <v>134</v>
      </c>
    </row>
    <row r="443" spans="2:65" s="1" customFormat="1" ht="21.6" customHeight="1">
      <c r="B443" s="149"/>
      <c r="C443" s="150" t="s">
        <v>635</v>
      </c>
      <c r="D443" s="150" t="s">
        <v>137</v>
      </c>
      <c r="E443" s="151" t="s">
        <v>1180</v>
      </c>
      <c r="F443" s="152" t="s">
        <v>1181</v>
      </c>
      <c r="G443" s="153" t="s">
        <v>334</v>
      </c>
      <c r="H443" s="154">
        <v>0.018</v>
      </c>
      <c r="I443" s="155"/>
      <c r="J443" s="156">
        <f>ROUND(I443*H443,2)</f>
        <v>0</v>
      </c>
      <c r="K443" s="152" t="s">
        <v>141</v>
      </c>
      <c r="L443" s="31"/>
      <c r="M443" s="157" t="s">
        <v>1</v>
      </c>
      <c r="N443" s="158" t="s">
        <v>39</v>
      </c>
      <c r="O443" s="54"/>
      <c r="P443" s="159">
        <f>O443*H443</f>
        <v>0</v>
      </c>
      <c r="Q443" s="159">
        <v>0</v>
      </c>
      <c r="R443" s="159">
        <f>Q443*H443</f>
        <v>0</v>
      </c>
      <c r="S443" s="159">
        <v>0</v>
      </c>
      <c r="T443" s="160">
        <f>S443*H443</f>
        <v>0</v>
      </c>
      <c r="AR443" s="161" t="s">
        <v>538</v>
      </c>
      <c r="AT443" s="161" t="s">
        <v>137</v>
      </c>
      <c r="AU443" s="161" t="s">
        <v>135</v>
      </c>
      <c r="AY443" s="16" t="s">
        <v>134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6" t="s">
        <v>82</v>
      </c>
      <c r="BK443" s="162">
        <f>ROUND(I443*H443,2)</f>
        <v>0</v>
      </c>
      <c r="BL443" s="16" t="s">
        <v>538</v>
      </c>
      <c r="BM443" s="161" t="s">
        <v>1182</v>
      </c>
    </row>
    <row r="444" spans="2:47" s="1" customFormat="1" ht="38.4">
      <c r="B444" s="31"/>
      <c r="D444" s="163" t="s">
        <v>144</v>
      </c>
      <c r="F444" s="164" t="s">
        <v>1183</v>
      </c>
      <c r="I444" s="90"/>
      <c r="L444" s="31"/>
      <c r="M444" s="192"/>
      <c r="N444" s="193"/>
      <c r="O444" s="193"/>
      <c r="P444" s="193"/>
      <c r="Q444" s="193"/>
      <c r="R444" s="193"/>
      <c r="S444" s="193"/>
      <c r="T444" s="194"/>
      <c r="AT444" s="16" t="s">
        <v>144</v>
      </c>
      <c r="AU444" s="16" t="s">
        <v>135</v>
      </c>
    </row>
    <row r="445" spans="2:12" s="1" customFormat="1" ht="6.9" customHeight="1">
      <c r="B445" s="43"/>
      <c r="C445" s="44"/>
      <c r="D445" s="44"/>
      <c r="E445" s="44"/>
      <c r="F445" s="44"/>
      <c r="G445" s="44"/>
      <c r="H445" s="44"/>
      <c r="I445" s="111"/>
      <c r="J445" s="44"/>
      <c r="K445" s="44"/>
      <c r="L445" s="31"/>
    </row>
  </sheetData>
  <autoFilter ref="C128:K44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3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94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- etapa hoši</v>
      </c>
      <c r="F7" s="244"/>
      <c r="G7" s="244"/>
      <c r="H7" s="244"/>
      <c r="L7" s="19"/>
    </row>
    <row r="8" spans="2:12" s="1" customFormat="1" ht="12" customHeight="1">
      <c r="B8" s="31"/>
      <c r="D8" s="26" t="s">
        <v>95</v>
      </c>
      <c r="I8" s="90"/>
      <c r="L8" s="31"/>
    </row>
    <row r="9" spans="2:12" s="1" customFormat="1" ht="36.9" customHeight="1">
      <c r="B9" s="31"/>
      <c r="E9" s="215" t="s">
        <v>1184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25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ROUND((SUM(BE129:BE212)),2)</f>
        <v>0</v>
      </c>
      <c r="I33" s="99">
        <v>0.21</v>
      </c>
      <c r="J33" s="98">
        <f>ROUND(((SUM(BE129:BE212))*I33),2)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ROUND((SUM(BF129:BF212)),2)</f>
        <v>0</v>
      </c>
      <c r="I34" s="99">
        <v>0.15</v>
      </c>
      <c r="J34" s="98">
        <f>ROUND(((SUM(BF129:BF212))*I34),2)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ROUND((SUM(BG129:BG212)),2)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ROUND((SUM(BH129:BH212)),2)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ROUND((SUM(BI129:BI212)),2)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97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- etapa hoši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95</v>
      </c>
      <c r="I86" s="90"/>
      <c r="L86" s="31"/>
    </row>
    <row r="87" spans="2:12" s="1" customFormat="1" ht="14.4" customHeight="1">
      <c r="B87" s="31"/>
      <c r="E87" s="215" t="str">
        <f>E9</f>
        <v>SO 01.2b - Silnoproud - hoši, první pomoc a invalidní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98</v>
      </c>
      <c r="D94" s="100"/>
      <c r="E94" s="100"/>
      <c r="F94" s="100"/>
      <c r="G94" s="100"/>
      <c r="H94" s="100"/>
      <c r="I94" s="114"/>
      <c r="J94" s="115" t="s">
        <v>99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100</v>
      </c>
      <c r="I96" s="90"/>
      <c r="J96" s="65">
        <f>J129</f>
        <v>0</v>
      </c>
      <c r="L96" s="31"/>
      <c r="AU96" s="16" t="s">
        <v>101</v>
      </c>
    </row>
    <row r="97" spans="2:12" s="8" customFormat="1" ht="24.9" customHeight="1">
      <c r="B97" s="117"/>
      <c r="D97" s="118" t="s">
        <v>1185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8" customFormat="1" ht="24.9" customHeight="1">
      <c r="B98" s="117"/>
      <c r="D98" s="118" t="s">
        <v>1186</v>
      </c>
      <c r="E98" s="119"/>
      <c r="F98" s="119"/>
      <c r="G98" s="119"/>
      <c r="H98" s="119"/>
      <c r="I98" s="120"/>
      <c r="J98" s="121">
        <f>J133</f>
        <v>0</v>
      </c>
      <c r="L98" s="117"/>
    </row>
    <row r="99" spans="2:12" s="9" customFormat="1" ht="19.95" customHeight="1">
      <c r="B99" s="122"/>
      <c r="D99" s="123" t="s">
        <v>1187</v>
      </c>
      <c r="E99" s="124"/>
      <c r="F99" s="124"/>
      <c r="G99" s="124"/>
      <c r="H99" s="124"/>
      <c r="I99" s="125"/>
      <c r="J99" s="126">
        <f>J134</f>
        <v>0</v>
      </c>
      <c r="L99" s="122"/>
    </row>
    <row r="100" spans="2:12" s="9" customFormat="1" ht="14.85" customHeight="1">
      <c r="B100" s="122"/>
      <c r="D100" s="123" t="s">
        <v>1188</v>
      </c>
      <c r="E100" s="124"/>
      <c r="F100" s="124"/>
      <c r="G100" s="124"/>
      <c r="H100" s="124"/>
      <c r="I100" s="125"/>
      <c r="J100" s="126">
        <f>J135</f>
        <v>0</v>
      </c>
      <c r="L100" s="122"/>
    </row>
    <row r="101" spans="2:12" s="9" customFormat="1" ht="14.85" customHeight="1">
      <c r="B101" s="122"/>
      <c r="D101" s="123" t="s">
        <v>1189</v>
      </c>
      <c r="E101" s="124"/>
      <c r="F101" s="124"/>
      <c r="G101" s="124"/>
      <c r="H101" s="124"/>
      <c r="I101" s="125"/>
      <c r="J101" s="126">
        <f>J144</f>
        <v>0</v>
      </c>
      <c r="L101" s="122"/>
    </row>
    <row r="102" spans="2:12" s="9" customFormat="1" ht="14.85" customHeight="1">
      <c r="B102" s="122"/>
      <c r="D102" s="123" t="s">
        <v>1190</v>
      </c>
      <c r="E102" s="124"/>
      <c r="F102" s="124"/>
      <c r="G102" s="124"/>
      <c r="H102" s="124"/>
      <c r="I102" s="125"/>
      <c r="J102" s="126">
        <f>J149</f>
        <v>0</v>
      </c>
      <c r="L102" s="122"/>
    </row>
    <row r="103" spans="2:12" s="9" customFormat="1" ht="14.85" customHeight="1">
      <c r="B103" s="122"/>
      <c r="D103" s="123" t="s">
        <v>1191</v>
      </c>
      <c r="E103" s="124"/>
      <c r="F103" s="124"/>
      <c r="G103" s="124"/>
      <c r="H103" s="124"/>
      <c r="I103" s="125"/>
      <c r="J103" s="126">
        <f>J158</f>
        <v>0</v>
      </c>
      <c r="L103" s="122"/>
    </row>
    <row r="104" spans="2:12" s="9" customFormat="1" ht="14.85" customHeight="1">
      <c r="B104" s="122"/>
      <c r="D104" s="123" t="s">
        <v>1192</v>
      </c>
      <c r="E104" s="124"/>
      <c r="F104" s="124"/>
      <c r="G104" s="124"/>
      <c r="H104" s="124"/>
      <c r="I104" s="125"/>
      <c r="J104" s="126">
        <f>J161</f>
        <v>0</v>
      </c>
      <c r="L104" s="122"/>
    </row>
    <row r="105" spans="2:12" s="9" customFormat="1" ht="14.85" customHeight="1">
      <c r="B105" s="122"/>
      <c r="D105" s="123" t="s">
        <v>1193</v>
      </c>
      <c r="E105" s="124"/>
      <c r="F105" s="124"/>
      <c r="G105" s="124"/>
      <c r="H105" s="124"/>
      <c r="I105" s="125"/>
      <c r="J105" s="126">
        <f>J172</f>
        <v>0</v>
      </c>
      <c r="L105" s="122"/>
    </row>
    <row r="106" spans="2:12" s="9" customFormat="1" ht="14.85" customHeight="1">
      <c r="B106" s="122"/>
      <c r="D106" s="123" t="s">
        <v>1194</v>
      </c>
      <c r="E106" s="124"/>
      <c r="F106" s="124"/>
      <c r="G106" s="124"/>
      <c r="H106" s="124"/>
      <c r="I106" s="125"/>
      <c r="J106" s="126">
        <f>J179</f>
        <v>0</v>
      </c>
      <c r="L106" s="122"/>
    </row>
    <row r="107" spans="2:12" s="9" customFormat="1" ht="14.85" customHeight="1">
      <c r="B107" s="122"/>
      <c r="D107" s="123" t="s">
        <v>1195</v>
      </c>
      <c r="E107" s="124"/>
      <c r="F107" s="124"/>
      <c r="G107" s="124"/>
      <c r="H107" s="124"/>
      <c r="I107" s="125"/>
      <c r="J107" s="126">
        <f>J195</f>
        <v>0</v>
      </c>
      <c r="L107" s="122"/>
    </row>
    <row r="108" spans="2:12" s="9" customFormat="1" ht="14.85" customHeight="1">
      <c r="B108" s="122"/>
      <c r="D108" s="123" t="s">
        <v>1196</v>
      </c>
      <c r="E108" s="124"/>
      <c r="F108" s="124"/>
      <c r="G108" s="124"/>
      <c r="H108" s="124"/>
      <c r="I108" s="125"/>
      <c r="J108" s="126">
        <f>J201</f>
        <v>0</v>
      </c>
      <c r="L108" s="122"/>
    </row>
    <row r="109" spans="2:12" s="9" customFormat="1" ht="14.85" customHeight="1">
      <c r="B109" s="122"/>
      <c r="D109" s="123" t="s">
        <v>1197</v>
      </c>
      <c r="E109" s="124"/>
      <c r="F109" s="124"/>
      <c r="G109" s="124"/>
      <c r="H109" s="124"/>
      <c r="I109" s="125"/>
      <c r="J109" s="126">
        <f>J208</f>
        <v>0</v>
      </c>
      <c r="L109" s="122"/>
    </row>
    <row r="110" spans="2:12" s="1" customFormat="1" ht="21.75" customHeight="1">
      <c r="B110" s="31"/>
      <c r="I110" s="90"/>
      <c r="L110" s="31"/>
    </row>
    <row r="111" spans="2:12" s="1" customFormat="1" ht="6.9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12" s="1" customFormat="1" ht="6.9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12" s="1" customFormat="1" ht="24.9" customHeight="1">
      <c r="B116" s="31"/>
      <c r="C116" s="20" t="s">
        <v>119</v>
      </c>
      <c r="I116" s="90"/>
      <c r="L116" s="31"/>
    </row>
    <row r="117" spans="2:12" s="1" customFormat="1" ht="6.9" customHeight="1">
      <c r="B117" s="31"/>
      <c r="I117" s="90"/>
      <c r="L117" s="31"/>
    </row>
    <row r="118" spans="2:12" s="1" customFormat="1" ht="12" customHeight="1">
      <c r="B118" s="31"/>
      <c r="C118" s="26" t="s">
        <v>16</v>
      </c>
      <c r="I118" s="90"/>
      <c r="L118" s="31"/>
    </row>
    <row r="119" spans="2:12" s="1" customFormat="1" ht="14.4" customHeight="1">
      <c r="B119" s="31"/>
      <c r="E119" s="243" t="str">
        <f>E7</f>
        <v>Rekonstrukce sociálního zařízení pavilonu tělocvičen SPgŠ,G a VOŠ Lidická 455/49 K.Vary - etapa hoši</v>
      </c>
      <c r="F119" s="244"/>
      <c r="G119" s="244"/>
      <c r="H119" s="244"/>
      <c r="I119" s="90"/>
      <c r="L119" s="31"/>
    </row>
    <row r="120" spans="2:12" s="1" customFormat="1" ht="12" customHeight="1">
      <c r="B120" s="31"/>
      <c r="C120" s="26" t="s">
        <v>95</v>
      </c>
      <c r="I120" s="90"/>
      <c r="L120" s="31"/>
    </row>
    <row r="121" spans="2:12" s="1" customFormat="1" ht="14.4" customHeight="1">
      <c r="B121" s="31"/>
      <c r="E121" s="215" t="str">
        <f>E9</f>
        <v>SO 01.2b - Silnoproud - hoši, první pomoc a invalidní</v>
      </c>
      <c r="F121" s="242"/>
      <c r="G121" s="242"/>
      <c r="H121" s="242"/>
      <c r="I121" s="90"/>
      <c r="L121" s="31"/>
    </row>
    <row r="122" spans="2:12" s="1" customFormat="1" ht="6.9" customHeight="1">
      <c r="B122" s="31"/>
      <c r="I122" s="90"/>
      <c r="L122" s="31"/>
    </row>
    <row r="123" spans="2:12" s="1" customFormat="1" ht="12" customHeight="1">
      <c r="B123" s="31"/>
      <c r="C123" s="26" t="s">
        <v>19</v>
      </c>
      <c r="F123" s="24" t="str">
        <f>F12</f>
        <v xml:space="preserve"> </v>
      </c>
      <c r="I123" s="91" t="s">
        <v>21</v>
      </c>
      <c r="J123" s="51" t="str">
        <f>IF(J12="","",J12)</f>
        <v>30. 5. 2019</v>
      </c>
      <c r="L123" s="31"/>
    </row>
    <row r="124" spans="2:12" s="1" customFormat="1" ht="6.9" customHeight="1">
      <c r="B124" s="31"/>
      <c r="I124" s="90"/>
      <c r="L124" s="31"/>
    </row>
    <row r="125" spans="2:12" s="1" customFormat="1" ht="15.6" customHeight="1">
      <c r="B125" s="31"/>
      <c r="C125" s="26" t="s">
        <v>23</v>
      </c>
      <c r="F125" s="24" t="str">
        <f>E15</f>
        <v xml:space="preserve"> </v>
      </c>
      <c r="I125" s="91" t="s">
        <v>29</v>
      </c>
      <c r="J125" s="29" t="str">
        <f>E21</f>
        <v xml:space="preserve"> </v>
      </c>
      <c r="L125" s="31"/>
    </row>
    <row r="126" spans="2:12" s="1" customFormat="1" ht="15.6" customHeight="1">
      <c r="B126" s="31"/>
      <c r="C126" s="26" t="s">
        <v>27</v>
      </c>
      <c r="F126" s="24" t="str">
        <f>IF(E18="","",E18)</f>
        <v>Vyplň údaj</v>
      </c>
      <c r="I126" s="91" t="s">
        <v>31</v>
      </c>
      <c r="J126" s="29" t="str">
        <f>E24</f>
        <v xml:space="preserve"> </v>
      </c>
      <c r="L126" s="31"/>
    </row>
    <row r="127" spans="2:12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120</v>
      </c>
      <c r="D128" s="129" t="s">
        <v>59</v>
      </c>
      <c r="E128" s="129" t="s">
        <v>55</v>
      </c>
      <c r="F128" s="129" t="s">
        <v>56</v>
      </c>
      <c r="G128" s="129" t="s">
        <v>121</v>
      </c>
      <c r="H128" s="129" t="s">
        <v>122</v>
      </c>
      <c r="I128" s="130" t="s">
        <v>123</v>
      </c>
      <c r="J128" s="129" t="s">
        <v>99</v>
      </c>
      <c r="K128" s="131" t="s">
        <v>124</v>
      </c>
      <c r="L128" s="127"/>
      <c r="M128" s="58" t="s">
        <v>1</v>
      </c>
      <c r="N128" s="59" t="s">
        <v>38</v>
      </c>
      <c r="O128" s="59" t="s">
        <v>125</v>
      </c>
      <c r="P128" s="59" t="s">
        <v>126</v>
      </c>
      <c r="Q128" s="59" t="s">
        <v>127</v>
      </c>
      <c r="R128" s="59" t="s">
        <v>128</v>
      </c>
      <c r="S128" s="59" t="s">
        <v>129</v>
      </c>
      <c r="T128" s="60" t="s">
        <v>130</v>
      </c>
    </row>
    <row r="129" spans="2:63" s="1" customFormat="1" ht="22.8" customHeight="1">
      <c r="B129" s="31"/>
      <c r="C129" s="63" t="s">
        <v>131</v>
      </c>
      <c r="I129" s="90"/>
      <c r="J129" s="132">
        <f>BK129</f>
        <v>0</v>
      </c>
      <c r="L129" s="31"/>
      <c r="M129" s="61"/>
      <c r="N129" s="52"/>
      <c r="O129" s="52"/>
      <c r="P129" s="133">
        <f>P130+P133</f>
        <v>0</v>
      </c>
      <c r="Q129" s="52"/>
      <c r="R129" s="133">
        <f>R130+R133</f>
        <v>0</v>
      </c>
      <c r="S129" s="52"/>
      <c r="T129" s="134">
        <f>T130+T133</f>
        <v>0</v>
      </c>
      <c r="AT129" s="16" t="s">
        <v>73</v>
      </c>
      <c r="AU129" s="16" t="s">
        <v>101</v>
      </c>
      <c r="BK129" s="135">
        <f>BK130+BK133</f>
        <v>0</v>
      </c>
    </row>
    <row r="130" spans="2:63" s="11" customFormat="1" ht="25.95" customHeight="1">
      <c r="B130" s="136"/>
      <c r="D130" s="137" t="s">
        <v>73</v>
      </c>
      <c r="E130" s="138" t="s">
        <v>1198</v>
      </c>
      <c r="F130" s="138" t="s">
        <v>1199</v>
      </c>
      <c r="I130" s="139"/>
      <c r="J130" s="140">
        <f>BK130</f>
        <v>0</v>
      </c>
      <c r="L130" s="136"/>
      <c r="M130" s="141"/>
      <c r="N130" s="142"/>
      <c r="O130" s="142"/>
      <c r="P130" s="143">
        <f>SUM(P131:P132)</f>
        <v>0</v>
      </c>
      <c r="Q130" s="142"/>
      <c r="R130" s="143">
        <f>SUM(R131:R132)</f>
        <v>0</v>
      </c>
      <c r="S130" s="142"/>
      <c r="T130" s="144">
        <f>SUM(T131:T132)</f>
        <v>0</v>
      </c>
      <c r="AR130" s="137" t="s">
        <v>82</v>
      </c>
      <c r="AT130" s="145" t="s">
        <v>73</v>
      </c>
      <c r="AU130" s="145" t="s">
        <v>74</v>
      </c>
      <c r="AY130" s="137" t="s">
        <v>134</v>
      </c>
      <c r="BK130" s="146">
        <f>SUM(BK131:BK132)</f>
        <v>0</v>
      </c>
    </row>
    <row r="131" spans="2:65" s="1" customFormat="1" ht="14.4" customHeight="1">
      <c r="B131" s="149"/>
      <c r="C131" s="150" t="s">
        <v>82</v>
      </c>
      <c r="D131" s="150" t="s">
        <v>137</v>
      </c>
      <c r="E131" s="151" t="s">
        <v>1200</v>
      </c>
      <c r="F131" s="152" t="s">
        <v>1201</v>
      </c>
      <c r="G131" s="153" t="s">
        <v>1202</v>
      </c>
      <c r="H131" s="154">
        <v>9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142</v>
      </c>
      <c r="AT131" s="161" t="s">
        <v>137</v>
      </c>
      <c r="AU131" s="161" t="s">
        <v>82</v>
      </c>
      <c r="AY131" s="16" t="s">
        <v>134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142</v>
      </c>
      <c r="BM131" s="161" t="s">
        <v>248</v>
      </c>
    </row>
    <row r="132" spans="2:47" s="1" customFormat="1" ht="12">
      <c r="B132" s="31"/>
      <c r="D132" s="163" t="s">
        <v>144</v>
      </c>
      <c r="F132" s="164" t="s">
        <v>1201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144</v>
      </c>
      <c r="AU132" s="16" t="s">
        <v>82</v>
      </c>
    </row>
    <row r="133" spans="2:63" s="11" customFormat="1" ht="25.95" customHeight="1">
      <c r="B133" s="136"/>
      <c r="D133" s="137" t="s">
        <v>73</v>
      </c>
      <c r="E133" s="138" t="s">
        <v>1203</v>
      </c>
      <c r="F133" s="138" t="s">
        <v>111</v>
      </c>
      <c r="I133" s="139"/>
      <c r="J133" s="140">
        <f>BK133</f>
        <v>0</v>
      </c>
      <c r="L133" s="136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7" t="s">
        <v>84</v>
      </c>
      <c r="AT133" s="145" t="s">
        <v>73</v>
      </c>
      <c r="AU133" s="145" t="s">
        <v>74</v>
      </c>
      <c r="AY133" s="137" t="s">
        <v>134</v>
      </c>
      <c r="BK133" s="146">
        <f>BK134</f>
        <v>0</v>
      </c>
    </row>
    <row r="134" spans="2:63" s="11" customFormat="1" ht="22.8" customHeight="1">
      <c r="B134" s="136"/>
      <c r="D134" s="137" t="s">
        <v>73</v>
      </c>
      <c r="E134" s="147" t="s">
        <v>1204</v>
      </c>
      <c r="F134" s="147" t="s">
        <v>1205</v>
      </c>
      <c r="I134" s="139"/>
      <c r="J134" s="148">
        <f>BK134</f>
        <v>0</v>
      </c>
      <c r="L134" s="136"/>
      <c r="M134" s="141"/>
      <c r="N134" s="142"/>
      <c r="O134" s="142"/>
      <c r="P134" s="143">
        <f>P135+P144+P149+P158+P161+P172+P179+P195+P201+P208</f>
        <v>0</v>
      </c>
      <c r="Q134" s="142"/>
      <c r="R134" s="143">
        <f>R135+R144+R149+R158+R161+R172+R179+R195+R201+R208</f>
        <v>0</v>
      </c>
      <c r="S134" s="142"/>
      <c r="T134" s="144">
        <f>T135+T144+T149+T158+T161+T172+T179+T195+T201+T208</f>
        <v>0</v>
      </c>
      <c r="AR134" s="137" t="s">
        <v>84</v>
      </c>
      <c r="AT134" s="145" t="s">
        <v>73</v>
      </c>
      <c r="AU134" s="145" t="s">
        <v>82</v>
      </c>
      <c r="AY134" s="137" t="s">
        <v>134</v>
      </c>
      <c r="BK134" s="146">
        <f>BK135+BK144+BK149+BK158+BK161+BK172+BK179+BK195+BK201+BK208</f>
        <v>0</v>
      </c>
    </row>
    <row r="135" spans="2:63" s="11" customFormat="1" ht="20.85" customHeight="1">
      <c r="B135" s="136"/>
      <c r="D135" s="137" t="s">
        <v>73</v>
      </c>
      <c r="E135" s="147" t="s">
        <v>1206</v>
      </c>
      <c r="F135" s="147" t="s">
        <v>56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SUM(P136:P143)</f>
        <v>0</v>
      </c>
      <c r="Q135" s="142"/>
      <c r="R135" s="143">
        <f>SUM(R136:R143)</f>
        <v>0</v>
      </c>
      <c r="S135" s="142"/>
      <c r="T135" s="144">
        <f>SUM(T136:T143)</f>
        <v>0</v>
      </c>
      <c r="AR135" s="137" t="s">
        <v>84</v>
      </c>
      <c r="AT135" s="145" t="s">
        <v>73</v>
      </c>
      <c r="AU135" s="145" t="s">
        <v>84</v>
      </c>
      <c r="AY135" s="137" t="s">
        <v>134</v>
      </c>
      <c r="BK135" s="146">
        <f>SUM(BK136:BK143)</f>
        <v>0</v>
      </c>
    </row>
    <row r="136" spans="2:65" s="1" customFormat="1" ht="14.4" customHeight="1">
      <c r="B136" s="149"/>
      <c r="C136" s="181" t="s">
        <v>84</v>
      </c>
      <c r="D136" s="181" t="s">
        <v>224</v>
      </c>
      <c r="E136" s="182" t="s">
        <v>1207</v>
      </c>
      <c r="F136" s="183" t="s">
        <v>1208</v>
      </c>
      <c r="G136" s="184" t="s">
        <v>227</v>
      </c>
      <c r="H136" s="185">
        <v>1</v>
      </c>
      <c r="I136" s="186"/>
      <c r="J136" s="187">
        <f>ROUND(I136*H136,2)</f>
        <v>0</v>
      </c>
      <c r="K136" s="183" t="s">
        <v>1</v>
      </c>
      <c r="L136" s="188"/>
      <c r="M136" s="189" t="s">
        <v>1</v>
      </c>
      <c r="N136" s="190" t="s">
        <v>39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348</v>
      </c>
      <c r="AT136" s="161" t="s">
        <v>224</v>
      </c>
      <c r="AU136" s="161" t="s">
        <v>135</v>
      </c>
      <c r="AY136" s="16" t="s">
        <v>134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82</v>
      </c>
      <c r="BK136" s="162">
        <f>ROUND(I136*H136,2)</f>
        <v>0</v>
      </c>
      <c r="BL136" s="16" t="s">
        <v>248</v>
      </c>
      <c r="BM136" s="161" t="s">
        <v>276</v>
      </c>
    </row>
    <row r="137" spans="2:47" s="1" customFormat="1" ht="12">
      <c r="B137" s="31"/>
      <c r="D137" s="163" t="s">
        <v>144</v>
      </c>
      <c r="F137" s="164" t="s">
        <v>1208</v>
      </c>
      <c r="I137" s="90"/>
      <c r="L137" s="31"/>
      <c r="M137" s="165"/>
      <c r="N137" s="54"/>
      <c r="O137" s="54"/>
      <c r="P137" s="54"/>
      <c r="Q137" s="54"/>
      <c r="R137" s="54"/>
      <c r="S137" s="54"/>
      <c r="T137" s="55"/>
      <c r="AT137" s="16" t="s">
        <v>144</v>
      </c>
      <c r="AU137" s="16" t="s">
        <v>135</v>
      </c>
    </row>
    <row r="138" spans="2:65" s="1" customFormat="1" ht="14.4" customHeight="1">
      <c r="B138" s="149"/>
      <c r="C138" s="181" t="s">
        <v>135</v>
      </c>
      <c r="D138" s="181" t="s">
        <v>224</v>
      </c>
      <c r="E138" s="182" t="s">
        <v>1209</v>
      </c>
      <c r="F138" s="183" t="s">
        <v>1210</v>
      </c>
      <c r="G138" s="184" t="s">
        <v>227</v>
      </c>
      <c r="H138" s="185">
        <v>1</v>
      </c>
      <c r="I138" s="186"/>
      <c r="J138" s="187">
        <f>ROUND(I138*H138,2)</f>
        <v>0</v>
      </c>
      <c r="K138" s="183" t="s">
        <v>1</v>
      </c>
      <c r="L138" s="188"/>
      <c r="M138" s="189" t="s">
        <v>1</v>
      </c>
      <c r="N138" s="190" t="s">
        <v>39</v>
      </c>
      <c r="O138" s="54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348</v>
      </c>
      <c r="AT138" s="161" t="s">
        <v>224</v>
      </c>
      <c r="AU138" s="161" t="s">
        <v>135</v>
      </c>
      <c r="AY138" s="16" t="s">
        <v>134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82</v>
      </c>
      <c r="BK138" s="162">
        <f>ROUND(I138*H138,2)</f>
        <v>0</v>
      </c>
      <c r="BL138" s="16" t="s">
        <v>248</v>
      </c>
      <c r="BM138" s="161" t="s">
        <v>286</v>
      </c>
    </row>
    <row r="139" spans="2:47" s="1" customFormat="1" ht="12">
      <c r="B139" s="31"/>
      <c r="D139" s="163" t="s">
        <v>144</v>
      </c>
      <c r="F139" s="164" t="s">
        <v>1210</v>
      </c>
      <c r="I139" s="90"/>
      <c r="L139" s="31"/>
      <c r="M139" s="165"/>
      <c r="N139" s="54"/>
      <c r="O139" s="54"/>
      <c r="P139" s="54"/>
      <c r="Q139" s="54"/>
      <c r="R139" s="54"/>
      <c r="S139" s="54"/>
      <c r="T139" s="55"/>
      <c r="AT139" s="16" t="s">
        <v>144</v>
      </c>
      <c r="AU139" s="16" t="s">
        <v>135</v>
      </c>
    </row>
    <row r="140" spans="2:65" s="1" customFormat="1" ht="14.4" customHeight="1">
      <c r="B140" s="149"/>
      <c r="C140" s="181" t="s">
        <v>142</v>
      </c>
      <c r="D140" s="181" t="s">
        <v>224</v>
      </c>
      <c r="E140" s="182" t="s">
        <v>1211</v>
      </c>
      <c r="F140" s="183" t="s">
        <v>1212</v>
      </c>
      <c r="G140" s="184" t="s">
        <v>227</v>
      </c>
      <c r="H140" s="185">
        <v>4</v>
      </c>
      <c r="I140" s="186"/>
      <c r="J140" s="187">
        <f>ROUND(I140*H140,2)</f>
        <v>0</v>
      </c>
      <c r="K140" s="183" t="s">
        <v>1</v>
      </c>
      <c r="L140" s="188"/>
      <c r="M140" s="189" t="s">
        <v>1</v>
      </c>
      <c r="N140" s="190" t="s">
        <v>39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348</v>
      </c>
      <c r="AT140" s="161" t="s">
        <v>224</v>
      </c>
      <c r="AU140" s="161" t="s">
        <v>135</v>
      </c>
      <c r="AY140" s="16" t="s">
        <v>134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82</v>
      </c>
      <c r="BK140" s="162">
        <f>ROUND(I140*H140,2)</f>
        <v>0</v>
      </c>
      <c r="BL140" s="16" t="s">
        <v>248</v>
      </c>
      <c r="BM140" s="161" t="s">
        <v>1213</v>
      </c>
    </row>
    <row r="141" spans="2:47" s="1" customFormat="1" ht="12">
      <c r="B141" s="31"/>
      <c r="D141" s="163" t="s">
        <v>144</v>
      </c>
      <c r="F141" s="164" t="s">
        <v>1212</v>
      </c>
      <c r="I141" s="90"/>
      <c r="L141" s="31"/>
      <c r="M141" s="165"/>
      <c r="N141" s="54"/>
      <c r="O141" s="54"/>
      <c r="P141" s="54"/>
      <c r="Q141" s="54"/>
      <c r="R141" s="54"/>
      <c r="S141" s="54"/>
      <c r="T141" s="55"/>
      <c r="AT141" s="16" t="s">
        <v>144</v>
      </c>
      <c r="AU141" s="16" t="s">
        <v>135</v>
      </c>
    </row>
    <row r="142" spans="2:65" s="1" customFormat="1" ht="14.4" customHeight="1">
      <c r="B142" s="149"/>
      <c r="C142" s="181" t="s">
        <v>169</v>
      </c>
      <c r="D142" s="181" t="s">
        <v>224</v>
      </c>
      <c r="E142" s="182" t="s">
        <v>1214</v>
      </c>
      <c r="F142" s="183" t="s">
        <v>1215</v>
      </c>
      <c r="G142" s="184" t="s">
        <v>227</v>
      </c>
      <c r="H142" s="185">
        <v>1</v>
      </c>
      <c r="I142" s="186"/>
      <c r="J142" s="187">
        <f>ROUND(I142*H142,2)</f>
        <v>0</v>
      </c>
      <c r="K142" s="183" t="s">
        <v>1</v>
      </c>
      <c r="L142" s="188"/>
      <c r="M142" s="189" t="s">
        <v>1</v>
      </c>
      <c r="N142" s="190" t="s">
        <v>39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61" t="s">
        <v>348</v>
      </c>
      <c r="AT142" s="161" t="s">
        <v>224</v>
      </c>
      <c r="AU142" s="161" t="s">
        <v>135</v>
      </c>
      <c r="AY142" s="16" t="s">
        <v>134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82</v>
      </c>
      <c r="BK142" s="162">
        <f>ROUND(I142*H142,2)</f>
        <v>0</v>
      </c>
      <c r="BL142" s="16" t="s">
        <v>248</v>
      </c>
      <c r="BM142" s="161" t="s">
        <v>1216</v>
      </c>
    </row>
    <row r="143" spans="2:47" s="1" customFormat="1" ht="12">
      <c r="B143" s="31"/>
      <c r="D143" s="163" t="s">
        <v>144</v>
      </c>
      <c r="F143" s="164" t="s">
        <v>1215</v>
      </c>
      <c r="I143" s="90"/>
      <c r="L143" s="31"/>
      <c r="M143" s="165"/>
      <c r="N143" s="54"/>
      <c r="O143" s="54"/>
      <c r="P143" s="54"/>
      <c r="Q143" s="54"/>
      <c r="R143" s="54"/>
      <c r="S143" s="54"/>
      <c r="T143" s="55"/>
      <c r="AT143" s="16" t="s">
        <v>144</v>
      </c>
      <c r="AU143" s="16" t="s">
        <v>135</v>
      </c>
    </row>
    <row r="144" spans="2:63" s="11" customFormat="1" ht="20.85" customHeight="1">
      <c r="B144" s="136"/>
      <c r="D144" s="137" t="s">
        <v>73</v>
      </c>
      <c r="E144" s="147" t="s">
        <v>1217</v>
      </c>
      <c r="F144" s="147" t="s">
        <v>1218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SUM(P145:P148)</f>
        <v>0</v>
      </c>
      <c r="Q144" s="142"/>
      <c r="R144" s="143">
        <f>SUM(R145:R148)</f>
        <v>0</v>
      </c>
      <c r="S144" s="142"/>
      <c r="T144" s="144">
        <f>SUM(T145:T148)</f>
        <v>0</v>
      </c>
      <c r="AR144" s="137" t="s">
        <v>84</v>
      </c>
      <c r="AT144" s="145" t="s">
        <v>73</v>
      </c>
      <c r="AU144" s="145" t="s">
        <v>84</v>
      </c>
      <c r="AY144" s="137" t="s">
        <v>134</v>
      </c>
      <c r="BK144" s="146">
        <f>SUM(BK145:BK148)</f>
        <v>0</v>
      </c>
    </row>
    <row r="145" spans="2:65" s="1" customFormat="1" ht="21.6" customHeight="1">
      <c r="B145" s="149"/>
      <c r="C145" s="150" t="s">
        <v>167</v>
      </c>
      <c r="D145" s="150" t="s">
        <v>137</v>
      </c>
      <c r="E145" s="151" t="s">
        <v>1219</v>
      </c>
      <c r="F145" s="152" t="s">
        <v>1220</v>
      </c>
      <c r="G145" s="153" t="s">
        <v>227</v>
      </c>
      <c r="H145" s="154">
        <v>1</v>
      </c>
      <c r="I145" s="155"/>
      <c r="J145" s="156">
        <f>ROUND(I145*H145,2)</f>
        <v>0</v>
      </c>
      <c r="K145" s="152" t="s">
        <v>1</v>
      </c>
      <c r="L145" s="31"/>
      <c r="M145" s="157" t="s">
        <v>1</v>
      </c>
      <c r="N145" s="158" t="s">
        <v>39</v>
      </c>
      <c r="O145" s="54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248</v>
      </c>
      <c r="AT145" s="161" t="s">
        <v>137</v>
      </c>
      <c r="AU145" s="161" t="s">
        <v>135</v>
      </c>
      <c r="AY145" s="16" t="s">
        <v>134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82</v>
      </c>
      <c r="BK145" s="162">
        <f>ROUND(I145*H145,2)</f>
        <v>0</v>
      </c>
      <c r="BL145" s="16" t="s">
        <v>248</v>
      </c>
      <c r="BM145" s="161" t="s">
        <v>1221</v>
      </c>
    </row>
    <row r="146" spans="2:47" s="1" customFormat="1" ht="19.2">
      <c r="B146" s="31"/>
      <c r="D146" s="163" t="s">
        <v>144</v>
      </c>
      <c r="F146" s="164" t="s">
        <v>1220</v>
      </c>
      <c r="I146" s="90"/>
      <c r="L146" s="31"/>
      <c r="M146" s="165"/>
      <c r="N146" s="54"/>
      <c r="O146" s="54"/>
      <c r="P146" s="54"/>
      <c r="Q146" s="54"/>
      <c r="R146" s="54"/>
      <c r="S146" s="54"/>
      <c r="T146" s="55"/>
      <c r="AT146" s="16" t="s">
        <v>144</v>
      </c>
      <c r="AU146" s="16" t="s">
        <v>135</v>
      </c>
    </row>
    <row r="147" spans="2:65" s="1" customFormat="1" ht="14.4" customHeight="1">
      <c r="B147" s="149"/>
      <c r="C147" s="150" t="s">
        <v>180</v>
      </c>
      <c r="D147" s="150" t="s">
        <v>137</v>
      </c>
      <c r="E147" s="151" t="s">
        <v>1222</v>
      </c>
      <c r="F147" s="152" t="s">
        <v>1223</v>
      </c>
      <c r="G147" s="153" t="s">
        <v>227</v>
      </c>
      <c r="H147" s="154">
        <v>4</v>
      </c>
      <c r="I147" s="155"/>
      <c r="J147" s="156">
        <f>ROUND(I147*H147,2)</f>
        <v>0</v>
      </c>
      <c r="K147" s="152" t="s">
        <v>1</v>
      </c>
      <c r="L147" s="31"/>
      <c r="M147" s="157" t="s">
        <v>1</v>
      </c>
      <c r="N147" s="158" t="s">
        <v>39</v>
      </c>
      <c r="O147" s="54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248</v>
      </c>
      <c r="AT147" s="161" t="s">
        <v>137</v>
      </c>
      <c r="AU147" s="161" t="s">
        <v>135</v>
      </c>
      <c r="AY147" s="16" t="s">
        <v>134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82</v>
      </c>
      <c r="BK147" s="162">
        <f>ROUND(I147*H147,2)</f>
        <v>0</v>
      </c>
      <c r="BL147" s="16" t="s">
        <v>248</v>
      </c>
      <c r="BM147" s="161" t="s">
        <v>1224</v>
      </c>
    </row>
    <row r="148" spans="2:47" s="1" customFormat="1" ht="12">
      <c r="B148" s="31"/>
      <c r="D148" s="163" t="s">
        <v>144</v>
      </c>
      <c r="F148" s="164" t="s">
        <v>1223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144</v>
      </c>
      <c r="AU148" s="16" t="s">
        <v>135</v>
      </c>
    </row>
    <row r="149" spans="2:63" s="11" customFormat="1" ht="20.85" customHeight="1">
      <c r="B149" s="136"/>
      <c r="D149" s="137" t="s">
        <v>73</v>
      </c>
      <c r="E149" s="147" t="s">
        <v>1225</v>
      </c>
      <c r="F149" s="147" t="s">
        <v>1226</v>
      </c>
      <c r="I149" s="139"/>
      <c r="J149" s="148">
        <f>BK149</f>
        <v>0</v>
      </c>
      <c r="L149" s="136"/>
      <c r="M149" s="141"/>
      <c r="N149" s="142"/>
      <c r="O149" s="142"/>
      <c r="P149" s="143">
        <f>SUM(P150:P157)</f>
        <v>0</v>
      </c>
      <c r="Q149" s="142"/>
      <c r="R149" s="143">
        <f>SUM(R150:R157)</f>
        <v>0</v>
      </c>
      <c r="S149" s="142"/>
      <c r="T149" s="144">
        <f>SUM(T150:T157)</f>
        <v>0</v>
      </c>
      <c r="AR149" s="137" t="s">
        <v>84</v>
      </c>
      <c r="AT149" s="145" t="s">
        <v>73</v>
      </c>
      <c r="AU149" s="145" t="s">
        <v>84</v>
      </c>
      <c r="AY149" s="137" t="s">
        <v>134</v>
      </c>
      <c r="BK149" s="146">
        <f>SUM(BK150:BK157)</f>
        <v>0</v>
      </c>
    </row>
    <row r="150" spans="2:65" s="1" customFormat="1" ht="21.6" customHeight="1">
      <c r="B150" s="149"/>
      <c r="C150" s="181" t="s">
        <v>186</v>
      </c>
      <c r="D150" s="181" t="s">
        <v>224</v>
      </c>
      <c r="E150" s="182" t="s">
        <v>1227</v>
      </c>
      <c r="F150" s="183" t="s">
        <v>1228</v>
      </c>
      <c r="G150" s="184" t="s">
        <v>227</v>
      </c>
      <c r="H150" s="185">
        <v>2</v>
      </c>
      <c r="I150" s="186"/>
      <c r="J150" s="187">
        <f>ROUND(I150*H150,2)</f>
        <v>0</v>
      </c>
      <c r="K150" s="183" t="s">
        <v>1</v>
      </c>
      <c r="L150" s="188"/>
      <c r="M150" s="189" t="s">
        <v>1</v>
      </c>
      <c r="N150" s="190" t="s">
        <v>39</v>
      </c>
      <c r="O150" s="54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348</v>
      </c>
      <c r="AT150" s="161" t="s">
        <v>224</v>
      </c>
      <c r="AU150" s="161" t="s">
        <v>135</v>
      </c>
      <c r="AY150" s="16" t="s">
        <v>134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82</v>
      </c>
      <c r="BK150" s="162">
        <f>ROUND(I150*H150,2)</f>
        <v>0</v>
      </c>
      <c r="BL150" s="16" t="s">
        <v>248</v>
      </c>
      <c r="BM150" s="161" t="s">
        <v>348</v>
      </c>
    </row>
    <row r="151" spans="2:47" s="1" customFormat="1" ht="19.2">
      <c r="B151" s="31"/>
      <c r="D151" s="163" t="s">
        <v>144</v>
      </c>
      <c r="F151" s="164" t="s">
        <v>1228</v>
      </c>
      <c r="I151" s="90"/>
      <c r="L151" s="31"/>
      <c r="M151" s="165"/>
      <c r="N151" s="54"/>
      <c r="O151" s="54"/>
      <c r="P151" s="54"/>
      <c r="Q151" s="54"/>
      <c r="R151" s="54"/>
      <c r="S151" s="54"/>
      <c r="T151" s="55"/>
      <c r="AT151" s="16" t="s">
        <v>144</v>
      </c>
      <c r="AU151" s="16" t="s">
        <v>135</v>
      </c>
    </row>
    <row r="152" spans="2:65" s="1" customFormat="1" ht="21.6" customHeight="1">
      <c r="B152" s="149"/>
      <c r="C152" s="181" t="s">
        <v>194</v>
      </c>
      <c r="D152" s="181" t="s">
        <v>224</v>
      </c>
      <c r="E152" s="182" t="s">
        <v>1229</v>
      </c>
      <c r="F152" s="183" t="s">
        <v>1230</v>
      </c>
      <c r="G152" s="184" t="s">
        <v>227</v>
      </c>
      <c r="H152" s="185">
        <v>5</v>
      </c>
      <c r="I152" s="186"/>
      <c r="J152" s="187">
        <f>ROUND(I152*H152,2)</f>
        <v>0</v>
      </c>
      <c r="K152" s="183" t="s">
        <v>1</v>
      </c>
      <c r="L152" s="188"/>
      <c r="M152" s="189" t="s">
        <v>1</v>
      </c>
      <c r="N152" s="190" t="s">
        <v>39</v>
      </c>
      <c r="O152" s="54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348</v>
      </c>
      <c r="AT152" s="161" t="s">
        <v>224</v>
      </c>
      <c r="AU152" s="161" t="s">
        <v>135</v>
      </c>
      <c r="AY152" s="16" t="s">
        <v>134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82</v>
      </c>
      <c r="BK152" s="162">
        <f>ROUND(I152*H152,2)</f>
        <v>0</v>
      </c>
      <c r="BL152" s="16" t="s">
        <v>248</v>
      </c>
      <c r="BM152" s="161" t="s">
        <v>361</v>
      </c>
    </row>
    <row r="153" spans="2:47" s="1" customFormat="1" ht="19.2">
      <c r="B153" s="31"/>
      <c r="D153" s="163" t="s">
        <v>144</v>
      </c>
      <c r="F153" s="164" t="s">
        <v>1230</v>
      </c>
      <c r="I153" s="90"/>
      <c r="L153" s="31"/>
      <c r="M153" s="165"/>
      <c r="N153" s="54"/>
      <c r="O153" s="54"/>
      <c r="P153" s="54"/>
      <c r="Q153" s="54"/>
      <c r="R153" s="54"/>
      <c r="S153" s="54"/>
      <c r="T153" s="55"/>
      <c r="AT153" s="16" t="s">
        <v>144</v>
      </c>
      <c r="AU153" s="16" t="s">
        <v>135</v>
      </c>
    </row>
    <row r="154" spans="2:65" s="1" customFormat="1" ht="21.6" customHeight="1">
      <c r="B154" s="149"/>
      <c r="C154" s="181" t="s">
        <v>205</v>
      </c>
      <c r="D154" s="181" t="s">
        <v>224</v>
      </c>
      <c r="E154" s="182" t="s">
        <v>1231</v>
      </c>
      <c r="F154" s="183" t="s">
        <v>1232</v>
      </c>
      <c r="G154" s="184" t="s">
        <v>227</v>
      </c>
      <c r="H154" s="185">
        <v>1</v>
      </c>
      <c r="I154" s="186"/>
      <c r="J154" s="187">
        <f>ROUND(I154*H154,2)</f>
        <v>0</v>
      </c>
      <c r="K154" s="183" t="s">
        <v>1</v>
      </c>
      <c r="L154" s="188"/>
      <c r="M154" s="189" t="s">
        <v>1</v>
      </c>
      <c r="N154" s="190" t="s">
        <v>39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348</v>
      </c>
      <c r="AT154" s="161" t="s">
        <v>224</v>
      </c>
      <c r="AU154" s="161" t="s">
        <v>135</v>
      </c>
      <c r="AY154" s="16" t="s">
        <v>134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0</v>
      </c>
      <c r="BL154" s="16" t="s">
        <v>248</v>
      </c>
      <c r="BM154" s="161" t="s">
        <v>375</v>
      </c>
    </row>
    <row r="155" spans="2:47" s="1" customFormat="1" ht="12">
      <c r="B155" s="31"/>
      <c r="D155" s="163" t="s">
        <v>144</v>
      </c>
      <c r="F155" s="164" t="s">
        <v>1232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144</v>
      </c>
      <c r="AU155" s="16" t="s">
        <v>135</v>
      </c>
    </row>
    <row r="156" spans="2:65" s="1" customFormat="1" ht="21.6" customHeight="1">
      <c r="B156" s="149"/>
      <c r="C156" s="181" t="s">
        <v>217</v>
      </c>
      <c r="D156" s="181" t="s">
        <v>224</v>
      </c>
      <c r="E156" s="182" t="s">
        <v>1233</v>
      </c>
      <c r="F156" s="183" t="s">
        <v>1234</v>
      </c>
      <c r="G156" s="184" t="s">
        <v>227</v>
      </c>
      <c r="H156" s="185">
        <v>4</v>
      </c>
      <c r="I156" s="186"/>
      <c r="J156" s="187">
        <f>ROUND(I156*H156,2)</f>
        <v>0</v>
      </c>
      <c r="K156" s="183" t="s">
        <v>1</v>
      </c>
      <c r="L156" s="188"/>
      <c r="M156" s="189" t="s">
        <v>1</v>
      </c>
      <c r="N156" s="190" t="s">
        <v>39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348</v>
      </c>
      <c r="AT156" s="161" t="s">
        <v>224</v>
      </c>
      <c r="AU156" s="161" t="s">
        <v>135</v>
      </c>
      <c r="AY156" s="16" t="s">
        <v>134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82</v>
      </c>
      <c r="BK156" s="162">
        <f>ROUND(I156*H156,2)</f>
        <v>0</v>
      </c>
      <c r="BL156" s="16" t="s">
        <v>248</v>
      </c>
      <c r="BM156" s="161" t="s">
        <v>387</v>
      </c>
    </row>
    <row r="157" spans="2:47" s="1" customFormat="1" ht="19.2">
      <c r="B157" s="31"/>
      <c r="D157" s="163" t="s">
        <v>144</v>
      </c>
      <c r="F157" s="164" t="s">
        <v>1234</v>
      </c>
      <c r="I157" s="90"/>
      <c r="L157" s="31"/>
      <c r="M157" s="165"/>
      <c r="N157" s="54"/>
      <c r="O157" s="54"/>
      <c r="P157" s="54"/>
      <c r="Q157" s="54"/>
      <c r="R157" s="54"/>
      <c r="S157" s="54"/>
      <c r="T157" s="55"/>
      <c r="AT157" s="16" t="s">
        <v>144</v>
      </c>
      <c r="AU157" s="16" t="s">
        <v>135</v>
      </c>
    </row>
    <row r="158" spans="2:63" s="11" customFormat="1" ht="20.85" customHeight="1">
      <c r="B158" s="136"/>
      <c r="D158" s="137" t="s">
        <v>73</v>
      </c>
      <c r="E158" s="147" t="s">
        <v>1235</v>
      </c>
      <c r="F158" s="147" t="s">
        <v>1236</v>
      </c>
      <c r="I158" s="139"/>
      <c r="J158" s="148">
        <f>BK158</f>
        <v>0</v>
      </c>
      <c r="L158" s="136"/>
      <c r="M158" s="141"/>
      <c r="N158" s="142"/>
      <c r="O158" s="142"/>
      <c r="P158" s="143">
        <f>SUM(P159:P160)</f>
        <v>0</v>
      </c>
      <c r="Q158" s="142"/>
      <c r="R158" s="143">
        <f>SUM(R159:R160)</f>
        <v>0</v>
      </c>
      <c r="S158" s="142"/>
      <c r="T158" s="144">
        <f>SUM(T159:T160)</f>
        <v>0</v>
      </c>
      <c r="AR158" s="137" t="s">
        <v>84</v>
      </c>
      <c r="AT158" s="145" t="s">
        <v>73</v>
      </c>
      <c r="AU158" s="145" t="s">
        <v>84</v>
      </c>
      <c r="AY158" s="137" t="s">
        <v>134</v>
      </c>
      <c r="BK158" s="146">
        <f>SUM(BK159:BK160)</f>
        <v>0</v>
      </c>
    </row>
    <row r="159" spans="2:65" s="1" customFormat="1" ht="14.4" customHeight="1">
      <c r="B159" s="149"/>
      <c r="C159" s="150" t="s">
        <v>223</v>
      </c>
      <c r="D159" s="150" t="s">
        <v>137</v>
      </c>
      <c r="E159" s="151" t="s">
        <v>1237</v>
      </c>
      <c r="F159" s="152" t="s">
        <v>1238</v>
      </c>
      <c r="G159" s="153" t="s">
        <v>227</v>
      </c>
      <c r="H159" s="154">
        <v>12</v>
      </c>
      <c r="I159" s="155"/>
      <c r="J159" s="156">
        <f>ROUND(I159*H159,2)</f>
        <v>0</v>
      </c>
      <c r="K159" s="152" t="s">
        <v>1</v>
      </c>
      <c r="L159" s="31"/>
      <c r="M159" s="157" t="s">
        <v>1</v>
      </c>
      <c r="N159" s="158" t="s">
        <v>39</v>
      </c>
      <c r="O159" s="54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248</v>
      </c>
      <c r="AT159" s="161" t="s">
        <v>137</v>
      </c>
      <c r="AU159" s="161" t="s">
        <v>135</v>
      </c>
      <c r="AY159" s="16" t="s">
        <v>134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82</v>
      </c>
      <c r="BK159" s="162">
        <f>ROUND(I159*H159,2)</f>
        <v>0</v>
      </c>
      <c r="BL159" s="16" t="s">
        <v>248</v>
      </c>
      <c r="BM159" s="161" t="s">
        <v>397</v>
      </c>
    </row>
    <row r="160" spans="2:47" s="1" customFormat="1" ht="12">
      <c r="B160" s="31"/>
      <c r="D160" s="163" t="s">
        <v>144</v>
      </c>
      <c r="F160" s="164" t="s">
        <v>1238</v>
      </c>
      <c r="I160" s="90"/>
      <c r="L160" s="31"/>
      <c r="M160" s="165"/>
      <c r="N160" s="54"/>
      <c r="O160" s="54"/>
      <c r="P160" s="54"/>
      <c r="Q160" s="54"/>
      <c r="R160" s="54"/>
      <c r="S160" s="54"/>
      <c r="T160" s="55"/>
      <c r="AT160" s="16" t="s">
        <v>144</v>
      </c>
      <c r="AU160" s="16" t="s">
        <v>135</v>
      </c>
    </row>
    <row r="161" spans="2:63" s="11" customFormat="1" ht="20.85" customHeight="1">
      <c r="B161" s="136"/>
      <c r="D161" s="137" t="s">
        <v>73</v>
      </c>
      <c r="E161" s="147" t="s">
        <v>1239</v>
      </c>
      <c r="F161" s="147" t="s">
        <v>1240</v>
      </c>
      <c r="I161" s="139"/>
      <c r="J161" s="148">
        <f>BK161</f>
        <v>0</v>
      </c>
      <c r="L161" s="136"/>
      <c r="M161" s="141"/>
      <c r="N161" s="142"/>
      <c r="O161" s="142"/>
      <c r="P161" s="143">
        <f>SUM(P162:P171)</f>
        <v>0</v>
      </c>
      <c r="Q161" s="142"/>
      <c r="R161" s="143">
        <f>SUM(R162:R171)</f>
        <v>0</v>
      </c>
      <c r="S161" s="142"/>
      <c r="T161" s="144">
        <f>SUM(T162:T171)</f>
        <v>0</v>
      </c>
      <c r="AR161" s="137" t="s">
        <v>84</v>
      </c>
      <c r="AT161" s="145" t="s">
        <v>73</v>
      </c>
      <c r="AU161" s="145" t="s">
        <v>84</v>
      </c>
      <c r="AY161" s="137" t="s">
        <v>134</v>
      </c>
      <c r="BK161" s="146">
        <f>SUM(BK162:BK171)</f>
        <v>0</v>
      </c>
    </row>
    <row r="162" spans="2:65" s="1" customFormat="1" ht="14.4" customHeight="1">
      <c r="B162" s="149"/>
      <c r="C162" s="181" t="s">
        <v>230</v>
      </c>
      <c r="D162" s="181" t="s">
        <v>224</v>
      </c>
      <c r="E162" s="182" t="s">
        <v>1241</v>
      </c>
      <c r="F162" s="183" t="s">
        <v>1242</v>
      </c>
      <c r="G162" s="184" t="s">
        <v>227</v>
      </c>
      <c r="H162" s="185">
        <v>3</v>
      </c>
      <c r="I162" s="186"/>
      <c r="J162" s="187">
        <f>ROUND(I162*H162,2)</f>
        <v>0</v>
      </c>
      <c r="K162" s="183" t="s">
        <v>1</v>
      </c>
      <c r="L162" s="188"/>
      <c r="M162" s="189" t="s">
        <v>1</v>
      </c>
      <c r="N162" s="190" t="s">
        <v>39</v>
      </c>
      <c r="O162" s="54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AR162" s="161" t="s">
        <v>348</v>
      </c>
      <c r="AT162" s="161" t="s">
        <v>224</v>
      </c>
      <c r="AU162" s="161" t="s">
        <v>135</v>
      </c>
      <c r="AY162" s="16" t="s">
        <v>134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82</v>
      </c>
      <c r="BK162" s="162">
        <f>ROUND(I162*H162,2)</f>
        <v>0</v>
      </c>
      <c r="BL162" s="16" t="s">
        <v>248</v>
      </c>
      <c r="BM162" s="161" t="s">
        <v>407</v>
      </c>
    </row>
    <row r="163" spans="2:47" s="1" customFormat="1" ht="12">
      <c r="B163" s="31"/>
      <c r="D163" s="163" t="s">
        <v>144</v>
      </c>
      <c r="F163" s="164" t="s">
        <v>1242</v>
      </c>
      <c r="I163" s="90"/>
      <c r="L163" s="31"/>
      <c r="M163" s="165"/>
      <c r="N163" s="54"/>
      <c r="O163" s="54"/>
      <c r="P163" s="54"/>
      <c r="Q163" s="54"/>
      <c r="R163" s="54"/>
      <c r="S163" s="54"/>
      <c r="T163" s="55"/>
      <c r="AT163" s="16" t="s">
        <v>144</v>
      </c>
      <c r="AU163" s="16" t="s">
        <v>135</v>
      </c>
    </row>
    <row r="164" spans="2:65" s="1" customFormat="1" ht="14.4" customHeight="1">
      <c r="B164" s="149"/>
      <c r="C164" s="181" t="s">
        <v>237</v>
      </c>
      <c r="D164" s="181" t="s">
        <v>224</v>
      </c>
      <c r="E164" s="182" t="s">
        <v>1243</v>
      </c>
      <c r="F164" s="183" t="s">
        <v>1244</v>
      </c>
      <c r="G164" s="184" t="s">
        <v>227</v>
      </c>
      <c r="H164" s="185">
        <v>1</v>
      </c>
      <c r="I164" s="186"/>
      <c r="J164" s="187">
        <f>ROUND(I164*H164,2)</f>
        <v>0</v>
      </c>
      <c r="K164" s="183" t="s">
        <v>1</v>
      </c>
      <c r="L164" s="188"/>
      <c r="M164" s="189" t="s">
        <v>1</v>
      </c>
      <c r="N164" s="190" t="s">
        <v>39</v>
      </c>
      <c r="O164" s="54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348</v>
      </c>
      <c r="AT164" s="161" t="s">
        <v>224</v>
      </c>
      <c r="AU164" s="161" t="s">
        <v>135</v>
      </c>
      <c r="AY164" s="16" t="s">
        <v>134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6" t="s">
        <v>82</v>
      </c>
      <c r="BK164" s="162">
        <f>ROUND(I164*H164,2)</f>
        <v>0</v>
      </c>
      <c r="BL164" s="16" t="s">
        <v>248</v>
      </c>
      <c r="BM164" s="161" t="s">
        <v>421</v>
      </c>
    </row>
    <row r="165" spans="2:47" s="1" customFormat="1" ht="12">
      <c r="B165" s="31"/>
      <c r="D165" s="163" t="s">
        <v>144</v>
      </c>
      <c r="F165" s="164" t="s">
        <v>1244</v>
      </c>
      <c r="I165" s="90"/>
      <c r="L165" s="31"/>
      <c r="M165" s="165"/>
      <c r="N165" s="54"/>
      <c r="O165" s="54"/>
      <c r="P165" s="54"/>
      <c r="Q165" s="54"/>
      <c r="R165" s="54"/>
      <c r="S165" s="54"/>
      <c r="T165" s="55"/>
      <c r="AT165" s="16" t="s">
        <v>144</v>
      </c>
      <c r="AU165" s="16" t="s">
        <v>135</v>
      </c>
    </row>
    <row r="166" spans="2:65" s="1" customFormat="1" ht="14.4" customHeight="1">
      <c r="B166" s="149"/>
      <c r="C166" s="181" t="s">
        <v>8</v>
      </c>
      <c r="D166" s="181" t="s">
        <v>224</v>
      </c>
      <c r="E166" s="182" t="s">
        <v>1245</v>
      </c>
      <c r="F166" s="183" t="s">
        <v>1246</v>
      </c>
      <c r="G166" s="184" t="s">
        <v>227</v>
      </c>
      <c r="H166" s="185">
        <v>2</v>
      </c>
      <c r="I166" s="186"/>
      <c r="J166" s="187">
        <f>ROUND(I166*H166,2)</f>
        <v>0</v>
      </c>
      <c r="K166" s="183" t="s">
        <v>1</v>
      </c>
      <c r="L166" s="188"/>
      <c r="M166" s="189" t="s">
        <v>1</v>
      </c>
      <c r="N166" s="190" t="s">
        <v>39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348</v>
      </c>
      <c r="AT166" s="161" t="s">
        <v>224</v>
      </c>
      <c r="AU166" s="161" t="s">
        <v>135</v>
      </c>
      <c r="AY166" s="16" t="s">
        <v>134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0</v>
      </c>
      <c r="BL166" s="16" t="s">
        <v>248</v>
      </c>
      <c r="BM166" s="161" t="s">
        <v>429</v>
      </c>
    </row>
    <row r="167" spans="2:47" s="1" customFormat="1" ht="12">
      <c r="B167" s="31"/>
      <c r="D167" s="163" t="s">
        <v>144</v>
      </c>
      <c r="F167" s="164" t="s">
        <v>1246</v>
      </c>
      <c r="I167" s="90"/>
      <c r="L167" s="31"/>
      <c r="M167" s="165"/>
      <c r="N167" s="54"/>
      <c r="O167" s="54"/>
      <c r="P167" s="54"/>
      <c r="Q167" s="54"/>
      <c r="R167" s="54"/>
      <c r="S167" s="54"/>
      <c r="T167" s="55"/>
      <c r="AT167" s="16" t="s">
        <v>144</v>
      </c>
      <c r="AU167" s="16" t="s">
        <v>135</v>
      </c>
    </row>
    <row r="168" spans="2:65" s="1" customFormat="1" ht="21.6" customHeight="1">
      <c r="B168" s="149"/>
      <c r="C168" s="181" t="s">
        <v>248</v>
      </c>
      <c r="D168" s="181" t="s">
        <v>224</v>
      </c>
      <c r="E168" s="182" t="s">
        <v>1247</v>
      </c>
      <c r="F168" s="183" t="s">
        <v>1248</v>
      </c>
      <c r="G168" s="184" t="s">
        <v>227</v>
      </c>
      <c r="H168" s="185">
        <v>1</v>
      </c>
      <c r="I168" s="186"/>
      <c r="J168" s="187">
        <f>ROUND(I168*H168,2)</f>
        <v>0</v>
      </c>
      <c r="K168" s="183" t="s">
        <v>1</v>
      </c>
      <c r="L168" s="188"/>
      <c r="M168" s="189" t="s">
        <v>1</v>
      </c>
      <c r="N168" s="190" t="s">
        <v>39</v>
      </c>
      <c r="O168" s="54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348</v>
      </c>
      <c r="AT168" s="161" t="s">
        <v>224</v>
      </c>
      <c r="AU168" s="161" t="s">
        <v>135</v>
      </c>
      <c r="AY168" s="16" t="s">
        <v>134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6" t="s">
        <v>82</v>
      </c>
      <c r="BK168" s="162">
        <f>ROUND(I168*H168,2)</f>
        <v>0</v>
      </c>
      <c r="BL168" s="16" t="s">
        <v>248</v>
      </c>
      <c r="BM168" s="161" t="s">
        <v>447</v>
      </c>
    </row>
    <row r="169" spans="2:47" s="1" customFormat="1" ht="19.2">
      <c r="B169" s="31"/>
      <c r="D169" s="163" t="s">
        <v>144</v>
      </c>
      <c r="F169" s="164" t="s">
        <v>1248</v>
      </c>
      <c r="I169" s="90"/>
      <c r="L169" s="31"/>
      <c r="M169" s="165"/>
      <c r="N169" s="54"/>
      <c r="O169" s="54"/>
      <c r="P169" s="54"/>
      <c r="Q169" s="54"/>
      <c r="R169" s="54"/>
      <c r="S169" s="54"/>
      <c r="T169" s="55"/>
      <c r="AT169" s="16" t="s">
        <v>144</v>
      </c>
      <c r="AU169" s="16" t="s">
        <v>135</v>
      </c>
    </row>
    <row r="170" spans="2:65" s="1" customFormat="1" ht="14.4" customHeight="1">
      <c r="B170" s="149"/>
      <c r="C170" s="181" t="s">
        <v>257</v>
      </c>
      <c r="D170" s="181" t="s">
        <v>224</v>
      </c>
      <c r="E170" s="182" t="s">
        <v>1249</v>
      </c>
      <c r="F170" s="183" t="s">
        <v>1250</v>
      </c>
      <c r="G170" s="184" t="s">
        <v>227</v>
      </c>
      <c r="H170" s="185">
        <v>1</v>
      </c>
      <c r="I170" s="186"/>
      <c r="J170" s="187">
        <f>ROUND(I170*H170,2)</f>
        <v>0</v>
      </c>
      <c r="K170" s="183" t="s">
        <v>1</v>
      </c>
      <c r="L170" s="188"/>
      <c r="M170" s="189" t="s">
        <v>1</v>
      </c>
      <c r="N170" s="190" t="s">
        <v>39</v>
      </c>
      <c r="O170" s="54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348</v>
      </c>
      <c r="AT170" s="161" t="s">
        <v>224</v>
      </c>
      <c r="AU170" s="161" t="s">
        <v>135</v>
      </c>
      <c r="AY170" s="16" t="s">
        <v>134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0</v>
      </c>
      <c r="BL170" s="16" t="s">
        <v>248</v>
      </c>
      <c r="BM170" s="161" t="s">
        <v>457</v>
      </c>
    </row>
    <row r="171" spans="2:47" s="1" customFormat="1" ht="12">
      <c r="B171" s="31"/>
      <c r="D171" s="163" t="s">
        <v>144</v>
      </c>
      <c r="F171" s="164" t="s">
        <v>1250</v>
      </c>
      <c r="I171" s="90"/>
      <c r="L171" s="31"/>
      <c r="M171" s="165"/>
      <c r="N171" s="54"/>
      <c r="O171" s="54"/>
      <c r="P171" s="54"/>
      <c r="Q171" s="54"/>
      <c r="R171" s="54"/>
      <c r="S171" s="54"/>
      <c r="T171" s="55"/>
      <c r="AT171" s="16" t="s">
        <v>144</v>
      </c>
      <c r="AU171" s="16" t="s">
        <v>135</v>
      </c>
    </row>
    <row r="172" spans="2:63" s="11" customFormat="1" ht="20.85" customHeight="1">
      <c r="B172" s="136"/>
      <c r="D172" s="137" t="s">
        <v>73</v>
      </c>
      <c r="E172" s="147" t="s">
        <v>1251</v>
      </c>
      <c r="F172" s="147" t="s">
        <v>1252</v>
      </c>
      <c r="I172" s="139"/>
      <c r="J172" s="148">
        <f>BK172</f>
        <v>0</v>
      </c>
      <c r="L172" s="136"/>
      <c r="M172" s="141"/>
      <c r="N172" s="142"/>
      <c r="O172" s="142"/>
      <c r="P172" s="143">
        <f>SUM(P173:P178)</f>
        <v>0</v>
      </c>
      <c r="Q172" s="142"/>
      <c r="R172" s="143">
        <f>SUM(R173:R178)</f>
        <v>0</v>
      </c>
      <c r="S172" s="142"/>
      <c r="T172" s="144">
        <f>SUM(T173:T178)</f>
        <v>0</v>
      </c>
      <c r="AR172" s="137" t="s">
        <v>84</v>
      </c>
      <c r="AT172" s="145" t="s">
        <v>73</v>
      </c>
      <c r="AU172" s="145" t="s">
        <v>84</v>
      </c>
      <c r="AY172" s="137" t="s">
        <v>134</v>
      </c>
      <c r="BK172" s="146">
        <f>SUM(BK173:BK178)</f>
        <v>0</v>
      </c>
    </row>
    <row r="173" spans="2:65" s="1" customFormat="1" ht="14.4" customHeight="1">
      <c r="B173" s="149"/>
      <c r="C173" s="150" t="s">
        <v>264</v>
      </c>
      <c r="D173" s="150" t="s">
        <v>137</v>
      </c>
      <c r="E173" s="151" t="s">
        <v>1253</v>
      </c>
      <c r="F173" s="152" t="s">
        <v>1254</v>
      </c>
      <c r="G173" s="153" t="s">
        <v>227</v>
      </c>
      <c r="H173" s="154">
        <v>6</v>
      </c>
      <c r="I173" s="155"/>
      <c r="J173" s="156">
        <f>ROUND(I173*H173,2)</f>
        <v>0</v>
      </c>
      <c r="K173" s="152" t="s">
        <v>1</v>
      </c>
      <c r="L173" s="31"/>
      <c r="M173" s="157" t="s">
        <v>1</v>
      </c>
      <c r="N173" s="158" t="s">
        <v>39</v>
      </c>
      <c r="O173" s="54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248</v>
      </c>
      <c r="AT173" s="161" t="s">
        <v>137</v>
      </c>
      <c r="AU173" s="161" t="s">
        <v>135</v>
      </c>
      <c r="AY173" s="16" t="s">
        <v>134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248</v>
      </c>
      <c r="BM173" s="161" t="s">
        <v>471</v>
      </c>
    </row>
    <row r="174" spans="2:47" s="1" customFormat="1" ht="12">
      <c r="B174" s="31"/>
      <c r="D174" s="163" t="s">
        <v>144</v>
      </c>
      <c r="F174" s="164" t="s">
        <v>1254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144</v>
      </c>
      <c r="AU174" s="16" t="s">
        <v>135</v>
      </c>
    </row>
    <row r="175" spans="2:65" s="1" customFormat="1" ht="14.4" customHeight="1">
      <c r="B175" s="149"/>
      <c r="C175" s="150" t="s">
        <v>270</v>
      </c>
      <c r="D175" s="150" t="s">
        <v>137</v>
      </c>
      <c r="E175" s="151" t="s">
        <v>1255</v>
      </c>
      <c r="F175" s="152" t="s">
        <v>1256</v>
      </c>
      <c r="G175" s="153" t="s">
        <v>227</v>
      </c>
      <c r="H175" s="154">
        <v>1</v>
      </c>
      <c r="I175" s="155"/>
      <c r="J175" s="156">
        <f>ROUND(I175*H175,2)</f>
        <v>0</v>
      </c>
      <c r="K175" s="152" t="s">
        <v>1</v>
      </c>
      <c r="L175" s="31"/>
      <c r="M175" s="157" t="s">
        <v>1</v>
      </c>
      <c r="N175" s="158" t="s">
        <v>39</v>
      </c>
      <c r="O175" s="54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248</v>
      </c>
      <c r="AT175" s="161" t="s">
        <v>137</v>
      </c>
      <c r="AU175" s="161" t="s">
        <v>135</v>
      </c>
      <c r="AY175" s="16" t="s">
        <v>134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82</v>
      </c>
      <c r="BK175" s="162">
        <f>ROUND(I175*H175,2)</f>
        <v>0</v>
      </c>
      <c r="BL175" s="16" t="s">
        <v>248</v>
      </c>
      <c r="BM175" s="161" t="s">
        <v>483</v>
      </c>
    </row>
    <row r="176" spans="2:47" s="1" customFormat="1" ht="12">
      <c r="B176" s="31"/>
      <c r="D176" s="163" t="s">
        <v>144</v>
      </c>
      <c r="F176" s="164" t="s">
        <v>1256</v>
      </c>
      <c r="I176" s="90"/>
      <c r="L176" s="31"/>
      <c r="M176" s="165"/>
      <c r="N176" s="54"/>
      <c r="O176" s="54"/>
      <c r="P176" s="54"/>
      <c r="Q176" s="54"/>
      <c r="R176" s="54"/>
      <c r="S176" s="54"/>
      <c r="T176" s="55"/>
      <c r="AT176" s="16" t="s">
        <v>144</v>
      </c>
      <c r="AU176" s="16" t="s">
        <v>135</v>
      </c>
    </row>
    <row r="177" spans="2:65" s="1" customFormat="1" ht="14.4" customHeight="1">
      <c r="B177" s="149"/>
      <c r="C177" s="150" t="s">
        <v>276</v>
      </c>
      <c r="D177" s="150" t="s">
        <v>137</v>
      </c>
      <c r="E177" s="151" t="s">
        <v>1257</v>
      </c>
      <c r="F177" s="152" t="s">
        <v>1258</v>
      </c>
      <c r="G177" s="153" t="s">
        <v>227</v>
      </c>
      <c r="H177" s="154">
        <v>1</v>
      </c>
      <c r="I177" s="155"/>
      <c r="J177" s="156">
        <f>ROUND(I177*H177,2)</f>
        <v>0</v>
      </c>
      <c r="K177" s="152" t="s">
        <v>1</v>
      </c>
      <c r="L177" s="31"/>
      <c r="M177" s="157" t="s">
        <v>1</v>
      </c>
      <c r="N177" s="158" t="s">
        <v>39</v>
      </c>
      <c r="O177" s="54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161" t="s">
        <v>248</v>
      </c>
      <c r="AT177" s="161" t="s">
        <v>137</v>
      </c>
      <c r="AU177" s="161" t="s">
        <v>135</v>
      </c>
      <c r="AY177" s="16" t="s">
        <v>134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6" t="s">
        <v>82</v>
      </c>
      <c r="BK177" s="162">
        <f>ROUND(I177*H177,2)</f>
        <v>0</v>
      </c>
      <c r="BL177" s="16" t="s">
        <v>248</v>
      </c>
      <c r="BM177" s="161" t="s">
        <v>495</v>
      </c>
    </row>
    <row r="178" spans="2:47" s="1" customFormat="1" ht="12">
      <c r="B178" s="31"/>
      <c r="D178" s="163" t="s">
        <v>144</v>
      </c>
      <c r="F178" s="164" t="s">
        <v>1258</v>
      </c>
      <c r="I178" s="90"/>
      <c r="L178" s="31"/>
      <c r="M178" s="165"/>
      <c r="N178" s="54"/>
      <c r="O178" s="54"/>
      <c r="P178" s="54"/>
      <c r="Q178" s="54"/>
      <c r="R178" s="54"/>
      <c r="S178" s="54"/>
      <c r="T178" s="55"/>
      <c r="AT178" s="16" t="s">
        <v>144</v>
      </c>
      <c r="AU178" s="16" t="s">
        <v>135</v>
      </c>
    </row>
    <row r="179" spans="2:63" s="11" customFormat="1" ht="20.85" customHeight="1">
      <c r="B179" s="136"/>
      <c r="D179" s="137" t="s">
        <v>73</v>
      </c>
      <c r="E179" s="147" t="s">
        <v>1259</v>
      </c>
      <c r="F179" s="147" t="s">
        <v>1260</v>
      </c>
      <c r="I179" s="139"/>
      <c r="J179" s="148">
        <f>BK179</f>
        <v>0</v>
      </c>
      <c r="L179" s="136"/>
      <c r="M179" s="141"/>
      <c r="N179" s="142"/>
      <c r="O179" s="142"/>
      <c r="P179" s="143">
        <f>SUM(P180:P194)</f>
        <v>0</v>
      </c>
      <c r="Q179" s="142"/>
      <c r="R179" s="143">
        <f>SUM(R180:R194)</f>
        <v>0</v>
      </c>
      <c r="S179" s="142"/>
      <c r="T179" s="144">
        <f>SUM(T180:T194)</f>
        <v>0</v>
      </c>
      <c r="AR179" s="137" t="s">
        <v>84</v>
      </c>
      <c r="AT179" s="145" t="s">
        <v>73</v>
      </c>
      <c r="AU179" s="145" t="s">
        <v>84</v>
      </c>
      <c r="AY179" s="137" t="s">
        <v>134</v>
      </c>
      <c r="BK179" s="146">
        <f>SUM(BK180:BK194)</f>
        <v>0</v>
      </c>
    </row>
    <row r="180" spans="2:65" s="1" customFormat="1" ht="14.4" customHeight="1">
      <c r="B180" s="149"/>
      <c r="C180" s="181" t="s">
        <v>7</v>
      </c>
      <c r="D180" s="181" t="s">
        <v>224</v>
      </c>
      <c r="E180" s="182" t="s">
        <v>1261</v>
      </c>
      <c r="F180" s="183" t="s">
        <v>1262</v>
      </c>
      <c r="G180" s="184" t="s">
        <v>245</v>
      </c>
      <c r="H180" s="185">
        <v>1</v>
      </c>
      <c r="I180" s="186"/>
      <c r="J180" s="187">
        <f>ROUND(I180*H180,2)</f>
        <v>0</v>
      </c>
      <c r="K180" s="183" t="s">
        <v>1</v>
      </c>
      <c r="L180" s="188"/>
      <c r="M180" s="189" t="s">
        <v>1</v>
      </c>
      <c r="N180" s="190" t="s">
        <v>39</v>
      </c>
      <c r="O180" s="54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61" t="s">
        <v>348</v>
      </c>
      <c r="AT180" s="161" t="s">
        <v>224</v>
      </c>
      <c r="AU180" s="161" t="s">
        <v>135</v>
      </c>
      <c r="AY180" s="16" t="s">
        <v>134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82</v>
      </c>
      <c r="BK180" s="162">
        <f>ROUND(I180*H180,2)</f>
        <v>0</v>
      </c>
      <c r="BL180" s="16" t="s">
        <v>248</v>
      </c>
      <c r="BM180" s="161" t="s">
        <v>510</v>
      </c>
    </row>
    <row r="181" spans="2:47" s="1" customFormat="1" ht="12">
      <c r="B181" s="31"/>
      <c r="D181" s="163" t="s">
        <v>144</v>
      </c>
      <c r="F181" s="164" t="s">
        <v>1262</v>
      </c>
      <c r="I181" s="90"/>
      <c r="L181" s="31"/>
      <c r="M181" s="165"/>
      <c r="N181" s="54"/>
      <c r="O181" s="54"/>
      <c r="P181" s="54"/>
      <c r="Q181" s="54"/>
      <c r="R181" s="54"/>
      <c r="S181" s="54"/>
      <c r="T181" s="55"/>
      <c r="AT181" s="16" t="s">
        <v>144</v>
      </c>
      <c r="AU181" s="16" t="s">
        <v>135</v>
      </c>
    </row>
    <row r="182" spans="2:65" s="1" customFormat="1" ht="14.4" customHeight="1">
      <c r="B182" s="149"/>
      <c r="C182" s="181" t="s">
        <v>286</v>
      </c>
      <c r="D182" s="181" t="s">
        <v>224</v>
      </c>
      <c r="E182" s="182" t="s">
        <v>1263</v>
      </c>
      <c r="F182" s="183" t="s">
        <v>1264</v>
      </c>
      <c r="G182" s="184" t="s">
        <v>245</v>
      </c>
      <c r="H182" s="185">
        <v>78</v>
      </c>
      <c r="I182" s="186"/>
      <c r="J182" s="187">
        <f>ROUND(I182*H182,2)</f>
        <v>0</v>
      </c>
      <c r="K182" s="183" t="s">
        <v>1</v>
      </c>
      <c r="L182" s="188"/>
      <c r="M182" s="189" t="s">
        <v>1</v>
      </c>
      <c r="N182" s="190" t="s">
        <v>39</v>
      </c>
      <c r="O182" s="54"/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61" t="s">
        <v>348</v>
      </c>
      <c r="AT182" s="161" t="s">
        <v>224</v>
      </c>
      <c r="AU182" s="161" t="s">
        <v>135</v>
      </c>
      <c r="AY182" s="16" t="s">
        <v>134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6" t="s">
        <v>82</v>
      </c>
      <c r="BK182" s="162">
        <f>ROUND(I182*H182,2)</f>
        <v>0</v>
      </c>
      <c r="BL182" s="16" t="s">
        <v>248</v>
      </c>
      <c r="BM182" s="161" t="s">
        <v>524</v>
      </c>
    </row>
    <row r="183" spans="2:47" s="1" customFormat="1" ht="12">
      <c r="B183" s="31"/>
      <c r="D183" s="163" t="s">
        <v>144</v>
      </c>
      <c r="F183" s="164" t="s">
        <v>1264</v>
      </c>
      <c r="I183" s="90"/>
      <c r="L183" s="31"/>
      <c r="M183" s="165"/>
      <c r="N183" s="54"/>
      <c r="O183" s="54"/>
      <c r="P183" s="54"/>
      <c r="Q183" s="54"/>
      <c r="R183" s="54"/>
      <c r="S183" s="54"/>
      <c r="T183" s="55"/>
      <c r="AT183" s="16" t="s">
        <v>144</v>
      </c>
      <c r="AU183" s="16" t="s">
        <v>135</v>
      </c>
    </row>
    <row r="184" spans="2:51" s="13" customFormat="1" ht="12">
      <c r="B184" s="173"/>
      <c r="D184" s="163" t="s">
        <v>146</v>
      </c>
      <c r="F184" s="175" t="s">
        <v>1265</v>
      </c>
      <c r="H184" s="176">
        <v>78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146</v>
      </c>
      <c r="AU184" s="174" t="s">
        <v>135</v>
      </c>
      <c r="AV184" s="13" t="s">
        <v>84</v>
      </c>
      <c r="AW184" s="13" t="s">
        <v>3</v>
      </c>
      <c r="AX184" s="13" t="s">
        <v>82</v>
      </c>
      <c r="AY184" s="174" t="s">
        <v>134</v>
      </c>
    </row>
    <row r="185" spans="2:65" s="1" customFormat="1" ht="14.4" customHeight="1">
      <c r="B185" s="149"/>
      <c r="C185" s="181" t="s">
        <v>292</v>
      </c>
      <c r="D185" s="181" t="s">
        <v>224</v>
      </c>
      <c r="E185" s="182" t="s">
        <v>1266</v>
      </c>
      <c r="F185" s="183" t="s">
        <v>1267</v>
      </c>
      <c r="G185" s="184" t="s">
        <v>245</v>
      </c>
      <c r="H185" s="185">
        <v>75</v>
      </c>
      <c r="I185" s="186"/>
      <c r="J185" s="187">
        <f>ROUND(I185*H185,2)</f>
        <v>0</v>
      </c>
      <c r="K185" s="183" t="s">
        <v>1</v>
      </c>
      <c r="L185" s="188"/>
      <c r="M185" s="189" t="s">
        <v>1</v>
      </c>
      <c r="N185" s="190" t="s">
        <v>39</v>
      </c>
      <c r="O185" s="54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61" t="s">
        <v>348</v>
      </c>
      <c r="AT185" s="161" t="s">
        <v>224</v>
      </c>
      <c r="AU185" s="161" t="s">
        <v>135</v>
      </c>
      <c r="AY185" s="16" t="s">
        <v>134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0</v>
      </c>
      <c r="BL185" s="16" t="s">
        <v>248</v>
      </c>
      <c r="BM185" s="161" t="s">
        <v>538</v>
      </c>
    </row>
    <row r="186" spans="2:47" s="1" customFormat="1" ht="12">
      <c r="B186" s="31"/>
      <c r="D186" s="163" t="s">
        <v>144</v>
      </c>
      <c r="F186" s="164" t="s">
        <v>1267</v>
      </c>
      <c r="I186" s="90"/>
      <c r="L186" s="31"/>
      <c r="M186" s="165"/>
      <c r="N186" s="54"/>
      <c r="O186" s="54"/>
      <c r="P186" s="54"/>
      <c r="Q186" s="54"/>
      <c r="R186" s="54"/>
      <c r="S186" s="54"/>
      <c r="T186" s="55"/>
      <c r="AT186" s="16" t="s">
        <v>144</v>
      </c>
      <c r="AU186" s="16" t="s">
        <v>135</v>
      </c>
    </row>
    <row r="187" spans="2:51" s="13" customFormat="1" ht="12">
      <c r="B187" s="173"/>
      <c r="D187" s="163" t="s">
        <v>146</v>
      </c>
      <c r="F187" s="175" t="s">
        <v>1268</v>
      </c>
      <c r="H187" s="176">
        <v>75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146</v>
      </c>
      <c r="AU187" s="174" t="s">
        <v>135</v>
      </c>
      <c r="AV187" s="13" t="s">
        <v>84</v>
      </c>
      <c r="AW187" s="13" t="s">
        <v>3</v>
      </c>
      <c r="AX187" s="13" t="s">
        <v>82</v>
      </c>
      <c r="AY187" s="174" t="s">
        <v>134</v>
      </c>
    </row>
    <row r="188" spans="2:65" s="1" customFormat="1" ht="14.4" customHeight="1">
      <c r="B188" s="149"/>
      <c r="C188" s="181" t="s">
        <v>298</v>
      </c>
      <c r="D188" s="181" t="s">
        <v>224</v>
      </c>
      <c r="E188" s="182" t="s">
        <v>1269</v>
      </c>
      <c r="F188" s="183" t="s">
        <v>1270</v>
      </c>
      <c r="G188" s="184" t="s">
        <v>245</v>
      </c>
      <c r="H188" s="185">
        <v>30</v>
      </c>
      <c r="I188" s="186"/>
      <c r="J188" s="187">
        <f>ROUND(I188*H188,2)</f>
        <v>0</v>
      </c>
      <c r="K188" s="183" t="s">
        <v>1</v>
      </c>
      <c r="L188" s="188"/>
      <c r="M188" s="189" t="s">
        <v>1</v>
      </c>
      <c r="N188" s="190" t="s">
        <v>39</v>
      </c>
      <c r="O188" s="54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161" t="s">
        <v>348</v>
      </c>
      <c r="AT188" s="161" t="s">
        <v>224</v>
      </c>
      <c r="AU188" s="161" t="s">
        <v>135</v>
      </c>
      <c r="AY188" s="16" t="s">
        <v>134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6" t="s">
        <v>82</v>
      </c>
      <c r="BK188" s="162">
        <f>ROUND(I188*H188,2)</f>
        <v>0</v>
      </c>
      <c r="BL188" s="16" t="s">
        <v>248</v>
      </c>
      <c r="BM188" s="161" t="s">
        <v>550</v>
      </c>
    </row>
    <row r="189" spans="2:47" s="1" customFormat="1" ht="12">
      <c r="B189" s="31"/>
      <c r="D189" s="163" t="s">
        <v>144</v>
      </c>
      <c r="F189" s="164" t="s">
        <v>1270</v>
      </c>
      <c r="I189" s="90"/>
      <c r="L189" s="31"/>
      <c r="M189" s="165"/>
      <c r="N189" s="54"/>
      <c r="O189" s="54"/>
      <c r="P189" s="54"/>
      <c r="Q189" s="54"/>
      <c r="R189" s="54"/>
      <c r="S189" s="54"/>
      <c r="T189" s="55"/>
      <c r="AT189" s="16" t="s">
        <v>144</v>
      </c>
      <c r="AU189" s="16" t="s">
        <v>135</v>
      </c>
    </row>
    <row r="190" spans="2:65" s="1" customFormat="1" ht="14.4" customHeight="1">
      <c r="B190" s="149"/>
      <c r="C190" s="181" t="s">
        <v>304</v>
      </c>
      <c r="D190" s="181" t="s">
        <v>224</v>
      </c>
      <c r="E190" s="182" t="s">
        <v>1271</v>
      </c>
      <c r="F190" s="183" t="s">
        <v>1272</v>
      </c>
      <c r="G190" s="184" t="s">
        <v>245</v>
      </c>
      <c r="H190" s="185">
        <v>27.5</v>
      </c>
      <c r="I190" s="186"/>
      <c r="J190" s="187">
        <f>ROUND(I190*H190,2)</f>
        <v>0</v>
      </c>
      <c r="K190" s="183" t="s">
        <v>1</v>
      </c>
      <c r="L190" s="188"/>
      <c r="M190" s="189" t="s">
        <v>1</v>
      </c>
      <c r="N190" s="190" t="s">
        <v>39</v>
      </c>
      <c r="O190" s="54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161" t="s">
        <v>348</v>
      </c>
      <c r="AT190" s="161" t="s">
        <v>224</v>
      </c>
      <c r="AU190" s="161" t="s">
        <v>135</v>
      </c>
      <c r="AY190" s="16" t="s">
        <v>134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6" t="s">
        <v>82</v>
      </c>
      <c r="BK190" s="162">
        <f>ROUND(I190*H190,2)</f>
        <v>0</v>
      </c>
      <c r="BL190" s="16" t="s">
        <v>248</v>
      </c>
      <c r="BM190" s="161" t="s">
        <v>561</v>
      </c>
    </row>
    <row r="191" spans="2:47" s="1" customFormat="1" ht="12">
      <c r="B191" s="31"/>
      <c r="D191" s="163" t="s">
        <v>144</v>
      </c>
      <c r="F191" s="164" t="s">
        <v>1272</v>
      </c>
      <c r="I191" s="90"/>
      <c r="L191" s="31"/>
      <c r="M191" s="165"/>
      <c r="N191" s="54"/>
      <c r="O191" s="54"/>
      <c r="P191" s="54"/>
      <c r="Q191" s="54"/>
      <c r="R191" s="54"/>
      <c r="S191" s="54"/>
      <c r="T191" s="55"/>
      <c r="AT191" s="16" t="s">
        <v>144</v>
      </c>
      <c r="AU191" s="16" t="s">
        <v>135</v>
      </c>
    </row>
    <row r="192" spans="2:51" s="13" customFormat="1" ht="12">
      <c r="B192" s="173"/>
      <c r="D192" s="163" t="s">
        <v>146</v>
      </c>
      <c r="F192" s="175" t="s">
        <v>1273</v>
      </c>
      <c r="H192" s="176">
        <v>27.5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146</v>
      </c>
      <c r="AU192" s="174" t="s">
        <v>135</v>
      </c>
      <c r="AV192" s="13" t="s">
        <v>84</v>
      </c>
      <c r="AW192" s="13" t="s">
        <v>3</v>
      </c>
      <c r="AX192" s="13" t="s">
        <v>82</v>
      </c>
      <c r="AY192" s="174" t="s">
        <v>134</v>
      </c>
    </row>
    <row r="193" spans="2:65" s="1" customFormat="1" ht="21.6" customHeight="1">
      <c r="B193" s="149"/>
      <c r="C193" s="181" t="s">
        <v>310</v>
      </c>
      <c r="D193" s="181" t="s">
        <v>224</v>
      </c>
      <c r="E193" s="182" t="s">
        <v>1274</v>
      </c>
      <c r="F193" s="183" t="s">
        <v>1275</v>
      </c>
      <c r="G193" s="184" t="s">
        <v>227</v>
      </c>
      <c r="H193" s="185">
        <v>3</v>
      </c>
      <c r="I193" s="186"/>
      <c r="J193" s="187">
        <f>ROUND(I193*H193,2)</f>
        <v>0</v>
      </c>
      <c r="K193" s="183" t="s">
        <v>1</v>
      </c>
      <c r="L193" s="188"/>
      <c r="M193" s="189" t="s">
        <v>1</v>
      </c>
      <c r="N193" s="190" t="s">
        <v>39</v>
      </c>
      <c r="O193" s="54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61" t="s">
        <v>348</v>
      </c>
      <c r="AT193" s="161" t="s">
        <v>224</v>
      </c>
      <c r="AU193" s="161" t="s">
        <v>135</v>
      </c>
      <c r="AY193" s="16" t="s">
        <v>134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6" t="s">
        <v>82</v>
      </c>
      <c r="BK193" s="162">
        <f>ROUND(I193*H193,2)</f>
        <v>0</v>
      </c>
      <c r="BL193" s="16" t="s">
        <v>248</v>
      </c>
      <c r="BM193" s="161" t="s">
        <v>577</v>
      </c>
    </row>
    <row r="194" spans="2:47" s="1" customFormat="1" ht="12">
      <c r="B194" s="31"/>
      <c r="D194" s="163" t="s">
        <v>144</v>
      </c>
      <c r="F194" s="164" t="s">
        <v>1275</v>
      </c>
      <c r="I194" s="90"/>
      <c r="L194" s="31"/>
      <c r="M194" s="165"/>
      <c r="N194" s="54"/>
      <c r="O194" s="54"/>
      <c r="P194" s="54"/>
      <c r="Q194" s="54"/>
      <c r="R194" s="54"/>
      <c r="S194" s="54"/>
      <c r="T194" s="55"/>
      <c r="AT194" s="16" t="s">
        <v>144</v>
      </c>
      <c r="AU194" s="16" t="s">
        <v>135</v>
      </c>
    </row>
    <row r="195" spans="2:63" s="11" customFormat="1" ht="20.85" customHeight="1">
      <c r="B195" s="136"/>
      <c r="D195" s="137" t="s">
        <v>73</v>
      </c>
      <c r="E195" s="147" t="s">
        <v>1276</v>
      </c>
      <c r="F195" s="147" t="s">
        <v>1277</v>
      </c>
      <c r="I195" s="139"/>
      <c r="J195" s="148">
        <f>BK195</f>
        <v>0</v>
      </c>
      <c r="L195" s="136"/>
      <c r="M195" s="141"/>
      <c r="N195" s="142"/>
      <c r="O195" s="142"/>
      <c r="P195" s="143">
        <f>SUM(P196:P200)</f>
        <v>0</v>
      </c>
      <c r="Q195" s="142"/>
      <c r="R195" s="143">
        <f>SUM(R196:R200)</f>
        <v>0</v>
      </c>
      <c r="S195" s="142"/>
      <c r="T195" s="144">
        <f>SUM(T196:T200)</f>
        <v>0</v>
      </c>
      <c r="AR195" s="137" t="s">
        <v>84</v>
      </c>
      <c r="AT195" s="145" t="s">
        <v>73</v>
      </c>
      <c r="AU195" s="145" t="s">
        <v>84</v>
      </c>
      <c r="AY195" s="137" t="s">
        <v>134</v>
      </c>
      <c r="BK195" s="146">
        <f>SUM(BK196:BK200)</f>
        <v>0</v>
      </c>
    </row>
    <row r="196" spans="2:65" s="1" customFormat="1" ht="14.4" customHeight="1">
      <c r="B196" s="149"/>
      <c r="C196" s="150" t="s">
        <v>315</v>
      </c>
      <c r="D196" s="150" t="s">
        <v>137</v>
      </c>
      <c r="E196" s="151" t="s">
        <v>1278</v>
      </c>
      <c r="F196" s="152" t="s">
        <v>1279</v>
      </c>
      <c r="G196" s="153" t="s">
        <v>245</v>
      </c>
      <c r="H196" s="154">
        <v>210.5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39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248</v>
      </c>
      <c r="AT196" s="161" t="s">
        <v>137</v>
      </c>
      <c r="AU196" s="161" t="s">
        <v>135</v>
      </c>
      <c r="AY196" s="16" t="s">
        <v>134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82</v>
      </c>
      <c r="BK196" s="162">
        <f>ROUND(I196*H196,2)</f>
        <v>0</v>
      </c>
      <c r="BL196" s="16" t="s">
        <v>248</v>
      </c>
      <c r="BM196" s="161" t="s">
        <v>589</v>
      </c>
    </row>
    <row r="197" spans="2:47" s="1" customFormat="1" ht="12">
      <c r="B197" s="31"/>
      <c r="D197" s="163" t="s">
        <v>144</v>
      </c>
      <c r="F197" s="164" t="s">
        <v>1279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144</v>
      </c>
      <c r="AU197" s="16" t="s">
        <v>135</v>
      </c>
    </row>
    <row r="198" spans="2:51" s="13" customFormat="1" ht="12">
      <c r="B198" s="173"/>
      <c r="D198" s="163" t="s">
        <v>146</v>
      </c>
      <c r="F198" s="175" t="s">
        <v>1280</v>
      </c>
      <c r="H198" s="176">
        <v>210.5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146</v>
      </c>
      <c r="AU198" s="174" t="s">
        <v>135</v>
      </c>
      <c r="AV198" s="13" t="s">
        <v>84</v>
      </c>
      <c r="AW198" s="13" t="s">
        <v>3</v>
      </c>
      <c r="AX198" s="13" t="s">
        <v>82</v>
      </c>
      <c r="AY198" s="174" t="s">
        <v>134</v>
      </c>
    </row>
    <row r="199" spans="2:65" s="1" customFormat="1" ht="14.4" customHeight="1">
      <c r="B199" s="149"/>
      <c r="C199" s="150" t="s">
        <v>322</v>
      </c>
      <c r="D199" s="150" t="s">
        <v>137</v>
      </c>
      <c r="E199" s="151" t="s">
        <v>1281</v>
      </c>
      <c r="F199" s="152" t="s">
        <v>1282</v>
      </c>
      <c r="G199" s="153" t="s">
        <v>245</v>
      </c>
      <c r="H199" s="154">
        <v>1</v>
      </c>
      <c r="I199" s="155"/>
      <c r="J199" s="156">
        <f>ROUND(I199*H199,2)</f>
        <v>0</v>
      </c>
      <c r="K199" s="152" t="s">
        <v>1</v>
      </c>
      <c r="L199" s="31"/>
      <c r="M199" s="157" t="s">
        <v>1</v>
      </c>
      <c r="N199" s="158" t="s">
        <v>39</v>
      </c>
      <c r="O199" s="54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248</v>
      </c>
      <c r="AT199" s="161" t="s">
        <v>137</v>
      </c>
      <c r="AU199" s="161" t="s">
        <v>135</v>
      </c>
      <c r="AY199" s="16" t="s">
        <v>134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6" t="s">
        <v>82</v>
      </c>
      <c r="BK199" s="162">
        <f>ROUND(I199*H199,2)</f>
        <v>0</v>
      </c>
      <c r="BL199" s="16" t="s">
        <v>248</v>
      </c>
      <c r="BM199" s="161" t="s">
        <v>601</v>
      </c>
    </row>
    <row r="200" spans="2:47" s="1" customFormat="1" ht="12">
      <c r="B200" s="31"/>
      <c r="D200" s="163" t="s">
        <v>144</v>
      </c>
      <c r="F200" s="164" t="s">
        <v>1282</v>
      </c>
      <c r="I200" s="90"/>
      <c r="L200" s="31"/>
      <c r="M200" s="165"/>
      <c r="N200" s="54"/>
      <c r="O200" s="54"/>
      <c r="P200" s="54"/>
      <c r="Q200" s="54"/>
      <c r="R200" s="54"/>
      <c r="S200" s="54"/>
      <c r="T200" s="55"/>
      <c r="AT200" s="16" t="s">
        <v>144</v>
      </c>
      <c r="AU200" s="16" t="s">
        <v>135</v>
      </c>
    </row>
    <row r="201" spans="2:63" s="11" customFormat="1" ht="20.85" customHeight="1">
      <c r="B201" s="136"/>
      <c r="D201" s="137" t="s">
        <v>73</v>
      </c>
      <c r="E201" s="147" t="s">
        <v>1283</v>
      </c>
      <c r="F201" s="147" t="s">
        <v>1284</v>
      </c>
      <c r="I201" s="139"/>
      <c r="J201" s="148">
        <f>BK201</f>
        <v>0</v>
      </c>
      <c r="L201" s="136"/>
      <c r="M201" s="141"/>
      <c r="N201" s="142"/>
      <c r="O201" s="142"/>
      <c r="P201" s="143">
        <f>SUM(P202:P207)</f>
        <v>0</v>
      </c>
      <c r="Q201" s="142"/>
      <c r="R201" s="143">
        <f>SUM(R202:R207)</f>
        <v>0</v>
      </c>
      <c r="S201" s="142"/>
      <c r="T201" s="144">
        <f>SUM(T202:T207)</f>
        <v>0</v>
      </c>
      <c r="AR201" s="137" t="s">
        <v>84</v>
      </c>
      <c r="AT201" s="145" t="s">
        <v>73</v>
      </c>
      <c r="AU201" s="145" t="s">
        <v>84</v>
      </c>
      <c r="AY201" s="137" t="s">
        <v>134</v>
      </c>
      <c r="BK201" s="146">
        <f>SUM(BK202:BK207)</f>
        <v>0</v>
      </c>
    </row>
    <row r="202" spans="2:65" s="1" customFormat="1" ht="14.4" customHeight="1">
      <c r="B202" s="149"/>
      <c r="C202" s="181" t="s">
        <v>331</v>
      </c>
      <c r="D202" s="181" t="s">
        <v>224</v>
      </c>
      <c r="E202" s="182" t="s">
        <v>1285</v>
      </c>
      <c r="F202" s="183" t="s">
        <v>1286</v>
      </c>
      <c r="G202" s="184" t="s">
        <v>227</v>
      </c>
      <c r="H202" s="185">
        <v>9</v>
      </c>
      <c r="I202" s="186"/>
      <c r="J202" s="187">
        <f>ROUND(I202*H202,2)</f>
        <v>0</v>
      </c>
      <c r="K202" s="183" t="s">
        <v>1</v>
      </c>
      <c r="L202" s="188"/>
      <c r="M202" s="189" t="s">
        <v>1</v>
      </c>
      <c r="N202" s="190" t="s">
        <v>39</v>
      </c>
      <c r="O202" s="54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61" t="s">
        <v>348</v>
      </c>
      <c r="AT202" s="161" t="s">
        <v>224</v>
      </c>
      <c r="AU202" s="161" t="s">
        <v>135</v>
      </c>
      <c r="AY202" s="16" t="s">
        <v>134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6" t="s">
        <v>82</v>
      </c>
      <c r="BK202" s="162">
        <f>ROUND(I202*H202,2)</f>
        <v>0</v>
      </c>
      <c r="BL202" s="16" t="s">
        <v>248</v>
      </c>
      <c r="BM202" s="161" t="s">
        <v>612</v>
      </c>
    </row>
    <row r="203" spans="2:47" s="1" customFormat="1" ht="12">
      <c r="B203" s="31"/>
      <c r="D203" s="163" t="s">
        <v>144</v>
      </c>
      <c r="F203" s="164" t="s">
        <v>1286</v>
      </c>
      <c r="I203" s="90"/>
      <c r="L203" s="31"/>
      <c r="M203" s="165"/>
      <c r="N203" s="54"/>
      <c r="O203" s="54"/>
      <c r="P203" s="54"/>
      <c r="Q203" s="54"/>
      <c r="R203" s="54"/>
      <c r="S203" s="54"/>
      <c r="T203" s="55"/>
      <c r="AT203" s="16" t="s">
        <v>144</v>
      </c>
      <c r="AU203" s="16" t="s">
        <v>135</v>
      </c>
    </row>
    <row r="204" spans="2:65" s="1" customFormat="1" ht="14.4" customHeight="1">
      <c r="B204" s="149"/>
      <c r="C204" s="181" t="s">
        <v>337</v>
      </c>
      <c r="D204" s="181" t="s">
        <v>224</v>
      </c>
      <c r="E204" s="182" t="s">
        <v>1287</v>
      </c>
      <c r="F204" s="183" t="s">
        <v>1288</v>
      </c>
      <c r="G204" s="184" t="s">
        <v>227</v>
      </c>
      <c r="H204" s="185">
        <v>9</v>
      </c>
      <c r="I204" s="186"/>
      <c r="J204" s="187">
        <f>ROUND(I204*H204,2)</f>
        <v>0</v>
      </c>
      <c r="K204" s="183" t="s">
        <v>1</v>
      </c>
      <c r="L204" s="188"/>
      <c r="M204" s="189" t="s">
        <v>1</v>
      </c>
      <c r="N204" s="190" t="s">
        <v>39</v>
      </c>
      <c r="O204" s="54"/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AR204" s="161" t="s">
        <v>348</v>
      </c>
      <c r="AT204" s="161" t="s">
        <v>224</v>
      </c>
      <c r="AU204" s="161" t="s">
        <v>135</v>
      </c>
      <c r="AY204" s="16" t="s">
        <v>134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6" t="s">
        <v>82</v>
      </c>
      <c r="BK204" s="162">
        <f>ROUND(I204*H204,2)</f>
        <v>0</v>
      </c>
      <c r="BL204" s="16" t="s">
        <v>248</v>
      </c>
      <c r="BM204" s="161" t="s">
        <v>629</v>
      </c>
    </row>
    <row r="205" spans="2:47" s="1" customFormat="1" ht="12">
      <c r="B205" s="31"/>
      <c r="D205" s="163" t="s">
        <v>144</v>
      </c>
      <c r="F205" s="164" t="s">
        <v>1288</v>
      </c>
      <c r="I205" s="90"/>
      <c r="L205" s="31"/>
      <c r="M205" s="165"/>
      <c r="N205" s="54"/>
      <c r="O205" s="54"/>
      <c r="P205" s="54"/>
      <c r="Q205" s="54"/>
      <c r="R205" s="54"/>
      <c r="S205" s="54"/>
      <c r="T205" s="55"/>
      <c r="AT205" s="16" t="s">
        <v>144</v>
      </c>
      <c r="AU205" s="16" t="s">
        <v>135</v>
      </c>
    </row>
    <row r="206" spans="2:65" s="1" customFormat="1" ht="21.6" customHeight="1">
      <c r="B206" s="149"/>
      <c r="C206" s="181" t="s">
        <v>343</v>
      </c>
      <c r="D206" s="181" t="s">
        <v>224</v>
      </c>
      <c r="E206" s="182" t="s">
        <v>1289</v>
      </c>
      <c r="F206" s="183" t="s">
        <v>1290</v>
      </c>
      <c r="G206" s="184" t="s">
        <v>245</v>
      </c>
      <c r="H206" s="185">
        <v>2</v>
      </c>
      <c r="I206" s="186"/>
      <c r="J206" s="187">
        <f>ROUND(I206*H206,2)</f>
        <v>0</v>
      </c>
      <c r="K206" s="183" t="s">
        <v>1</v>
      </c>
      <c r="L206" s="188"/>
      <c r="M206" s="189" t="s">
        <v>1</v>
      </c>
      <c r="N206" s="190" t="s">
        <v>39</v>
      </c>
      <c r="O206" s="54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AR206" s="161" t="s">
        <v>348</v>
      </c>
      <c r="AT206" s="161" t="s">
        <v>224</v>
      </c>
      <c r="AU206" s="161" t="s">
        <v>135</v>
      </c>
      <c r="AY206" s="16" t="s">
        <v>134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6" t="s">
        <v>82</v>
      </c>
      <c r="BK206" s="162">
        <f>ROUND(I206*H206,2)</f>
        <v>0</v>
      </c>
      <c r="BL206" s="16" t="s">
        <v>248</v>
      </c>
      <c r="BM206" s="161" t="s">
        <v>639</v>
      </c>
    </row>
    <row r="207" spans="2:47" s="1" customFormat="1" ht="19.2">
      <c r="B207" s="31"/>
      <c r="D207" s="163" t="s">
        <v>144</v>
      </c>
      <c r="F207" s="164" t="s">
        <v>1290</v>
      </c>
      <c r="I207" s="90"/>
      <c r="L207" s="31"/>
      <c r="M207" s="165"/>
      <c r="N207" s="54"/>
      <c r="O207" s="54"/>
      <c r="P207" s="54"/>
      <c r="Q207" s="54"/>
      <c r="R207" s="54"/>
      <c r="S207" s="54"/>
      <c r="T207" s="55"/>
      <c r="AT207" s="16" t="s">
        <v>144</v>
      </c>
      <c r="AU207" s="16" t="s">
        <v>135</v>
      </c>
    </row>
    <row r="208" spans="2:63" s="11" customFormat="1" ht="20.85" customHeight="1">
      <c r="B208" s="136"/>
      <c r="D208" s="137" t="s">
        <v>73</v>
      </c>
      <c r="E208" s="147" t="s">
        <v>1291</v>
      </c>
      <c r="F208" s="147" t="s">
        <v>1292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SUM(P209:P212)</f>
        <v>0</v>
      </c>
      <c r="Q208" s="142"/>
      <c r="R208" s="143">
        <f>SUM(R209:R212)</f>
        <v>0</v>
      </c>
      <c r="S208" s="142"/>
      <c r="T208" s="144">
        <f>SUM(T209:T212)</f>
        <v>0</v>
      </c>
      <c r="AR208" s="137" t="s">
        <v>84</v>
      </c>
      <c r="AT208" s="145" t="s">
        <v>73</v>
      </c>
      <c r="AU208" s="145" t="s">
        <v>84</v>
      </c>
      <c r="AY208" s="137" t="s">
        <v>134</v>
      </c>
      <c r="BK208" s="146">
        <f>SUM(BK209:BK212)</f>
        <v>0</v>
      </c>
    </row>
    <row r="209" spans="2:65" s="1" customFormat="1" ht="14.4" customHeight="1">
      <c r="B209" s="149"/>
      <c r="C209" s="150" t="s">
        <v>348</v>
      </c>
      <c r="D209" s="150" t="s">
        <v>137</v>
      </c>
      <c r="E209" s="151" t="s">
        <v>1293</v>
      </c>
      <c r="F209" s="152" t="s">
        <v>1294</v>
      </c>
      <c r="G209" s="153" t="s">
        <v>227</v>
      </c>
      <c r="H209" s="154">
        <v>18</v>
      </c>
      <c r="I209" s="155"/>
      <c r="J209" s="156">
        <f>ROUND(I209*H209,2)</f>
        <v>0</v>
      </c>
      <c r="K209" s="152" t="s">
        <v>1</v>
      </c>
      <c r="L209" s="31"/>
      <c r="M209" s="157" t="s">
        <v>1</v>
      </c>
      <c r="N209" s="158" t="s">
        <v>39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248</v>
      </c>
      <c r="AT209" s="161" t="s">
        <v>137</v>
      </c>
      <c r="AU209" s="161" t="s">
        <v>135</v>
      </c>
      <c r="AY209" s="16" t="s">
        <v>134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82</v>
      </c>
      <c r="BK209" s="162">
        <f>ROUND(I209*H209,2)</f>
        <v>0</v>
      </c>
      <c r="BL209" s="16" t="s">
        <v>248</v>
      </c>
      <c r="BM209" s="161" t="s">
        <v>649</v>
      </c>
    </row>
    <row r="210" spans="2:47" s="1" customFormat="1" ht="12">
      <c r="B210" s="31"/>
      <c r="D210" s="163" t="s">
        <v>144</v>
      </c>
      <c r="F210" s="164" t="s">
        <v>1294</v>
      </c>
      <c r="I210" s="90"/>
      <c r="L210" s="31"/>
      <c r="M210" s="165"/>
      <c r="N210" s="54"/>
      <c r="O210" s="54"/>
      <c r="P210" s="54"/>
      <c r="Q210" s="54"/>
      <c r="R210" s="54"/>
      <c r="S210" s="54"/>
      <c r="T210" s="55"/>
      <c r="AT210" s="16" t="s">
        <v>144</v>
      </c>
      <c r="AU210" s="16" t="s">
        <v>135</v>
      </c>
    </row>
    <row r="211" spans="2:65" s="1" customFormat="1" ht="14.4" customHeight="1">
      <c r="B211" s="149"/>
      <c r="C211" s="150" t="s">
        <v>354</v>
      </c>
      <c r="D211" s="150" t="s">
        <v>137</v>
      </c>
      <c r="E211" s="151" t="s">
        <v>1295</v>
      </c>
      <c r="F211" s="152" t="s">
        <v>1296</v>
      </c>
      <c r="G211" s="153" t="s">
        <v>245</v>
      </c>
      <c r="H211" s="154">
        <v>2</v>
      </c>
      <c r="I211" s="155"/>
      <c r="J211" s="156">
        <f>ROUND(I211*H211,2)</f>
        <v>0</v>
      </c>
      <c r="K211" s="152" t="s">
        <v>1</v>
      </c>
      <c r="L211" s="31"/>
      <c r="M211" s="157" t="s">
        <v>1</v>
      </c>
      <c r="N211" s="158" t="s">
        <v>39</v>
      </c>
      <c r="O211" s="54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61" t="s">
        <v>248</v>
      </c>
      <c r="AT211" s="161" t="s">
        <v>137</v>
      </c>
      <c r="AU211" s="161" t="s">
        <v>135</v>
      </c>
      <c r="AY211" s="16" t="s">
        <v>134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6" t="s">
        <v>82</v>
      </c>
      <c r="BK211" s="162">
        <f>ROUND(I211*H211,2)</f>
        <v>0</v>
      </c>
      <c r="BL211" s="16" t="s">
        <v>248</v>
      </c>
      <c r="BM211" s="161" t="s">
        <v>661</v>
      </c>
    </row>
    <row r="212" spans="2:47" s="1" customFormat="1" ht="12">
      <c r="B212" s="31"/>
      <c r="D212" s="163" t="s">
        <v>144</v>
      </c>
      <c r="F212" s="164" t="s">
        <v>1296</v>
      </c>
      <c r="I212" s="90"/>
      <c r="L212" s="31"/>
      <c r="M212" s="192"/>
      <c r="N212" s="193"/>
      <c r="O212" s="193"/>
      <c r="P212" s="193"/>
      <c r="Q212" s="193"/>
      <c r="R212" s="193"/>
      <c r="S212" s="193"/>
      <c r="T212" s="194"/>
      <c r="AT212" s="16" t="s">
        <v>144</v>
      </c>
      <c r="AU212" s="16" t="s">
        <v>135</v>
      </c>
    </row>
    <row r="213" spans="2:12" s="1" customFormat="1" ht="6.9" customHeight="1">
      <c r="B213" s="43"/>
      <c r="C213" s="44"/>
      <c r="D213" s="44"/>
      <c r="E213" s="44"/>
      <c r="F213" s="44"/>
      <c r="G213" s="44"/>
      <c r="H213" s="44"/>
      <c r="I213" s="111"/>
      <c r="J213" s="44"/>
      <c r="K213" s="44"/>
      <c r="L213" s="31"/>
    </row>
  </sheetData>
  <autoFilter ref="C128:K21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94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- etapa hoši</v>
      </c>
      <c r="F7" s="244"/>
      <c r="G7" s="244"/>
      <c r="H7" s="244"/>
      <c r="L7" s="19"/>
    </row>
    <row r="8" spans="2:12" s="1" customFormat="1" ht="12" customHeight="1">
      <c r="B8" s="31"/>
      <c r="D8" s="26" t="s">
        <v>95</v>
      </c>
      <c r="I8" s="90"/>
      <c r="L8" s="31"/>
    </row>
    <row r="9" spans="2:12" s="1" customFormat="1" ht="36.9" customHeight="1">
      <c r="B9" s="31"/>
      <c r="E9" s="215" t="s">
        <v>1297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ROUND(J120,2)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ROUND((SUM(BE120:BE132)),2)</f>
        <v>0</v>
      </c>
      <c r="I33" s="99">
        <v>0.21</v>
      </c>
      <c r="J33" s="98">
        <f>ROUND(((SUM(BE120:BE132))*I33),2)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ROUND((SUM(BF120:BF132)),2)</f>
        <v>0</v>
      </c>
      <c r="I34" s="99">
        <v>0.15</v>
      </c>
      <c r="J34" s="98">
        <f>ROUND(((SUM(BF120:BF132))*I34),2)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ROUND((SUM(BG120:BG132)),2)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ROUND((SUM(BH120:BH132)),2)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ROUND((SUM(BI120:BI132)),2)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97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- etapa hoši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95</v>
      </c>
      <c r="I86" s="90"/>
      <c r="L86" s="31"/>
    </row>
    <row r="87" spans="2:12" s="1" customFormat="1" ht="14.4" customHeight="1">
      <c r="B87" s="31"/>
      <c r="E87" s="215" t="str">
        <f>E9</f>
        <v>VONb - Vedlejší a ostatní náklady - rekonstrukce část hoši,první pomoc a imobilní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98</v>
      </c>
      <c r="D94" s="100"/>
      <c r="E94" s="100"/>
      <c r="F94" s="100"/>
      <c r="G94" s="100"/>
      <c r="H94" s="100"/>
      <c r="I94" s="114"/>
      <c r="J94" s="115" t="s">
        <v>99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100</v>
      </c>
      <c r="I96" s="90"/>
      <c r="J96" s="65">
        <f>J120</f>
        <v>0</v>
      </c>
      <c r="L96" s="31"/>
      <c r="AU96" s="16" t="s">
        <v>101</v>
      </c>
    </row>
    <row r="97" spans="2:12" s="8" customFormat="1" ht="24.9" customHeight="1">
      <c r="B97" s="117"/>
      <c r="D97" s="118" t="s">
        <v>1298</v>
      </c>
      <c r="E97" s="119"/>
      <c r="F97" s="119"/>
      <c r="G97" s="119"/>
      <c r="H97" s="119"/>
      <c r="I97" s="120"/>
      <c r="J97" s="121">
        <f>J121</f>
        <v>0</v>
      </c>
      <c r="L97" s="117"/>
    </row>
    <row r="98" spans="2:12" s="9" customFormat="1" ht="19.95" customHeight="1">
      <c r="B98" s="122"/>
      <c r="D98" s="123" t="s">
        <v>1299</v>
      </c>
      <c r="E98" s="124"/>
      <c r="F98" s="124"/>
      <c r="G98" s="124"/>
      <c r="H98" s="124"/>
      <c r="I98" s="125"/>
      <c r="J98" s="126">
        <f>J122</f>
        <v>0</v>
      </c>
      <c r="L98" s="122"/>
    </row>
    <row r="99" spans="2:12" s="9" customFormat="1" ht="19.95" customHeight="1">
      <c r="B99" s="122"/>
      <c r="D99" s="123" t="s">
        <v>1300</v>
      </c>
      <c r="E99" s="124"/>
      <c r="F99" s="124"/>
      <c r="G99" s="124"/>
      <c r="H99" s="124"/>
      <c r="I99" s="125"/>
      <c r="J99" s="126">
        <f>J125</f>
        <v>0</v>
      </c>
      <c r="L99" s="122"/>
    </row>
    <row r="100" spans="2:12" s="9" customFormat="1" ht="19.95" customHeight="1">
      <c r="B100" s="122"/>
      <c r="D100" s="123" t="s">
        <v>1301</v>
      </c>
      <c r="E100" s="124"/>
      <c r="F100" s="124"/>
      <c r="G100" s="124"/>
      <c r="H100" s="124"/>
      <c r="I100" s="125"/>
      <c r="J100" s="126">
        <f>J128</f>
        <v>0</v>
      </c>
      <c r="L100" s="122"/>
    </row>
    <row r="101" spans="2:12" s="1" customFormat="1" ht="21.75" customHeight="1">
      <c r="B101" s="31"/>
      <c r="I101" s="90"/>
      <c r="L101" s="31"/>
    </row>
    <row r="102" spans="2:12" s="1" customFormat="1" ht="6.9" customHeight="1">
      <c r="B102" s="43"/>
      <c r="C102" s="44"/>
      <c r="D102" s="44"/>
      <c r="E102" s="44"/>
      <c r="F102" s="44"/>
      <c r="G102" s="44"/>
      <c r="H102" s="44"/>
      <c r="I102" s="111"/>
      <c r="J102" s="44"/>
      <c r="K102" s="44"/>
      <c r="L102" s="31"/>
    </row>
    <row r="106" spans="2:12" s="1" customFormat="1" ht="6.9" customHeight="1">
      <c r="B106" s="45"/>
      <c r="C106" s="46"/>
      <c r="D106" s="46"/>
      <c r="E106" s="46"/>
      <c r="F106" s="46"/>
      <c r="G106" s="46"/>
      <c r="H106" s="46"/>
      <c r="I106" s="112"/>
      <c r="J106" s="46"/>
      <c r="K106" s="46"/>
      <c r="L106" s="31"/>
    </row>
    <row r="107" spans="2:12" s="1" customFormat="1" ht="24.9" customHeight="1">
      <c r="B107" s="31"/>
      <c r="C107" s="20" t="s">
        <v>119</v>
      </c>
      <c r="I107" s="90"/>
      <c r="L107" s="31"/>
    </row>
    <row r="108" spans="2:12" s="1" customFormat="1" ht="6.9" customHeight="1">
      <c r="B108" s="31"/>
      <c r="I108" s="90"/>
      <c r="L108" s="31"/>
    </row>
    <row r="109" spans="2:12" s="1" customFormat="1" ht="12" customHeight="1">
      <c r="B109" s="31"/>
      <c r="C109" s="26" t="s">
        <v>16</v>
      </c>
      <c r="I109" s="90"/>
      <c r="L109" s="31"/>
    </row>
    <row r="110" spans="2:12" s="1" customFormat="1" ht="14.4" customHeight="1">
      <c r="B110" s="31"/>
      <c r="E110" s="243" t="str">
        <f>E7</f>
        <v>Rekonstrukce sociálního zařízení pavilonu tělocvičen SPgŠ,G a VOŠ Lidická 455/49 K.Vary - etapa hoši</v>
      </c>
      <c r="F110" s="244"/>
      <c r="G110" s="244"/>
      <c r="H110" s="244"/>
      <c r="I110" s="90"/>
      <c r="L110" s="31"/>
    </row>
    <row r="111" spans="2:12" s="1" customFormat="1" ht="12" customHeight="1">
      <c r="B111" s="31"/>
      <c r="C111" s="26" t="s">
        <v>95</v>
      </c>
      <c r="I111" s="90"/>
      <c r="L111" s="31"/>
    </row>
    <row r="112" spans="2:12" s="1" customFormat="1" ht="14.4" customHeight="1">
      <c r="B112" s="31"/>
      <c r="E112" s="215" t="str">
        <f>E9</f>
        <v>VONb - Vedlejší a ostatní náklady - rekonstrukce část hoši,první pomoc a imobilní</v>
      </c>
      <c r="F112" s="242"/>
      <c r="G112" s="242"/>
      <c r="H112" s="242"/>
      <c r="I112" s="90"/>
      <c r="L112" s="31"/>
    </row>
    <row r="113" spans="2:12" s="1" customFormat="1" ht="6.9" customHeight="1">
      <c r="B113" s="31"/>
      <c r="I113" s="90"/>
      <c r="L113" s="31"/>
    </row>
    <row r="114" spans="2:12" s="1" customFormat="1" ht="12" customHeight="1">
      <c r="B114" s="31"/>
      <c r="C114" s="26" t="s">
        <v>19</v>
      </c>
      <c r="F114" s="24" t="str">
        <f>F12</f>
        <v>Karlovy Vary</v>
      </c>
      <c r="I114" s="91" t="s">
        <v>21</v>
      </c>
      <c r="J114" s="51" t="str">
        <f>IF(J12="","",J12)</f>
        <v>30. 5. 2019</v>
      </c>
      <c r="L114" s="31"/>
    </row>
    <row r="115" spans="2:12" s="1" customFormat="1" ht="6.9" customHeight="1">
      <c r="B115" s="31"/>
      <c r="I115" s="90"/>
      <c r="L115" s="31"/>
    </row>
    <row r="116" spans="2:12" s="1" customFormat="1" ht="15.6" customHeight="1">
      <c r="B116" s="31"/>
      <c r="C116" s="26" t="s">
        <v>23</v>
      </c>
      <c r="F116" s="24" t="str">
        <f>E15</f>
        <v xml:space="preserve"> </v>
      </c>
      <c r="I116" s="91" t="s">
        <v>29</v>
      </c>
      <c r="J116" s="29" t="str">
        <f>E21</f>
        <v xml:space="preserve"> </v>
      </c>
      <c r="L116" s="31"/>
    </row>
    <row r="117" spans="2:12" s="1" customFormat="1" ht="15.6" customHeight="1">
      <c r="B117" s="31"/>
      <c r="C117" s="26" t="s">
        <v>27</v>
      </c>
      <c r="F117" s="24" t="str">
        <f>IF(E18="","",E18)</f>
        <v>Vyplň údaj</v>
      </c>
      <c r="I117" s="91" t="s">
        <v>31</v>
      </c>
      <c r="J117" s="29" t="str">
        <f>E24</f>
        <v xml:space="preserve"> </v>
      </c>
      <c r="L117" s="31"/>
    </row>
    <row r="118" spans="2:12" s="1" customFormat="1" ht="10.35" customHeight="1">
      <c r="B118" s="31"/>
      <c r="I118" s="90"/>
      <c r="L118" s="31"/>
    </row>
    <row r="119" spans="2:20" s="10" customFormat="1" ht="29.25" customHeight="1">
      <c r="B119" s="127"/>
      <c r="C119" s="128" t="s">
        <v>120</v>
      </c>
      <c r="D119" s="129" t="s">
        <v>59</v>
      </c>
      <c r="E119" s="129" t="s">
        <v>55</v>
      </c>
      <c r="F119" s="129" t="s">
        <v>56</v>
      </c>
      <c r="G119" s="129" t="s">
        <v>121</v>
      </c>
      <c r="H119" s="129" t="s">
        <v>122</v>
      </c>
      <c r="I119" s="130" t="s">
        <v>123</v>
      </c>
      <c r="J119" s="129" t="s">
        <v>99</v>
      </c>
      <c r="K119" s="131" t="s">
        <v>124</v>
      </c>
      <c r="L119" s="127"/>
      <c r="M119" s="58" t="s">
        <v>1</v>
      </c>
      <c r="N119" s="59" t="s">
        <v>38</v>
      </c>
      <c r="O119" s="59" t="s">
        <v>125</v>
      </c>
      <c r="P119" s="59" t="s">
        <v>126</v>
      </c>
      <c r="Q119" s="59" t="s">
        <v>127</v>
      </c>
      <c r="R119" s="59" t="s">
        <v>128</v>
      </c>
      <c r="S119" s="59" t="s">
        <v>129</v>
      </c>
      <c r="T119" s="60" t="s">
        <v>130</v>
      </c>
    </row>
    <row r="120" spans="2:63" s="1" customFormat="1" ht="22.8" customHeight="1">
      <c r="B120" s="31"/>
      <c r="C120" s="63" t="s">
        <v>131</v>
      </c>
      <c r="I120" s="90"/>
      <c r="J120" s="132">
        <f>BK120</f>
        <v>0</v>
      </c>
      <c r="L120" s="31"/>
      <c r="M120" s="61"/>
      <c r="N120" s="52"/>
      <c r="O120" s="52"/>
      <c r="P120" s="133">
        <f>P121</f>
        <v>0</v>
      </c>
      <c r="Q120" s="52"/>
      <c r="R120" s="133">
        <f>R121</f>
        <v>0</v>
      </c>
      <c r="S120" s="52"/>
      <c r="T120" s="134">
        <f>T121</f>
        <v>0</v>
      </c>
      <c r="AT120" s="16" t="s">
        <v>73</v>
      </c>
      <c r="AU120" s="16" t="s">
        <v>101</v>
      </c>
      <c r="BK120" s="135">
        <f>BK121</f>
        <v>0</v>
      </c>
    </row>
    <row r="121" spans="2:63" s="11" customFormat="1" ht="25.95" customHeight="1">
      <c r="B121" s="136"/>
      <c r="D121" s="137" t="s">
        <v>73</v>
      </c>
      <c r="E121" s="138" t="s">
        <v>1302</v>
      </c>
      <c r="F121" s="138" t="s">
        <v>1303</v>
      </c>
      <c r="I121" s="139"/>
      <c r="J121" s="140">
        <f>BK121</f>
        <v>0</v>
      </c>
      <c r="L121" s="136"/>
      <c r="M121" s="141"/>
      <c r="N121" s="142"/>
      <c r="O121" s="142"/>
      <c r="P121" s="143">
        <f>P122+P125+P128</f>
        <v>0</v>
      </c>
      <c r="Q121" s="142"/>
      <c r="R121" s="143">
        <f>R122+R125+R128</f>
        <v>0</v>
      </c>
      <c r="S121" s="142"/>
      <c r="T121" s="144">
        <f>T122+T125+T128</f>
        <v>0</v>
      </c>
      <c r="AR121" s="137" t="s">
        <v>169</v>
      </c>
      <c r="AT121" s="145" t="s">
        <v>73</v>
      </c>
      <c r="AU121" s="145" t="s">
        <v>74</v>
      </c>
      <c r="AY121" s="137" t="s">
        <v>134</v>
      </c>
      <c r="BK121" s="146">
        <f>BK122+BK125+BK128</f>
        <v>0</v>
      </c>
    </row>
    <row r="122" spans="2:63" s="11" customFormat="1" ht="22.8" customHeight="1">
      <c r="B122" s="136"/>
      <c r="D122" s="137" t="s">
        <v>73</v>
      </c>
      <c r="E122" s="147" t="s">
        <v>1304</v>
      </c>
      <c r="F122" s="147" t="s">
        <v>1305</v>
      </c>
      <c r="I122" s="139"/>
      <c r="J122" s="148">
        <f>BK122</f>
        <v>0</v>
      </c>
      <c r="L122" s="136"/>
      <c r="M122" s="141"/>
      <c r="N122" s="142"/>
      <c r="O122" s="142"/>
      <c r="P122" s="143">
        <f>SUM(P123:P124)</f>
        <v>0</v>
      </c>
      <c r="Q122" s="142"/>
      <c r="R122" s="143">
        <f>SUM(R123:R124)</f>
        <v>0</v>
      </c>
      <c r="S122" s="142"/>
      <c r="T122" s="144">
        <f>SUM(T123:T124)</f>
        <v>0</v>
      </c>
      <c r="AR122" s="137" t="s">
        <v>169</v>
      </c>
      <c r="AT122" s="145" t="s">
        <v>73</v>
      </c>
      <c r="AU122" s="145" t="s">
        <v>82</v>
      </c>
      <c r="AY122" s="137" t="s">
        <v>134</v>
      </c>
      <c r="BK122" s="146">
        <f>SUM(BK123:BK124)</f>
        <v>0</v>
      </c>
    </row>
    <row r="123" spans="2:65" s="1" customFormat="1" ht="14.4" customHeight="1">
      <c r="B123" s="149"/>
      <c r="C123" s="150" t="s">
        <v>82</v>
      </c>
      <c r="D123" s="150" t="s">
        <v>137</v>
      </c>
      <c r="E123" s="151" t="s">
        <v>1306</v>
      </c>
      <c r="F123" s="152" t="s">
        <v>1307</v>
      </c>
      <c r="G123" s="153" t="s">
        <v>934</v>
      </c>
      <c r="H123" s="154">
        <v>1</v>
      </c>
      <c r="I123" s="155"/>
      <c r="J123" s="156">
        <f>ROUND(I123*H123,2)</f>
        <v>0</v>
      </c>
      <c r="K123" s="152" t="s">
        <v>141</v>
      </c>
      <c r="L123" s="31"/>
      <c r="M123" s="157" t="s">
        <v>1</v>
      </c>
      <c r="N123" s="158" t="s">
        <v>39</v>
      </c>
      <c r="O123" s="54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61" t="s">
        <v>1308</v>
      </c>
      <c r="AT123" s="161" t="s">
        <v>137</v>
      </c>
      <c r="AU123" s="161" t="s">
        <v>84</v>
      </c>
      <c r="AY123" s="16" t="s">
        <v>134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6" t="s">
        <v>82</v>
      </c>
      <c r="BK123" s="162">
        <f>ROUND(I123*H123,2)</f>
        <v>0</v>
      </c>
      <c r="BL123" s="16" t="s">
        <v>1308</v>
      </c>
      <c r="BM123" s="161" t="s">
        <v>1309</v>
      </c>
    </row>
    <row r="124" spans="2:47" s="1" customFormat="1" ht="12">
      <c r="B124" s="31"/>
      <c r="D124" s="163" t="s">
        <v>144</v>
      </c>
      <c r="F124" s="164" t="s">
        <v>1307</v>
      </c>
      <c r="I124" s="90"/>
      <c r="L124" s="31"/>
      <c r="M124" s="165"/>
      <c r="N124" s="54"/>
      <c r="O124" s="54"/>
      <c r="P124" s="54"/>
      <c r="Q124" s="54"/>
      <c r="R124" s="54"/>
      <c r="S124" s="54"/>
      <c r="T124" s="55"/>
      <c r="AT124" s="16" t="s">
        <v>144</v>
      </c>
      <c r="AU124" s="16" t="s">
        <v>84</v>
      </c>
    </row>
    <row r="125" spans="2:63" s="11" customFormat="1" ht="22.8" customHeight="1">
      <c r="B125" s="136"/>
      <c r="D125" s="137" t="s">
        <v>73</v>
      </c>
      <c r="E125" s="147" t="s">
        <v>1310</v>
      </c>
      <c r="F125" s="147" t="s">
        <v>1311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SUM(P126:P127)</f>
        <v>0</v>
      </c>
      <c r="Q125" s="142"/>
      <c r="R125" s="143">
        <f>SUM(R126:R127)</f>
        <v>0</v>
      </c>
      <c r="S125" s="142"/>
      <c r="T125" s="144">
        <f>SUM(T126:T127)</f>
        <v>0</v>
      </c>
      <c r="AR125" s="137" t="s">
        <v>169</v>
      </c>
      <c r="AT125" s="145" t="s">
        <v>73</v>
      </c>
      <c r="AU125" s="145" t="s">
        <v>82</v>
      </c>
      <c r="AY125" s="137" t="s">
        <v>134</v>
      </c>
      <c r="BK125" s="146">
        <f>SUM(BK126:BK127)</f>
        <v>0</v>
      </c>
    </row>
    <row r="126" spans="2:65" s="1" customFormat="1" ht="14.4" customHeight="1">
      <c r="B126" s="149"/>
      <c r="C126" s="150" t="s">
        <v>84</v>
      </c>
      <c r="D126" s="150" t="s">
        <v>137</v>
      </c>
      <c r="E126" s="151" t="s">
        <v>1312</v>
      </c>
      <c r="F126" s="152" t="s">
        <v>1311</v>
      </c>
      <c r="G126" s="153" t="s">
        <v>934</v>
      </c>
      <c r="H126" s="154">
        <v>1</v>
      </c>
      <c r="I126" s="155"/>
      <c r="J126" s="156">
        <f>ROUND(I126*H126,2)</f>
        <v>0</v>
      </c>
      <c r="K126" s="152" t="s">
        <v>141</v>
      </c>
      <c r="L126" s="31"/>
      <c r="M126" s="157" t="s">
        <v>1</v>
      </c>
      <c r="N126" s="158" t="s">
        <v>39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1308</v>
      </c>
      <c r="AT126" s="161" t="s">
        <v>137</v>
      </c>
      <c r="AU126" s="161" t="s">
        <v>84</v>
      </c>
      <c r="AY126" s="16" t="s">
        <v>134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82</v>
      </c>
      <c r="BK126" s="162">
        <f>ROUND(I126*H126,2)</f>
        <v>0</v>
      </c>
      <c r="BL126" s="16" t="s">
        <v>1308</v>
      </c>
      <c r="BM126" s="161" t="s">
        <v>1313</v>
      </c>
    </row>
    <row r="127" spans="2:47" s="1" customFormat="1" ht="12">
      <c r="B127" s="31"/>
      <c r="D127" s="163" t="s">
        <v>144</v>
      </c>
      <c r="F127" s="164" t="s">
        <v>1311</v>
      </c>
      <c r="I127" s="90"/>
      <c r="L127" s="31"/>
      <c r="M127" s="165"/>
      <c r="N127" s="54"/>
      <c r="O127" s="54"/>
      <c r="P127" s="54"/>
      <c r="Q127" s="54"/>
      <c r="R127" s="54"/>
      <c r="S127" s="54"/>
      <c r="T127" s="55"/>
      <c r="AT127" s="16" t="s">
        <v>144</v>
      </c>
      <c r="AU127" s="16" t="s">
        <v>84</v>
      </c>
    </row>
    <row r="128" spans="2:63" s="11" customFormat="1" ht="22.8" customHeight="1">
      <c r="B128" s="136"/>
      <c r="D128" s="137" t="s">
        <v>73</v>
      </c>
      <c r="E128" s="147" t="s">
        <v>1314</v>
      </c>
      <c r="F128" s="147" t="s">
        <v>1315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SUM(P129:P132)</f>
        <v>0</v>
      </c>
      <c r="Q128" s="142"/>
      <c r="R128" s="143">
        <f>SUM(R129:R132)</f>
        <v>0</v>
      </c>
      <c r="S128" s="142"/>
      <c r="T128" s="144">
        <f>SUM(T129:T132)</f>
        <v>0</v>
      </c>
      <c r="AR128" s="137" t="s">
        <v>169</v>
      </c>
      <c r="AT128" s="145" t="s">
        <v>73</v>
      </c>
      <c r="AU128" s="145" t="s">
        <v>82</v>
      </c>
      <c r="AY128" s="137" t="s">
        <v>134</v>
      </c>
      <c r="BK128" s="146">
        <f>SUM(BK129:BK132)</f>
        <v>0</v>
      </c>
    </row>
    <row r="129" spans="2:65" s="1" customFormat="1" ht="14.4" customHeight="1">
      <c r="B129" s="149"/>
      <c r="C129" s="150" t="s">
        <v>135</v>
      </c>
      <c r="D129" s="150" t="s">
        <v>137</v>
      </c>
      <c r="E129" s="151" t="s">
        <v>1316</v>
      </c>
      <c r="F129" s="152" t="s">
        <v>1317</v>
      </c>
      <c r="G129" s="153" t="s">
        <v>934</v>
      </c>
      <c r="H129" s="154">
        <v>1</v>
      </c>
      <c r="I129" s="155"/>
      <c r="J129" s="156">
        <f>ROUND(I129*H129,2)</f>
        <v>0</v>
      </c>
      <c r="K129" s="152" t="s">
        <v>141</v>
      </c>
      <c r="L129" s="31"/>
      <c r="M129" s="157" t="s">
        <v>1</v>
      </c>
      <c r="N129" s="158" t="s">
        <v>39</v>
      </c>
      <c r="O129" s="54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1308</v>
      </c>
      <c r="AT129" s="161" t="s">
        <v>137</v>
      </c>
      <c r="AU129" s="161" t="s">
        <v>84</v>
      </c>
      <c r="AY129" s="16" t="s">
        <v>134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6" t="s">
        <v>82</v>
      </c>
      <c r="BK129" s="162">
        <f>ROUND(I129*H129,2)</f>
        <v>0</v>
      </c>
      <c r="BL129" s="16" t="s">
        <v>1308</v>
      </c>
      <c r="BM129" s="161" t="s">
        <v>1318</v>
      </c>
    </row>
    <row r="130" spans="2:47" s="1" customFormat="1" ht="12">
      <c r="B130" s="31"/>
      <c r="D130" s="163" t="s">
        <v>144</v>
      </c>
      <c r="F130" s="164" t="s">
        <v>1319</v>
      </c>
      <c r="I130" s="90"/>
      <c r="L130" s="31"/>
      <c r="M130" s="165"/>
      <c r="N130" s="54"/>
      <c r="O130" s="54"/>
      <c r="P130" s="54"/>
      <c r="Q130" s="54"/>
      <c r="R130" s="54"/>
      <c r="S130" s="54"/>
      <c r="T130" s="55"/>
      <c r="AT130" s="16" t="s">
        <v>144</v>
      </c>
      <c r="AU130" s="16" t="s">
        <v>84</v>
      </c>
    </row>
    <row r="131" spans="2:65" s="1" customFormat="1" ht="14.4" customHeight="1">
      <c r="B131" s="149"/>
      <c r="C131" s="150" t="s">
        <v>142</v>
      </c>
      <c r="D131" s="150" t="s">
        <v>137</v>
      </c>
      <c r="E131" s="151" t="s">
        <v>1320</v>
      </c>
      <c r="F131" s="152" t="s">
        <v>1321</v>
      </c>
      <c r="G131" s="153" t="s">
        <v>934</v>
      </c>
      <c r="H131" s="154">
        <v>1</v>
      </c>
      <c r="I131" s="155"/>
      <c r="J131" s="156">
        <f>ROUND(I131*H131,2)</f>
        <v>0</v>
      </c>
      <c r="K131" s="152" t="s">
        <v>141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1308</v>
      </c>
      <c r="AT131" s="161" t="s">
        <v>137</v>
      </c>
      <c r="AU131" s="161" t="s">
        <v>84</v>
      </c>
      <c r="AY131" s="16" t="s">
        <v>134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1308</v>
      </c>
      <c r="BM131" s="161" t="s">
        <v>1322</v>
      </c>
    </row>
    <row r="132" spans="2:47" s="1" customFormat="1" ht="12">
      <c r="B132" s="31"/>
      <c r="D132" s="163" t="s">
        <v>144</v>
      </c>
      <c r="F132" s="164" t="s">
        <v>1321</v>
      </c>
      <c r="I132" s="90"/>
      <c r="L132" s="31"/>
      <c r="M132" s="192"/>
      <c r="N132" s="193"/>
      <c r="O132" s="193"/>
      <c r="P132" s="193"/>
      <c r="Q132" s="193"/>
      <c r="R132" s="193"/>
      <c r="S132" s="193"/>
      <c r="T132" s="194"/>
      <c r="AT132" s="16" t="s">
        <v>144</v>
      </c>
      <c r="AU132" s="16" t="s">
        <v>84</v>
      </c>
    </row>
    <row r="133" spans="2:12" s="1" customFormat="1" ht="6.9" customHeight="1">
      <c r="B133" s="43"/>
      <c r="C133" s="44"/>
      <c r="D133" s="44"/>
      <c r="E133" s="44"/>
      <c r="F133" s="44"/>
      <c r="G133" s="44"/>
      <c r="H133" s="44"/>
      <c r="I133" s="111"/>
      <c r="J133" s="44"/>
      <c r="K133" s="44"/>
      <c r="L133" s="31"/>
    </row>
  </sheetData>
  <autoFilter ref="C119:K13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Reditel</cp:lastModifiedBy>
  <cp:lastPrinted>2019-05-30T10:08:02Z</cp:lastPrinted>
  <dcterms:created xsi:type="dcterms:W3CDTF">2019-05-30T10:06:44Z</dcterms:created>
  <dcterms:modified xsi:type="dcterms:W3CDTF">2020-09-14T06:36:06Z</dcterms:modified>
  <cp:category/>
  <cp:version/>
  <cp:contentType/>
  <cp:contentStatus/>
</cp:coreProperties>
</file>