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1 - Energetická úspora D..." sheetId="2" r:id="rId2"/>
  </sheets>
  <definedNames>
    <definedName name="_xlnm.Print_Area" localSheetId="0">'Rekapitulace stavby'!$D$4:$AO$76,'Rekapitulace stavby'!$C$82:$AQ$96</definedName>
    <definedName name="_xlnm._FilterDatabase" localSheetId="1" hidden="1">'11 - Energetická úspora D...'!$C$113:$K$131</definedName>
    <definedName name="_xlnm.Print_Area" localSheetId="1">'11 - Energetická úspora D...'!$C$82:$J$97,'11 - Energetická úspora D...'!$C$103:$K$131</definedName>
    <definedName name="_xlnm.Print_Titles" localSheetId="0">'Rekapitulace stavby'!$92:$92</definedName>
    <definedName name="_xlnm.Print_Titles" localSheetId="1">'11 - Energetická úspora D...'!$113:$113</definedName>
  </definedNames>
  <calcPr fullCalcOnLoad="1"/>
</workbook>
</file>

<file path=xl/sharedStrings.xml><?xml version="1.0" encoding="utf-8"?>
<sst xmlns="http://schemas.openxmlformats.org/spreadsheetml/2006/main" count="414" uniqueCount="133">
  <si>
    <t>Export Komplet</t>
  </si>
  <si>
    <t/>
  </si>
  <si>
    <t>2.0</t>
  </si>
  <si>
    <t>ZAMOK</t>
  </si>
  <si>
    <t>False</t>
  </si>
  <si>
    <t>{8c743407-a0bf-4ff1-bc36-bb2c2e4207e0}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</si>
  <si>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</si>
  <si>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</si>
  <si>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</si>
  <si>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</si>
  <si>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</si>
  <si>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</si>
  <si>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</si>
  <si>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</si>
  <si>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</si>
  <si>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</si>
  <si>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</si>
  <si>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Energetická úspora Domova pro seniory Spáleniště v Chebu - střešní ventilátory</t>
  </si>
  <si>
    <t>KSO:</t>
  </si>
  <si>
    <t>CC-CZ:</t>
  </si>
  <si>
    <t>Místo:</t>
  </si>
  <si>
    <t xml:space="preserve"> </t>
  </si>
  <si>
    <t>Datum:</t>
  </si>
  <si>
    <t>26. 8. 2020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</si>
  <si>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</si>
  <si>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</si>
  <si>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</si>
  <si>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</si>
  <si>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</si>
  <si>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</si>
  <si>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</si>
  <si>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</si>
  <si>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</si>
  <si>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</si>
  <si>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</si>
  <si>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</si>
  <si>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</si>
  <si>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</si>
  <si>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</si>
  <si>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</si>
  <si>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</si>
  <si>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</si>
  <si>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</si>
  <si>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</si>
  <si>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</si>
  <si>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</si>
  <si>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</si>
  <si>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</si>
  <si>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</si>
  <si>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</si>
  <si>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</si>
  <si>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</si>
  <si>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</si>
  <si>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</si>
  <si>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</si>
  <si>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</si>
  <si>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</si>
  <si>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</si>
  <si>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</si>
  <si>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</si>
  <si>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</si>
  <si>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</si>
  <si>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</si>
  <si>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</si>
  <si>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</si>
  <si>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</si>
  <si>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</si>
  <si>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</si>
  <si>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</si>
  <si>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</si>
  <si>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</si>
  <si>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</si>
  <si>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</si>
  <si>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</si>
  <si>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</si>
  <si>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</si>
  <si>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</si>
  <si>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</si>
  <si>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</si>
  <si>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</si>
  <si>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</si>
  <si>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</si>
  <si>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</si>
  <si>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</si>
  <si>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</si>
  <si>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</si>
  <si>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</si>
  <si>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</si>
  <si>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751 - Vzduchotechnika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</si>
  <si>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</si>
  <si>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</si>
  <si>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</si>
  <si>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</si>
  <si>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</si>
  <si>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</si>
  <si>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</si>
  <si>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</si>
  <si>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</si>
  <si>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</si>
  <si>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</si>
  <si>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</si>
  <si>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</si>
  <si>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</si>
  <si>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</si>
  <si>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</si>
  <si>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751</t>
  </si>
  <si>
    <t>Vzduchotechnika</t>
  </si>
  <si>
    <t>M</t>
  </si>
  <si>
    <t>X1</t>
  </si>
  <si>
    <t>Ventilátor pro odvod vzduchu v nástřešním provedení s radiálním oběžným kolem s valivými ložisky, výkon 2.300 m3/hod při externí tlakové ztrátě  200 Pa, 400 V, 300 W, proud 0,95 A, krytí IP54  (referenční výrobek CRVT /4-355)</t>
  </si>
  <si>
    <t>ks</t>
  </si>
  <si>
    <t>32</t>
  </si>
  <si>
    <t>16</t>
  </si>
  <si>
    <t>-545548229</t>
  </si>
  <si>
    <t>VV</t>
  </si>
  <si>
    <t>Součet</t>
  </si>
  <si>
    <t>4</t>
  </si>
  <si>
    <t>X2</t>
  </si>
  <si>
    <t>Tlumič hluku absorbční, soklový, pro připojení na plochou střechu (referenční výrobek JAA 560)</t>
  </si>
  <si>
    <t>-671571662</t>
  </si>
  <si>
    <t>3</t>
  </si>
  <si>
    <t>X3</t>
  </si>
  <si>
    <t>Střešní nástavec 725 x 725 mm</t>
  </si>
  <si>
    <t>79315250</t>
  </si>
  <si>
    <t>X4</t>
  </si>
  <si>
    <t xml:space="preserve">Montážní, kotvící a těsnící materiál </t>
  </si>
  <si>
    <t>kpl</t>
  </si>
  <si>
    <t>1509829826</t>
  </si>
  <si>
    <t>5</t>
  </si>
  <si>
    <t>K</t>
  </si>
  <si>
    <t>X5</t>
  </si>
  <si>
    <t>Montáž, doprava, uvedení do provozu, seřízení</t>
  </si>
  <si>
    <t>-1535975863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</si>
</sst>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7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28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L14" s="21"/>
      <c r="AM14" s="21"/>
      <c r="AN14" s="33" t="s">
        <v>28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30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34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35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36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37</v>
      </c>
      <c r="E29" s="46"/>
      <c r="F29" s="31" t="s">
        <v>38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39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40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41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42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44</v>
      </c>
      <c r="U35" s="53"/>
      <c r="V35" s="53"/>
      <c r="W35" s="53"/>
      <c r="X35" s="55" t="s">
        <v>45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46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47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48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49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48</v>
      </c>
      <c r="AI60" s="41"/>
      <c r="AJ60" s="41"/>
      <c r="AK60" s="41"/>
      <c r="AL60" s="41"/>
      <c r="AM60" s="63" t="s">
        <v>49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50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51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48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49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48</v>
      </c>
      <c r="AI75" s="41"/>
      <c r="AJ75" s="41"/>
      <c r="AK75" s="41"/>
      <c r="AL75" s="41"/>
      <c r="AM75" s="63" t="s">
        <v>49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52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11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Energetická úspora Domova pro seniory Spáleniště v Chebu - střešní ventilátory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26. 8. 2020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29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53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27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31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54</v>
      </c>
      <c r="D92" s="93"/>
      <c r="E92" s="93"/>
      <c r="F92" s="93"/>
      <c r="G92" s="93"/>
      <c r="H92" s="94"/>
      <c r="I92" s="95" t="s">
        <v>55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56</v>
      </c>
      <c r="AH92" s="93"/>
      <c r="AI92" s="93"/>
      <c r="AJ92" s="93"/>
      <c r="AK92" s="93"/>
      <c r="AL92" s="93"/>
      <c r="AM92" s="93"/>
      <c r="AN92" s="95" t="s">
        <v>57</v>
      </c>
      <c r="AO92" s="93"/>
      <c r="AP92" s="97"/>
      <c r="AQ92" s="98" t="s">
        <v>58</v>
      </c>
      <c r="AR92" s="43"/>
      <c r="AS92" s="99" t="s">
        <v>59</v>
      </c>
      <c r="AT92" s="100" t="s">
        <v>60</v>
      </c>
      <c r="AU92" s="100" t="s">
        <v>61</v>
      </c>
      <c r="AV92" s="100" t="s">
        <v>62</v>
      </c>
      <c r="AW92" s="100" t="s">
        <v>63</v>
      </c>
      <c r="AX92" s="100" t="s">
        <v>64</v>
      </c>
      <c r="AY92" s="100" t="s">
        <v>65</v>
      </c>
      <c r="AZ92" s="100" t="s">
        <v>66</v>
      </c>
      <c r="BA92" s="100" t="s">
        <v>67</v>
      </c>
      <c r="BB92" s="100" t="s">
        <v>68</v>
      </c>
      <c r="BC92" s="100" t="s">
        <v>69</v>
      </c>
      <c r="BD92" s="101" t="s">
        <v>70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71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ROUND(AS95,2)</f>
        <v>0</v>
      </c>
      <c r="AT94" s="113">
        <f>ROUND(SUM(AV94:AW94),2)</f>
        <v>0</v>
      </c>
      <c r="AU94" s="114">
        <f>ROUND(AU95,5)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ROUND(AZ95,2)</f>
        <v>0</v>
      </c>
      <c r="BA94" s="113">
        <f>ROUND(BA95,2)</f>
        <v>0</v>
      </c>
      <c r="BB94" s="113">
        <f>ROUND(BB95,2)</f>
        <v>0</v>
      </c>
      <c r="BC94" s="113">
        <f>ROUND(BC95,2)</f>
        <v>0</v>
      </c>
      <c r="BD94" s="115">
        <f>ROUND(BD95,2)</f>
        <v>0</v>
      </c>
      <c r="BE94" s="6"/>
      <c r="BS94" s="116" t="s">
        <v>72</v>
      </c>
      <c r="BT94" s="116" t="s">
        <v>73</v>
      </c>
      <c r="BV94" s="116" t="s">
        <v>74</v>
      </c>
      <c r="BW94" s="116" t="s">
        <v>5</v>
      </c>
      <c r="BX94" s="116" t="s">
        <v>75</v>
      </c>
      <c r="CL94" s="116" t="s">
        <v>1</v>
      </c>
    </row>
    <row r="95" spans="1:90" s="7" customFormat="1" ht="37.5" customHeight="1">
      <c r="A95" s="117" t="s">
        <v>76</v>
      </c>
      <c r="B95" s="118"/>
      <c r="C95" s="119"/>
      <c r="D95" s="120" t="s">
        <v>14</v>
      </c>
      <c r="E95" s="120"/>
      <c r="F95" s="120"/>
      <c r="G95" s="120"/>
      <c r="H95" s="120"/>
      <c r="I95" s="121"/>
      <c r="J95" s="120" t="s">
        <v>17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'11 - Energetická úspora D...'!J28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77</v>
      </c>
      <c r="AR95" s="124"/>
      <c r="AS95" s="125">
        <v>0</v>
      </c>
      <c r="AT95" s="126">
        <f>ROUND(SUM(AV95:AW95),2)</f>
        <v>0</v>
      </c>
      <c r="AU95" s="127">
        <f>'11 - Energetická úspora D...'!P114</f>
        <v>0</v>
      </c>
      <c r="AV95" s="126">
        <f>'11 - Energetická úspora D...'!J31</f>
        <v>0</v>
      </c>
      <c r="AW95" s="126">
        <f>'11 - Energetická úspora D...'!J32</f>
        <v>0</v>
      </c>
      <c r="AX95" s="126">
        <f>'11 - Energetická úspora D...'!J33</f>
        <v>0</v>
      </c>
      <c r="AY95" s="126">
        <f>'11 - Energetická úspora D...'!J34</f>
        <v>0</v>
      </c>
      <c r="AZ95" s="126">
        <f>'11 - Energetická úspora D...'!F31</f>
        <v>0</v>
      </c>
      <c r="BA95" s="126">
        <f>'11 - Energetická úspora D...'!F32</f>
        <v>0</v>
      </c>
      <c r="BB95" s="126">
        <f>'11 - Energetická úspora D...'!F33</f>
        <v>0</v>
      </c>
      <c r="BC95" s="126">
        <f>'11 - Energetická úspora D...'!F34</f>
        <v>0</v>
      </c>
      <c r="BD95" s="128">
        <f>'11 - Energetická úspora D...'!F35</f>
        <v>0</v>
      </c>
      <c r="BE95" s="7"/>
      <c r="BT95" s="129" t="s">
        <v>78</v>
      </c>
      <c r="BU95" s="129" t="s">
        <v>79</v>
      </c>
      <c r="BV95" s="129" t="s">
        <v>74</v>
      </c>
      <c r="BW95" s="129" t="s">
        <v>5</v>
      </c>
      <c r="BX95" s="129" t="s">
        <v>75</v>
      </c>
      <c r="CL95" s="129" t="s">
        <v>1</v>
      </c>
    </row>
    <row r="96" spans="1:57" s="2" customFormat="1" ht="30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3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s="2" customFormat="1" ht="6.95" customHeight="1">
      <c r="A97" s="37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11 - Energetická úspora D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5</v>
      </c>
    </row>
    <row r="3" spans="2:46" s="1" customFormat="1" ht="6.95" customHeight="1" hidden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9"/>
      <c r="AT3" s="16" t="s">
        <v>80</v>
      </c>
    </row>
    <row r="4" spans="2:46" s="1" customFormat="1" ht="24.95" customHeight="1" hidden="1">
      <c r="B4" s="19"/>
      <c r="D4" s="134" t="s">
        <v>81</v>
      </c>
      <c r="I4" s="130"/>
      <c r="L4" s="19"/>
      <c r="M4" s="135" t="s">
        <v>10</v>
      </c>
      <c r="AT4" s="16" t="s">
        <v>4</v>
      </c>
    </row>
    <row r="5" spans="2:12" s="1" customFormat="1" ht="6.95" customHeight="1" hidden="1">
      <c r="B5" s="19"/>
      <c r="I5" s="130"/>
      <c r="L5" s="19"/>
    </row>
    <row r="6" spans="1:31" s="2" customFormat="1" ht="12" customHeight="1" hidden="1">
      <c r="A6" s="37"/>
      <c r="B6" s="43"/>
      <c r="C6" s="37"/>
      <c r="D6" s="136" t="s">
        <v>16</v>
      </c>
      <c r="E6" s="37"/>
      <c r="F6" s="37"/>
      <c r="G6" s="37"/>
      <c r="H6" s="37"/>
      <c r="I6" s="137"/>
      <c r="J6" s="37"/>
      <c r="K6" s="37"/>
      <c r="L6" s="62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2" customFormat="1" ht="24.75" customHeight="1" hidden="1">
      <c r="A7" s="37"/>
      <c r="B7" s="43"/>
      <c r="C7" s="37"/>
      <c r="D7" s="37"/>
      <c r="E7" s="138" t="s">
        <v>17</v>
      </c>
      <c r="F7" s="37"/>
      <c r="G7" s="37"/>
      <c r="H7" s="37"/>
      <c r="I7" s="137"/>
      <c r="J7" s="37"/>
      <c r="K7" s="37"/>
      <c r="L7" s="62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s="2" customFormat="1" ht="12" hidden="1">
      <c r="A8" s="37"/>
      <c r="B8" s="43"/>
      <c r="C8" s="37"/>
      <c r="D8" s="37"/>
      <c r="E8" s="37"/>
      <c r="F8" s="37"/>
      <c r="G8" s="37"/>
      <c r="H8" s="37"/>
      <c r="I8" s="1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2" customHeight="1" hidden="1">
      <c r="A9" s="37"/>
      <c r="B9" s="43"/>
      <c r="C9" s="37"/>
      <c r="D9" s="136" t="s">
        <v>18</v>
      </c>
      <c r="E9" s="37"/>
      <c r="F9" s="139" t="s">
        <v>1</v>
      </c>
      <c r="G9" s="37"/>
      <c r="H9" s="37"/>
      <c r="I9" s="140" t="s">
        <v>19</v>
      </c>
      <c r="J9" s="139" t="s">
        <v>1</v>
      </c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 hidden="1">
      <c r="A10" s="37"/>
      <c r="B10" s="43"/>
      <c r="C10" s="37"/>
      <c r="D10" s="136" t="s">
        <v>20</v>
      </c>
      <c r="E10" s="37"/>
      <c r="F10" s="139" t="s">
        <v>21</v>
      </c>
      <c r="G10" s="37"/>
      <c r="H10" s="37"/>
      <c r="I10" s="140" t="s">
        <v>22</v>
      </c>
      <c r="J10" s="141" t="str">
        <f>'Rekapitulace stavby'!AN8</f>
        <v>26. 8. 2020</v>
      </c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0.8" customHeight="1" hidden="1">
      <c r="A11" s="37"/>
      <c r="B11" s="43"/>
      <c r="C11" s="37"/>
      <c r="D11" s="37"/>
      <c r="E11" s="37"/>
      <c r="F11" s="37"/>
      <c r="G11" s="37"/>
      <c r="H11" s="37"/>
      <c r="I11" s="1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 hidden="1">
      <c r="A12" s="37"/>
      <c r="B12" s="43"/>
      <c r="C12" s="37"/>
      <c r="D12" s="136" t="s">
        <v>24</v>
      </c>
      <c r="E12" s="37"/>
      <c r="F12" s="37"/>
      <c r="G12" s="37"/>
      <c r="H12" s="37"/>
      <c r="I12" s="140" t="s">
        <v>25</v>
      </c>
      <c r="J12" s="139" t="str">
        <f>IF('Rekapitulace stavby'!AN10="","",'Rekapitulace stavby'!AN10)</f>
        <v/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8" customHeight="1" hidden="1">
      <c r="A13" s="37"/>
      <c r="B13" s="43"/>
      <c r="C13" s="37"/>
      <c r="D13" s="37"/>
      <c r="E13" s="139" t="str">
        <f>IF('Rekapitulace stavby'!E11="","",'Rekapitulace stavby'!E11)</f>
        <v xml:space="preserve"> </v>
      </c>
      <c r="F13" s="37"/>
      <c r="G13" s="37"/>
      <c r="H13" s="37"/>
      <c r="I13" s="140" t="s">
        <v>26</v>
      </c>
      <c r="J13" s="139" t="str">
        <f>IF('Rekapitulace stavby'!AN11="","",'Rekapitulace stavby'!AN11)</f>
        <v/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6.95" customHeight="1" hidden="1">
      <c r="A14" s="37"/>
      <c r="B14" s="43"/>
      <c r="C14" s="37"/>
      <c r="D14" s="37"/>
      <c r="E14" s="37"/>
      <c r="F14" s="37"/>
      <c r="G14" s="37"/>
      <c r="H14" s="37"/>
      <c r="I14" s="137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 hidden="1">
      <c r="A15" s="37"/>
      <c r="B15" s="43"/>
      <c r="C15" s="37"/>
      <c r="D15" s="136" t="s">
        <v>27</v>
      </c>
      <c r="E15" s="37"/>
      <c r="F15" s="37"/>
      <c r="G15" s="37"/>
      <c r="H15" s="37"/>
      <c r="I15" s="140" t="s">
        <v>25</v>
      </c>
      <c r="J15" s="32" t="str">
        <f>'Rekapitulace stavby'!AN13</f>
        <v>Vyplň údaj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8" customHeight="1" hidden="1">
      <c r="A16" s="37"/>
      <c r="B16" s="43"/>
      <c r="C16" s="37"/>
      <c r="D16" s="37"/>
      <c r="E16" s="32" t="str">
        <f>'Rekapitulace stavby'!E14</f>
        <v>Vyplň údaj</v>
      </c>
      <c r="F16" s="139"/>
      <c r="G16" s="139"/>
      <c r="H16" s="139"/>
      <c r="I16" s="140" t="s">
        <v>26</v>
      </c>
      <c r="J16" s="32" t="str">
        <f>'Rekapitulace stavby'!AN14</f>
        <v>Vyplň údaj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6.95" customHeight="1" hidden="1">
      <c r="A17" s="37"/>
      <c r="B17" s="43"/>
      <c r="C17" s="37"/>
      <c r="D17" s="37"/>
      <c r="E17" s="37"/>
      <c r="F17" s="37"/>
      <c r="G17" s="37"/>
      <c r="H17" s="37"/>
      <c r="I17" s="137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 hidden="1">
      <c r="A18" s="37"/>
      <c r="B18" s="43"/>
      <c r="C18" s="37"/>
      <c r="D18" s="136" t="s">
        <v>29</v>
      </c>
      <c r="E18" s="37"/>
      <c r="F18" s="37"/>
      <c r="G18" s="37"/>
      <c r="H18" s="37"/>
      <c r="I18" s="140" t="s">
        <v>25</v>
      </c>
      <c r="J18" s="139" t="str">
        <f>IF('Rekapitulace stavby'!AN16="","",'Rekapitulace stavby'!AN16)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 hidden="1">
      <c r="A19" s="37"/>
      <c r="B19" s="43"/>
      <c r="C19" s="37"/>
      <c r="D19" s="37"/>
      <c r="E19" s="139" t="str">
        <f>IF('Rekapitulace stavby'!E17="","",'Rekapitulace stavby'!E17)</f>
        <v xml:space="preserve"> </v>
      </c>
      <c r="F19" s="37"/>
      <c r="G19" s="37"/>
      <c r="H19" s="37"/>
      <c r="I19" s="140" t="s">
        <v>26</v>
      </c>
      <c r="J19" s="139" t="str">
        <f>IF('Rekapitulace stavby'!AN17="","",'Rekapitulace stavby'!AN17)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 hidden="1">
      <c r="A20" s="37"/>
      <c r="B20" s="43"/>
      <c r="C20" s="37"/>
      <c r="D20" s="37"/>
      <c r="E20" s="37"/>
      <c r="F20" s="37"/>
      <c r="G20" s="37"/>
      <c r="H20" s="37"/>
      <c r="I20" s="137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 hidden="1">
      <c r="A21" s="37"/>
      <c r="B21" s="43"/>
      <c r="C21" s="37"/>
      <c r="D21" s="136" t="s">
        <v>31</v>
      </c>
      <c r="E21" s="37"/>
      <c r="F21" s="37"/>
      <c r="G21" s="37"/>
      <c r="H21" s="37"/>
      <c r="I21" s="140" t="s">
        <v>25</v>
      </c>
      <c r="J21" s="139" t="str">
        <f>IF('Rekapitulace stavby'!AN19="","",'Rekapitulace stavby'!AN19)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 hidden="1">
      <c r="A22" s="37"/>
      <c r="B22" s="43"/>
      <c r="C22" s="37"/>
      <c r="D22" s="37"/>
      <c r="E22" s="139" t="str">
        <f>IF('Rekapitulace stavby'!E20="","",'Rekapitulace stavby'!E20)</f>
        <v xml:space="preserve"> </v>
      </c>
      <c r="F22" s="37"/>
      <c r="G22" s="37"/>
      <c r="H22" s="37"/>
      <c r="I22" s="140" t="s">
        <v>26</v>
      </c>
      <c r="J22" s="139" t="str">
        <f>IF('Rekapitulace stavby'!AN20="","",'Rekapitulace stavby'!AN20)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 hidden="1">
      <c r="A23" s="37"/>
      <c r="B23" s="43"/>
      <c r="C23" s="37"/>
      <c r="D23" s="37"/>
      <c r="E23" s="37"/>
      <c r="F23" s="37"/>
      <c r="G23" s="37"/>
      <c r="H23" s="37"/>
      <c r="I23" s="137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 hidden="1">
      <c r="A24" s="37"/>
      <c r="B24" s="43"/>
      <c r="C24" s="37"/>
      <c r="D24" s="136" t="s">
        <v>32</v>
      </c>
      <c r="E24" s="37"/>
      <c r="F24" s="37"/>
      <c r="G24" s="37"/>
      <c r="H24" s="37"/>
      <c r="I24" s="1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8" customFormat="1" ht="16.5" customHeight="1" hidden="1">
      <c r="A25" s="142"/>
      <c r="B25" s="143"/>
      <c r="C25" s="142"/>
      <c r="D25" s="142"/>
      <c r="E25" s="144" t="s">
        <v>1</v>
      </c>
      <c r="F25" s="144"/>
      <c r="G25" s="144"/>
      <c r="H25" s="144"/>
      <c r="I25" s="145"/>
      <c r="J25" s="142"/>
      <c r="K25" s="142"/>
      <c r="L25" s="146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</row>
    <row r="26" spans="1:31" s="2" customFormat="1" ht="6.95" customHeight="1" hidden="1">
      <c r="A26" s="37"/>
      <c r="B26" s="43"/>
      <c r="C26" s="37"/>
      <c r="D26" s="37"/>
      <c r="E26" s="37"/>
      <c r="F26" s="37"/>
      <c r="G26" s="37"/>
      <c r="H26" s="37"/>
      <c r="I26" s="1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 hidden="1">
      <c r="A27" s="37"/>
      <c r="B27" s="43"/>
      <c r="C27" s="37"/>
      <c r="D27" s="147"/>
      <c r="E27" s="147"/>
      <c r="F27" s="147"/>
      <c r="G27" s="147"/>
      <c r="H27" s="147"/>
      <c r="I27" s="148"/>
      <c r="J27" s="147"/>
      <c r="K27" s="14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25.4" customHeight="1" hidden="1">
      <c r="A28" s="37"/>
      <c r="B28" s="43"/>
      <c r="C28" s="37"/>
      <c r="D28" s="149" t="s">
        <v>33</v>
      </c>
      <c r="E28" s="37"/>
      <c r="F28" s="37"/>
      <c r="G28" s="37"/>
      <c r="H28" s="37"/>
      <c r="I28" s="137"/>
      <c r="J28" s="150">
        <f>ROUND(J114,2)</f>
        <v>0</v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 hidden="1">
      <c r="A29" s="37"/>
      <c r="B29" s="43"/>
      <c r="C29" s="37"/>
      <c r="D29" s="147"/>
      <c r="E29" s="147"/>
      <c r="F29" s="147"/>
      <c r="G29" s="147"/>
      <c r="H29" s="147"/>
      <c r="I29" s="148"/>
      <c r="J29" s="147"/>
      <c r="K29" s="14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4.4" customHeight="1" hidden="1">
      <c r="A30" s="37"/>
      <c r="B30" s="43"/>
      <c r="C30" s="37"/>
      <c r="D30" s="37"/>
      <c r="E30" s="37"/>
      <c r="F30" s="151" t="s">
        <v>35</v>
      </c>
      <c r="G30" s="37"/>
      <c r="H30" s="37"/>
      <c r="I30" s="152" t="s">
        <v>34</v>
      </c>
      <c r="J30" s="151" t="s">
        <v>36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4.4" customHeight="1" hidden="1">
      <c r="A31" s="37"/>
      <c r="B31" s="43"/>
      <c r="C31" s="37"/>
      <c r="D31" s="153" t="s">
        <v>37</v>
      </c>
      <c r="E31" s="136" t="s">
        <v>38</v>
      </c>
      <c r="F31" s="154">
        <f>ROUND((SUM(BE114:BE131)),2)</f>
        <v>0</v>
      </c>
      <c r="G31" s="37"/>
      <c r="H31" s="37"/>
      <c r="I31" s="155">
        <v>0.21</v>
      </c>
      <c r="J31" s="154">
        <f>ROUND(((SUM(BE114:BE131))*I31),2)</f>
        <v>0</v>
      </c>
      <c r="K31" s="3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 hidden="1">
      <c r="A32" s="37"/>
      <c r="B32" s="43"/>
      <c r="C32" s="37"/>
      <c r="D32" s="37"/>
      <c r="E32" s="136" t="s">
        <v>39</v>
      </c>
      <c r="F32" s="154">
        <f>ROUND((SUM(BF114:BF131)),2)</f>
        <v>0</v>
      </c>
      <c r="G32" s="37"/>
      <c r="H32" s="37"/>
      <c r="I32" s="155">
        <v>0.15</v>
      </c>
      <c r="J32" s="154">
        <f>ROUND(((SUM(BF114:BF131))*I32),2)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37"/>
      <c r="E33" s="136" t="s">
        <v>40</v>
      </c>
      <c r="F33" s="154">
        <f>ROUND((SUM(BG114:BG131)),2)</f>
        <v>0</v>
      </c>
      <c r="G33" s="37"/>
      <c r="H33" s="37"/>
      <c r="I33" s="155">
        <v>0.21</v>
      </c>
      <c r="J33" s="154">
        <f>0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6" t="s">
        <v>41</v>
      </c>
      <c r="F34" s="154">
        <f>ROUND((SUM(BH114:BH131)),2)</f>
        <v>0</v>
      </c>
      <c r="G34" s="37"/>
      <c r="H34" s="37"/>
      <c r="I34" s="155">
        <v>0.15</v>
      </c>
      <c r="J34" s="154">
        <f>0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6" t="s">
        <v>42</v>
      </c>
      <c r="F35" s="154">
        <f>ROUND((SUM(BI114:BI131)),2)</f>
        <v>0</v>
      </c>
      <c r="G35" s="37"/>
      <c r="H35" s="37"/>
      <c r="I35" s="155">
        <v>0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6.95" customHeight="1" hidden="1">
      <c r="A36" s="37"/>
      <c r="B36" s="43"/>
      <c r="C36" s="37"/>
      <c r="D36" s="37"/>
      <c r="E36" s="37"/>
      <c r="F36" s="37"/>
      <c r="G36" s="37"/>
      <c r="H36" s="37"/>
      <c r="I36" s="137"/>
      <c r="J36" s="37"/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25.4" customHeight="1" hidden="1">
      <c r="A37" s="37"/>
      <c r="B37" s="43"/>
      <c r="C37" s="156"/>
      <c r="D37" s="157" t="s">
        <v>43</v>
      </c>
      <c r="E37" s="158"/>
      <c r="F37" s="158"/>
      <c r="G37" s="159" t="s">
        <v>44</v>
      </c>
      <c r="H37" s="160" t="s">
        <v>45</v>
      </c>
      <c r="I37" s="161"/>
      <c r="J37" s="162">
        <f>SUM(J28:J35)</f>
        <v>0</v>
      </c>
      <c r="K37" s="163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37"/>
      <c r="F38" s="37"/>
      <c r="G38" s="37"/>
      <c r="H38" s="37"/>
      <c r="I38" s="1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2:12" s="1" customFormat="1" ht="14.4" customHeight="1" hidden="1">
      <c r="B39" s="19"/>
      <c r="I39" s="130"/>
      <c r="L39" s="19"/>
    </row>
    <row r="40" spans="2:12" s="1" customFormat="1" ht="14.4" customHeight="1" hidden="1">
      <c r="B40" s="19"/>
      <c r="I40" s="130"/>
      <c r="L40" s="19"/>
    </row>
    <row r="41" spans="2:12" s="1" customFormat="1" ht="14.4" customHeight="1" hidden="1">
      <c r="B41" s="19"/>
      <c r="I41" s="130"/>
      <c r="L41" s="19"/>
    </row>
    <row r="42" spans="2:12" s="1" customFormat="1" ht="14.4" customHeight="1" hidden="1">
      <c r="B42" s="19"/>
      <c r="I42" s="130"/>
      <c r="L42" s="19"/>
    </row>
    <row r="43" spans="2:12" s="1" customFormat="1" ht="14.4" customHeight="1" hidden="1">
      <c r="B43" s="19"/>
      <c r="I43" s="130"/>
      <c r="L43" s="19"/>
    </row>
    <row r="44" spans="2:12" s="1" customFormat="1" ht="14.4" customHeight="1" hidden="1">
      <c r="B44" s="19"/>
      <c r="I44" s="130"/>
      <c r="L44" s="19"/>
    </row>
    <row r="45" spans="2:12" s="1" customFormat="1" ht="14.4" customHeight="1" hidden="1">
      <c r="B45" s="19"/>
      <c r="I45" s="130"/>
      <c r="L45" s="19"/>
    </row>
    <row r="46" spans="2:12" s="1" customFormat="1" ht="14.4" customHeight="1" hidden="1">
      <c r="B46" s="19"/>
      <c r="I46" s="130"/>
      <c r="L46" s="19"/>
    </row>
    <row r="47" spans="2:12" s="1" customFormat="1" ht="14.4" customHeight="1" hidden="1">
      <c r="B47" s="19"/>
      <c r="I47" s="130"/>
      <c r="L47" s="19"/>
    </row>
    <row r="48" spans="2:12" s="1" customFormat="1" ht="14.4" customHeight="1" hidden="1">
      <c r="B48" s="19"/>
      <c r="I48" s="130"/>
      <c r="L48" s="19"/>
    </row>
    <row r="49" spans="2:12" s="1" customFormat="1" ht="14.4" customHeight="1" hidden="1">
      <c r="B49" s="19"/>
      <c r="I49" s="130"/>
      <c r="L49" s="19"/>
    </row>
    <row r="50" spans="2:12" s="2" customFormat="1" ht="14.4" customHeight="1" hidden="1">
      <c r="B50" s="62"/>
      <c r="D50" s="164" t="s">
        <v>46</v>
      </c>
      <c r="E50" s="165"/>
      <c r="F50" s="165"/>
      <c r="G50" s="164" t="s">
        <v>47</v>
      </c>
      <c r="H50" s="165"/>
      <c r="I50" s="166"/>
      <c r="J50" s="165"/>
      <c r="K50" s="165"/>
      <c r="L50" s="62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" hidden="1">
      <c r="A61" s="37"/>
      <c r="B61" s="43"/>
      <c r="C61" s="37"/>
      <c r="D61" s="167" t="s">
        <v>48</v>
      </c>
      <c r="E61" s="168"/>
      <c r="F61" s="169" t="s">
        <v>49</v>
      </c>
      <c r="G61" s="167" t="s">
        <v>48</v>
      </c>
      <c r="H61" s="168"/>
      <c r="I61" s="170"/>
      <c r="J61" s="171" t="s">
        <v>49</v>
      </c>
      <c r="K61" s="168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" hidden="1">
      <c r="A65" s="37"/>
      <c r="B65" s="43"/>
      <c r="C65" s="37"/>
      <c r="D65" s="164" t="s">
        <v>50</v>
      </c>
      <c r="E65" s="172"/>
      <c r="F65" s="172"/>
      <c r="G65" s="164" t="s">
        <v>51</v>
      </c>
      <c r="H65" s="172"/>
      <c r="I65" s="173"/>
      <c r="J65" s="172"/>
      <c r="K65" s="172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" hidden="1">
      <c r="A76" s="37"/>
      <c r="B76" s="43"/>
      <c r="C76" s="37"/>
      <c r="D76" s="167" t="s">
        <v>48</v>
      </c>
      <c r="E76" s="168"/>
      <c r="F76" s="169" t="s">
        <v>49</v>
      </c>
      <c r="G76" s="167" t="s">
        <v>48</v>
      </c>
      <c r="H76" s="168"/>
      <c r="I76" s="170"/>
      <c r="J76" s="171" t="s">
        <v>49</v>
      </c>
      <c r="K76" s="168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 hidden="1">
      <c r="A77" s="37"/>
      <c r="B77" s="174"/>
      <c r="C77" s="175"/>
      <c r="D77" s="175"/>
      <c r="E77" s="175"/>
      <c r="F77" s="175"/>
      <c r="G77" s="175"/>
      <c r="H77" s="175"/>
      <c r="I77" s="176"/>
      <c r="J77" s="175"/>
      <c r="K77" s="175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ht="12" hidden="1"/>
    <row r="79" ht="12" hidden="1"/>
    <row r="80" ht="12" hidden="1"/>
    <row r="81" spans="1:31" s="2" customFormat="1" ht="6.95" customHeight="1">
      <c r="A81" s="37"/>
      <c r="B81" s="177"/>
      <c r="C81" s="178"/>
      <c r="D81" s="178"/>
      <c r="E81" s="178"/>
      <c r="F81" s="178"/>
      <c r="G81" s="178"/>
      <c r="H81" s="178"/>
      <c r="I81" s="179"/>
      <c r="J81" s="178"/>
      <c r="K81" s="178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82</v>
      </c>
      <c r="D82" s="39"/>
      <c r="E82" s="39"/>
      <c r="F82" s="39"/>
      <c r="G82" s="39"/>
      <c r="H82" s="39"/>
      <c r="I82" s="137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37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37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4.75" customHeight="1">
      <c r="A85" s="37"/>
      <c r="B85" s="38"/>
      <c r="C85" s="39"/>
      <c r="D85" s="39"/>
      <c r="E85" s="75" t="str">
        <f>E7</f>
        <v>Energetická úspora Domova pro seniory Spáleniště v Chebu - střešní ventilátory</v>
      </c>
      <c r="F85" s="39"/>
      <c r="G85" s="39"/>
      <c r="H85" s="39"/>
      <c r="I85" s="137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137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2" customHeight="1">
      <c r="A87" s="37"/>
      <c r="B87" s="38"/>
      <c r="C87" s="31" t="s">
        <v>20</v>
      </c>
      <c r="D87" s="39"/>
      <c r="E87" s="39"/>
      <c r="F87" s="26" t="str">
        <f>F10</f>
        <v xml:space="preserve"> </v>
      </c>
      <c r="G87" s="39"/>
      <c r="H87" s="39"/>
      <c r="I87" s="140" t="s">
        <v>22</v>
      </c>
      <c r="J87" s="78" t="str">
        <f>IF(J10="","",J10)</f>
        <v>26. 8. 2020</v>
      </c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37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5.15" customHeight="1">
      <c r="A89" s="37"/>
      <c r="B89" s="38"/>
      <c r="C89" s="31" t="s">
        <v>24</v>
      </c>
      <c r="D89" s="39"/>
      <c r="E89" s="39"/>
      <c r="F89" s="26" t="str">
        <f>E13</f>
        <v xml:space="preserve"> </v>
      </c>
      <c r="G89" s="39"/>
      <c r="H89" s="39"/>
      <c r="I89" s="140" t="s">
        <v>29</v>
      </c>
      <c r="J89" s="35" t="str">
        <f>E19</f>
        <v xml:space="preserve"> 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5.15" customHeight="1">
      <c r="A90" s="37"/>
      <c r="B90" s="38"/>
      <c r="C90" s="31" t="s">
        <v>27</v>
      </c>
      <c r="D90" s="39"/>
      <c r="E90" s="39"/>
      <c r="F90" s="26" t="str">
        <f>IF(E16="","",E16)</f>
        <v>Vyplň údaj</v>
      </c>
      <c r="G90" s="39"/>
      <c r="H90" s="39"/>
      <c r="I90" s="140" t="s">
        <v>31</v>
      </c>
      <c r="J90" s="35" t="str">
        <f>E22</f>
        <v xml:space="preserve"> </v>
      </c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0.3" customHeight="1">
      <c r="A91" s="37"/>
      <c r="B91" s="38"/>
      <c r="C91" s="39"/>
      <c r="D91" s="39"/>
      <c r="E91" s="39"/>
      <c r="F91" s="39"/>
      <c r="G91" s="39"/>
      <c r="H91" s="39"/>
      <c r="I91" s="137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29.25" customHeight="1">
      <c r="A92" s="37"/>
      <c r="B92" s="38"/>
      <c r="C92" s="180" t="s">
        <v>83</v>
      </c>
      <c r="D92" s="181"/>
      <c r="E92" s="181"/>
      <c r="F92" s="181"/>
      <c r="G92" s="181"/>
      <c r="H92" s="181"/>
      <c r="I92" s="182"/>
      <c r="J92" s="183" t="s">
        <v>84</v>
      </c>
      <c r="K92" s="181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137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47" s="2" customFormat="1" ht="22.8" customHeight="1">
      <c r="A94" s="37"/>
      <c r="B94" s="38"/>
      <c r="C94" s="184" t="s">
        <v>85</v>
      </c>
      <c r="D94" s="39"/>
      <c r="E94" s="39"/>
      <c r="F94" s="39"/>
      <c r="G94" s="39"/>
      <c r="H94" s="39"/>
      <c r="I94" s="137"/>
      <c r="J94" s="109">
        <f>J114</f>
        <v>0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U94" s="16" t="s">
        <v>86</v>
      </c>
    </row>
    <row r="95" spans="1:31" s="9" customFormat="1" ht="24.95" customHeight="1">
      <c r="A95" s="9"/>
      <c r="B95" s="185"/>
      <c r="C95" s="186"/>
      <c r="D95" s="187" t="s">
        <v>87</v>
      </c>
      <c r="E95" s="188"/>
      <c r="F95" s="188"/>
      <c r="G95" s="188"/>
      <c r="H95" s="188"/>
      <c r="I95" s="189"/>
      <c r="J95" s="190">
        <f>J115</f>
        <v>0</v>
      </c>
      <c r="K95" s="186"/>
      <c r="L95" s="191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92"/>
      <c r="C96" s="193"/>
      <c r="D96" s="194" t="s">
        <v>88</v>
      </c>
      <c r="E96" s="195"/>
      <c r="F96" s="195"/>
      <c r="G96" s="195"/>
      <c r="H96" s="195"/>
      <c r="I96" s="196"/>
      <c r="J96" s="197">
        <f>J116</f>
        <v>0</v>
      </c>
      <c r="K96" s="193"/>
      <c r="L96" s="198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2" customFormat="1" ht="21.8" customHeight="1">
      <c r="A97" s="37"/>
      <c r="B97" s="38"/>
      <c r="C97" s="39"/>
      <c r="D97" s="39"/>
      <c r="E97" s="39"/>
      <c r="F97" s="39"/>
      <c r="G97" s="39"/>
      <c r="H97" s="39"/>
      <c r="I97" s="137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6.95" customHeight="1">
      <c r="A98" s="37"/>
      <c r="B98" s="65"/>
      <c r="C98" s="66"/>
      <c r="D98" s="66"/>
      <c r="E98" s="66"/>
      <c r="F98" s="66"/>
      <c r="G98" s="66"/>
      <c r="H98" s="66"/>
      <c r="I98" s="176"/>
      <c r="J98" s="66"/>
      <c r="K98" s="66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102" spans="1:31" s="2" customFormat="1" ht="6.95" customHeight="1">
      <c r="A102" s="37"/>
      <c r="B102" s="67"/>
      <c r="C102" s="68"/>
      <c r="D102" s="68"/>
      <c r="E102" s="68"/>
      <c r="F102" s="68"/>
      <c r="G102" s="68"/>
      <c r="H102" s="68"/>
      <c r="I102" s="179"/>
      <c r="J102" s="68"/>
      <c r="K102" s="68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24.95" customHeight="1">
      <c r="A103" s="37"/>
      <c r="B103" s="38"/>
      <c r="C103" s="22" t="s">
        <v>89</v>
      </c>
      <c r="D103" s="39"/>
      <c r="E103" s="39"/>
      <c r="F103" s="39"/>
      <c r="G103" s="39"/>
      <c r="H103" s="39"/>
      <c r="I103" s="137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38"/>
      <c r="C104" s="39"/>
      <c r="D104" s="39"/>
      <c r="E104" s="39"/>
      <c r="F104" s="39"/>
      <c r="G104" s="39"/>
      <c r="H104" s="39"/>
      <c r="I104" s="137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12" customHeight="1">
      <c r="A105" s="37"/>
      <c r="B105" s="38"/>
      <c r="C105" s="31" t="s">
        <v>16</v>
      </c>
      <c r="D105" s="39"/>
      <c r="E105" s="39"/>
      <c r="F105" s="39"/>
      <c r="G105" s="39"/>
      <c r="H105" s="39"/>
      <c r="I105" s="137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24.75" customHeight="1">
      <c r="A106" s="37"/>
      <c r="B106" s="38"/>
      <c r="C106" s="39"/>
      <c r="D106" s="39"/>
      <c r="E106" s="75" t="str">
        <f>E7</f>
        <v>Energetická úspora Domova pro seniory Spáleniště v Chebu - střešní ventilátory</v>
      </c>
      <c r="F106" s="39"/>
      <c r="G106" s="39"/>
      <c r="H106" s="39"/>
      <c r="I106" s="137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38"/>
      <c r="C107" s="39"/>
      <c r="D107" s="39"/>
      <c r="E107" s="39"/>
      <c r="F107" s="39"/>
      <c r="G107" s="39"/>
      <c r="H107" s="39"/>
      <c r="I107" s="137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1" t="s">
        <v>20</v>
      </c>
      <c r="D108" s="39"/>
      <c r="E108" s="39"/>
      <c r="F108" s="26" t="str">
        <f>F10</f>
        <v xml:space="preserve"> </v>
      </c>
      <c r="G108" s="39"/>
      <c r="H108" s="39"/>
      <c r="I108" s="140" t="s">
        <v>22</v>
      </c>
      <c r="J108" s="78" t="str">
        <f>IF(J10="","",J10)</f>
        <v>26. 8. 2020</v>
      </c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137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5.15" customHeight="1">
      <c r="A110" s="37"/>
      <c r="B110" s="38"/>
      <c r="C110" s="31" t="s">
        <v>24</v>
      </c>
      <c r="D110" s="39"/>
      <c r="E110" s="39"/>
      <c r="F110" s="26" t="str">
        <f>E13</f>
        <v xml:space="preserve"> </v>
      </c>
      <c r="G110" s="39"/>
      <c r="H110" s="39"/>
      <c r="I110" s="140" t="s">
        <v>29</v>
      </c>
      <c r="J110" s="35" t="str">
        <f>E19</f>
        <v xml:space="preserve"> </v>
      </c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5.15" customHeight="1">
      <c r="A111" s="37"/>
      <c r="B111" s="38"/>
      <c r="C111" s="31" t="s">
        <v>27</v>
      </c>
      <c r="D111" s="39"/>
      <c r="E111" s="39"/>
      <c r="F111" s="26" t="str">
        <f>IF(E16="","",E16)</f>
        <v>Vyplň údaj</v>
      </c>
      <c r="G111" s="39"/>
      <c r="H111" s="39"/>
      <c r="I111" s="140" t="s">
        <v>31</v>
      </c>
      <c r="J111" s="35" t="str">
        <f>E22</f>
        <v xml:space="preserve"> </v>
      </c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0.3" customHeight="1">
      <c r="A112" s="37"/>
      <c r="B112" s="38"/>
      <c r="C112" s="39"/>
      <c r="D112" s="39"/>
      <c r="E112" s="39"/>
      <c r="F112" s="39"/>
      <c r="G112" s="39"/>
      <c r="H112" s="39"/>
      <c r="I112" s="137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11" customFormat="1" ht="29.25" customHeight="1">
      <c r="A113" s="199"/>
      <c r="B113" s="200"/>
      <c r="C113" s="201" t="s">
        <v>90</v>
      </c>
      <c r="D113" s="202" t="s">
        <v>58</v>
      </c>
      <c r="E113" s="202" t="s">
        <v>54</v>
      </c>
      <c r="F113" s="202" t="s">
        <v>55</v>
      </c>
      <c r="G113" s="202" t="s">
        <v>91</v>
      </c>
      <c r="H113" s="202" t="s">
        <v>92</v>
      </c>
      <c r="I113" s="203" t="s">
        <v>93</v>
      </c>
      <c r="J113" s="202" t="s">
        <v>84</v>
      </c>
      <c r="K113" s="204" t="s">
        <v>94</v>
      </c>
      <c r="L113" s="205"/>
      <c r="M113" s="99" t="s">
        <v>1</v>
      </c>
      <c r="N113" s="100" t="s">
        <v>37</v>
      </c>
      <c r="O113" s="100" t="s">
        <v>95</v>
      </c>
      <c r="P113" s="100" t="s">
        <v>96</v>
      </c>
      <c r="Q113" s="100" t="s">
        <v>97</v>
      </c>
      <c r="R113" s="100" t="s">
        <v>98</v>
      </c>
      <c r="S113" s="100" t="s">
        <v>99</v>
      </c>
      <c r="T113" s="101" t="s">
        <v>100</v>
      </c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99"/>
    </row>
    <row r="114" spans="1:63" s="2" customFormat="1" ht="22.8" customHeight="1">
      <c r="A114" s="37"/>
      <c r="B114" s="38"/>
      <c r="C114" s="106" t="s">
        <v>101</v>
      </c>
      <c r="D114" s="39"/>
      <c r="E114" s="39"/>
      <c r="F114" s="39"/>
      <c r="G114" s="39"/>
      <c r="H114" s="39"/>
      <c r="I114" s="137"/>
      <c r="J114" s="206">
        <f>BK114</f>
        <v>0</v>
      </c>
      <c r="K114" s="39"/>
      <c r="L114" s="43"/>
      <c r="M114" s="102"/>
      <c r="N114" s="207"/>
      <c r="O114" s="103"/>
      <c r="P114" s="208">
        <f>P115</f>
        <v>0</v>
      </c>
      <c r="Q114" s="103"/>
      <c r="R114" s="208">
        <f>R115</f>
        <v>0</v>
      </c>
      <c r="S114" s="103"/>
      <c r="T114" s="209">
        <f>T115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T114" s="16" t="s">
        <v>72</v>
      </c>
      <c r="AU114" s="16" t="s">
        <v>86</v>
      </c>
      <c r="BK114" s="210">
        <f>BK115</f>
        <v>0</v>
      </c>
    </row>
    <row r="115" spans="1:63" s="12" customFormat="1" ht="25.9" customHeight="1">
      <c r="A115" s="12"/>
      <c r="B115" s="211"/>
      <c r="C115" s="212"/>
      <c r="D115" s="213" t="s">
        <v>72</v>
      </c>
      <c r="E115" s="214" t="s">
        <v>102</v>
      </c>
      <c r="F115" s="214" t="s">
        <v>103</v>
      </c>
      <c r="G115" s="212"/>
      <c r="H115" s="212"/>
      <c r="I115" s="215"/>
      <c r="J115" s="216">
        <f>BK115</f>
        <v>0</v>
      </c>
      <c r="K115" s="212"/>
      <c r="L115" s="217"/>
      <c r="M115" s="218"/>
      <c r="N115" s="219"/>
      <c r="O115" s="219"/>
      <c r="P115" s="220">
        <f>P116</f>
        <v>0</v>
      </c>
      <c r="Q115" s="219"/>
      <c r="R115" s="220">
        <f>R116</f>
        <v>0</v>
      </c>
      <c r="S115" s="219"/>
      <c r="T115" s="221">
        <f>T116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22" t="s">
        <v>80</v>
      </c>
      <c r="AT115" s="223" t="s">
        <v>72</v>
      </c>
      <c r="AU115" s="223" t="s">
        <v>73</v>
      </c>
      <c r="AY115" s="222" t="s">
        <v>104</v>
      </c>
      <c r="BK115" s="224">
        <f>BK116</f>
        <v>0</v>
      </c>
    </row>
    <row r="116" spans="1:63" s="12" customFormat="1" ht="22.8" customHeight="1">
      <c r="A116" s="12"/>
      <c r="B116" s="211"/>
      <c r="C116" s="212"/>
      <c r="D116" s="213" t="s">
        <v>72</v>
      </c>
      <c r="E116" s="225" t="s">
        <v>105</v>
      </c>
      <c r="F116" s="225" t="s">
        <v>106</v>
      </c>
      <c r="G116" s="212"/>
      <c r="H116" s="212"/>
      <c r="I116" s="215"/>
      <c r="J116" s="226">
        <f>BK116</f>
        <v>0</v>
      </c>
      <c r="K116" s="212"/>
      <c r="L116" s="217"/>
      <c r="M116" s="218"/>
      <c r="N116" s="219"/>
      <c r="O116" s="219"/>
      <c r="P116" s="220">
        <f>SUM(P117:P131)</f>
        <v>0</v>
      </c>
      <c r="Q116" s="219"/>
      <c r="R116" s="220">
        <f>SUM(R117:R131)</f>
        <v>0</v>
      </c>
      <c r="S116" s="219"/>
      <c r="T116" s="221">
        <f>SUM(T117:T131)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22" t="s">
        <v>80</v>
      </c>
      <c r="AT116" s="223" t="s">
        <v>72</v>
      </c>
      <c r="AU116" s="223" t="s">
        <v>78</v>
      </c>
      <c r="AY116" s="222" t="s">
        <v>104</v>
      </c>
      <c r="BK116" s="224">
        <f>SUM(BK117:BK131)</f>
        <v>0</v>
      </c>
    </row>
    <row r="117" spans="1:65" s="2" customFormat="1" ht="55.5" customHeight="1">
      <c r="A117" s="37"/>
      <c r="B117" s="38"/>
      <c r="C117" s="227" t="s">
        <v>78</v>
      </c>
      <c r="D117" s="227" t="s">
        <v>107</v>
      </c>
      <c r="E117" s="228" t="s">
        <v>108</v>
      </c>
      <c r="F117" s="229" t="s">
        <v>109</v>
      </c>
      <c r="G117" s="230" t="s">
        <v>110</v>
      </c>
      <c r="H117" s="231">
        <v>15</v>
      </c>
      <c r="I117" s="232"/>
      <c r="J117" s="233">
        <f>ROUND(I117*H117,2)</f>
        <v>0</v>
      </c>
      <c r="K117" s="229" t="s">
        <v>1</v>
      </c>
      <c r="L117" s="234"/>
      <c r="M117" s="235" t="s">
        <v>1</v>
      </c>
      <c r="N117" s="236" t="s">
        <v>39</v>
      </c>
      <c r="O117" s="90"/>
      <c r="P117" s="237">
        <f>O117*H117</f>
        <v>0</v>
      </c>
      <c r="Q117" s="237">
        <v>0</v>
      </c>
      <c r="R117" s="237">
        <f>Q117*H117</f>
        <v>0</v>
      </c>
      <c r="S117" s="237">
        <v>0</v>
      </c>
      <c r="T117" s="238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239" t="s">
        <v>111</v>
      </c>
      <c r="AT117" s="239" t="s">
        <v>107</v>
      </c>
      <c r="AU117" s="239" t="s">
        <v>80</v>
      </c>
      <c r="AY117" s="16" t="s">
        <v>104</v>
      </c>
      <c r="BE117" s="240">
        <f>IF(N117="základní",J117,0)</f>
        <v>0</v>
      </c>
      <c r="BF117" s="240">
        <f>IF(N117="snížená",J117,0)</f>
        <v>0</v>
      </c>
      <c r="BG117" s="240">
        <f>IF(N117="zákl. přenesená",J117,0)</f>
        <v>0</v>
      </c>
      <c r="BH117" s="240">
        <f>IF(N117="sníž. přenesená",J117,0)</f>
        <v>0</v>
      </c>
      <c r="BI117" s="240">
        <f>IF(N117="nulová",J117,0)</f>
        <v>0</v>
      </c>
      <c r="BJ117" s="16" t="s">
        <v>80</v>
      </c>
      <c r="BK117" s="240">
        <f>ROUND(I117*H117,2)</f>
        <v>0</v>
      </c>
      <c r="BL117" s="16" t="s">
        <v>112</v>
      </c>
      <c r="BM117" s="239" t="s">
        <v>113</v>
      </c>
    </row>
    <row r="118" spans="1:51" s="13" customFormat="1" ht="12">
      <c r="A118" s="13"/>
      <c r="B118" s="241"/>
      <c r="C118" s="242"/>
      <c r="D118" s="243" t="s">
        <v>114</v>
      </c>
      <c r="E118" s="244" t="s">
        <v>1</v>
      </c>
      <c r="F118" s="245" t="s">
        <v>8</v>
      </c>
      <c r="G118" s="242"/>
      <c r="H118" s="246">
        <v>15</v>
      </c>
      <c r="I118" s="247"/>
      <c r="J118" s="242"/>
      <c r="K118" s="242"/>
      <c r="L118" s="248"/>
      <c r="M118" s="249"/>
      <c r="N118" s="250"/>
      <c r="O118" s="250"/>
      <c r="P118" s="250"/>
      <c r="Q118" s="250"/>
      <c r="R118" s="250"/>
      <c r="S118" s="250"/>
      <c r="T118" s="251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52" t="s">
        <v>114</v>
      </c>
      <c r="AU118" s="252" t="s">
        <v>80</v>
      </c>
      <c r="AV118" s="13" t="s">
        <v>80</v>
      </c>
      <c r="AW118" s="13" t="s">
        <v>30</v>
      </c>
      <c r="AX118" s="13" t="s">
        <v>73</v>
      </c>
      <c r="AY118" s="252" t="s">
        <v>104</v>
      </c>
    </row>
    <row r="119" spans="1:51" s="14" customFormat="1" ht="12">
      <c r="A119" s="14"/>
      <c r="B119" s="253"/>
      <c r="C119" s="254"/>
      <c r="D119" s="243" t="s">
        <v>114</v>
      </c>
      <c r="E119" s="255" t="s">
        <v>1</v>
      </c>
      <c r="F119" s="256" t="s">
        <v>115</v>
      </c>
      <c r="G119" s="254"/>
      <c r="H119" s="257">
        <v>15</v>
      </c>
      <c r="I119" s="258"/>
      <c r="J119" s="254"/>
      <c r="K119" s="254"/>
      <c r="L119" s="259"/>
      <c r="M119" s="260"/>
      <c r="N119" s="261"/>
      <c r="O119" s="261"/>
      <c r="P119" s="261"/>
      <c r="Q119" s="261"/>
      <c r="R119" s="261"/>
      <c r="S119" s="261"/>
      <c r="T119" s="262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63" t="s">
        <v>114</v>
      </c>
      <c r="AU119" s="263" t="s">
        <v>80</v>
      </c>
      <c r="AV119" s="14" t="s">
        <v>116</v>
      </c>
      <c r="AW119" s="14" t="s">
        <v>30</v>
      </c>
      <c r="AX119" s="14" t="s">
        <v>78</v>
      </c>
      <c r="AY119" s="263" t="s">
        <v>104</v>
      </c>
    </row>
    <row r="120" spans="1:65" s="2" customFormat="1" ht="21.75" customHeight="1">
      <c r="A120" s="37"/>
      <c r="B120" s="38"/>
      <c r="C120" s="227" t="s">
        <v>80</v>
      </c>
      <c r="D120" s="227" t="s">
        <v>107</v>
      </c>
      <c r="E120" s="228" t="s">
        <v>117</v>
      </c>
      <c r="F120" s="229" t="s">
        <v>118</v>
      </c>
      <c r="G120" s="230" t="s">
        <v>110</v>
      </c>
      <c r="H120" s="231">
        <v>15</v>
      </c>
      <c r="I120" s="232"/>
      <c r="J120" s="233">
        <f>ROUND(I120*H120,2)</f>
        <v>0</v>
      </c>
      <c r="K120" s="229" t="s">
        <v>1</v>
      </c>
      <c r="L120" s="234"/>
      <c r="M120" s="235" t="s">
        <v>1</v>
      </c>
      <c r="N120" s="236" t="s">
        <v>39</v>
      </c>
      <c r="O120" s="90"/>
      <c r="P120" s="237">
        <f>O120*H120</f>
        <v>0</v>
      </c>
      <c r="Q120" s="237">
        <v>0</v>
      </c>
      <c r="R120" s="237">
        <f>Q120*H120</f>
        <v>0</v>
      </c>
      <c r="S120" s="237">
        <v>0</v>
      </c>
      <c r="T120" s="238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39" t="s">
        <v>111</v>
      </c>
      <c r="AT120" s="239" t="s">
        <v>107</v>
      </c>
      <c r="AU120" s="239" t="s">
        <v>80</v>
      </c>
      <c r="AY120" s="16" t="s">
        <v>104</v>
      </c>
      <c r="BE120" s="240">
        <f>IF(N120="základní",J120,0)</f>
        <v>0</v>
      </c>
      <c r="BF120" s="240">
        <f>IF(N120="snížená",J120,0)</f>
        <v>0</v>
      </c>
      <c r="BG120" s="240">
        <f>IF(N120="zákl. přenesená",J120,0)</f>
        <v>0</v>
      </c>
      <c r="BH120" s="240">
        <f>IF(N120="sníž. přenesená",J120,0)</f>
        <v>0</v>
      </c>
      <c r="BI120" s="240">
        <f>IF(N120="nulová",J120,0)</f>
        <v>0</v>
      </c>
      <c r="BJ120" s="16" t="s">
        <v>80</v>
      </c>
      <c r="BK120" s="240">
        <f>ROUND(I120*H120,2)</f>
        <v>0</v>
      </c>
      <c r="BL120" s="16" t="s">
        <v>112</v>
      </c>
      <c r="BM120" s="239" t="s">
        <v>119</v>
      </c>
    </row>
    <row r="121" spans="1:51" s="13" customFormat="1" ht="12">
      <c r="A121" s="13"/>
      <c r="B121" s="241"/>
      <c r="C121" s="242"/>
      <c r="D121" s="243" t="s">
        <v>114</v>
      </c>
      <c r="E121" s="244" t="s">
        <v>1</v>
      </c>
      <c r="F121" s="245" t="s">
        <v>8</v>
      </c>
      <c r="G121" s="242"/>
      <c r="H121" s="246">
        <v>15</v>
      </c>
      <c r="I121" s="247"/>
      <c r="J121" s="242"/>
      <c r="K121" s="242"/>
      <c r="L121" s="248"/>
      <c r="M121" s="249"/>
      <c r="N121" s="250"/>
      <c r="O121" s="250"/>
      <c r="P121" s="250"/>
      <c r="Q121" s="250"/>
      <c r="R121" s="250"/>
      <c r="S121" s="250"/>
      <c r="T121" s="251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52" t="s">
        <v>114</v>
      </c>
      <c r="AU121" s="252" t="s">
        <v>80</v>
      </c>
      <c r="AV121" s="13" t="s">
        <v>80</v>
      </c>
      <c r="AW121" s="13" t="s">
        <v>30</v>
      </c>
      <c r="AX121" s="13" t="s">
        <v>73</v>
      </c>
      <c r="AY121" s="252" t="s">
        <v>104</v>
      </c>
    </row>
    <row r="122" spans="1:51" s="14" customFormat="1" ht="12">
      <c r="A122" s="14"/>
      <c r="B122" s="253"/>
      <c r="C122" s="254"/>
      <c r="D122" s="243" t="s">
        <v>114</v>
      </c>
      <c r="E122" s="255" t="s">
        <v>1</v>
      </c>
      <c r="F122" s="256" t="s">
        <v>115</v>
      </c>
      <c r="G122" s="254"/>
      <c r="H122" s="257">
        <v>15</v>
      </c>
      <c r="I122" s="258"/>
      <c r="J122" s="254"/>
      <c r="K122" s="254"/>
      <c r="L122" s="259"/>
      <c r="M122" s="260"/>
      <c r="N122" s="261"/>
      <c r="O122" s="261"/>
      <c r="P122" s="261"/>
      <c r="Q122" s="261"/>
      <c r="R122" s="261"/>
      <c r="S122" s="261"/>
      <c r="T122" s="262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63" t="s">
        <v>114</v>
      </c>
      <c r="AU122" s="263" t="s">
        <v>80</v>
      </c>
      <c r="AV122" s="14" t="s">
        <v>116</v>
      </c>
      <c r="AW122" s="14" t="s">
        <v>30</v>
      </c>
      <c r="AX122" s="14" t="s">
        <v>78</v>
      </c>
      <c r="AY122" s="263" t="s">
        <v>104</v>
      </c>
    </row>
    <row r="123" spans="1:65" s="2" customFormat="1" ht="16.5" customHeight="1">
      <c r="A123" s="37"/>
      <c r="B123" s="38"/>
      <c r="C123" s="227" t="s">
        <v>120</v>
      </c>
      <c r="D123" s="227" t="s">
        <v>107</v>
      </c>
      <c r="E123" s="228" t="s">
        <v>121</v>
      </c>
      <c r="F123" s="229" t="s">
        <v>122</v>
      </c>
      <c r="G123" s="230" t="s">
        <v>110</v>
      </c>
      <c r="H123" s="231">
        <v>15</v>
      </c>
      <c r="I123" s="232"/>
      <c r="J123" s="233">
        <f>ROUND(I123*H123,2)</f>
        <v>0</v>
      </c>
      <c r="K123" s="229" t="s">
        <v>1</v>
      </c>
      <c r="L123" s="234"/>
      <c r="M123" s="235" t="s">
        <v>1</v>
      </c>
      <c r="N123" s="236" t="s">
        <v>39</v>
      </c>
      <c r="O123" s="90"/>
      <c r="P123" s="237">
        <f>O123*H123</f>
        <v>0</v>
      </c>
      <c r="Q123" s="237">
        <v>0</v>
      </c>
      <c r="R123" s="237">
        <f>Q123*H123</f>
        <v>0</v>
      </c>
      <c r="S123" s="237">
        <v>0</v>
      </c>
      <c r="T123" s="238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39" t="s">
        <v>111</v>
      </c>
      <c r="AT123" s="239" t="s">
        <v>107</v>
      </c>
      <c r="AU123" s="239" t="s">
        <v>80</v>
      </c>
      <c r="AY123" s="16" t="s">
        <v>104</v>
      </c>
      <c r="BE123" s="240">
        <f>IF(N123="základní",J123,0)</f>
        <v>0</v>
      </c>
      <c r="BF123" s="240">
        <f>IF(N123="snížená",J123,0)</f>
        <v>0</v>
      </c>
      <c r="BG123" s="240">
        <f>IF(N123="zákl. přenesená",J123,0)</f>
        <v>0</v>
      </c>
      <c r="BH123" s="240">
        <f>IF(N123="sníž. přenesená",J123,0)</f>
        <v>0</v>
      </c>
      <c r="BI123" s="240">
        <f>IF(N123="nulová",J123,0)</f>
        <v>0</v>
      </c>
      <c r="BJ123" s="16" t="s">
        <v>80</v>
      </c>
      <c r="BK123" s="240">
        <f>ROUND(I123*H123,2)</f>
        <v>0</v>
      </c>
      <c r="BL123" s="16" t="s">
        <v>112</v>
      </c>
      <c r="BM123" s="239" t="s">
        <v>123</v>
      </c>
    </row>
    <row r="124" spans="1:51" s="13" customFormat="1" ht="12">
      <c r="A124" s="13"/>
      <c r="B124" s="241"/>
      <c r="C124" s="242"/>
      <c r="D124" s="243" t="s">
        <v>114</v>
      </c>
      <c r="E124" s="244" t="s">
        <v>1</v>
      </c>
      <c r="F124" s="245" t="s">
        <v>8</v>
      </c>
      <c r="G124" s="242"/>
      <c r="H124" s="246">
        <v>15</v>
      </c>
      <c r="I124" s="247"/>
      <c r="J124" s="242"/>
      <c r="K124" s="242"/>
      <c r="L124" s="248"/>
      <c r="M124" s="249"/>
      <c r="N124" s="250"/>
      <c r="O124" s="250"/>
      <c r="P124" s="250"/>
      <c r="Q124" s="250"/>
      <c r="R124" s="250"/>
      <c r="S124" s="250"/>
      <c r="T124" s="251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52" t="s">
        <v>114</v>
      </c>
      <c r="AU124" s="252" t="s">
        <v>80</v>
      </c>
      <c r="AV124" s="13" t="s">
        <v>80</v>
      </c>
      <c r="AW124" s="13" t="s">
        <v>30</v>
      </c>
      <c r="AX124" s="13" t="s">
        <v>73</v>
      </c>
      <c r="AY124" s="252" t="s">
        <v>104</v>
      </c>
    </row>
    <row r="125" spans="1:51" s="14" customFormat="1" ht="12">
      <c r="A125" s="14"/>
      <c r="B125" s="253"/>
      <c r="C125" s="254"/>
      <c r="D125" s="243" t="s">
        <v>114</v>
      </c>
      <c r="E125" s="255" t="s">
        <v>1</v>
      </c>
      <c r="F125" s="256" t="s">
        <v>115</v>
      </c>
      <c r="G125" s="254"/>
      <c r="H125" s="257">
        <v>15</v>
      </c>
      <c r="I125" s="258"/>
      <c r="J125" s="254"/>
      <c r="K125" s="254"/>
      <c r="L125" s="259"/>
      <c r="M125" s="260"/>
      <c r="N125" s="261"/>
      <c r="O125" s="261"/>
      <c r="P125" s="261"/>
      <c r="Q125" s="261"/>
      <c r="R125" s="261"/>
      <c r="S125" s="261"/>
      <c r="T125" s="262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63" t="s">
        <v>114</v>
      </c>
      <c r="AU125" s="263" t="s">
        <v>80</v>
      </c>
      <c r="AV125" s="14" t="s">
        <v>116</v>
      </c>
      <c r="AW125" s="14" t="s">
        <v>30</v>
      </c>
      <c r="AX125" s="14" t="s">
        <v>78</v>
      </c>
      <c r="AY125" s="263" t="s">
        <v>104</v>
      </c>
    </row>
    <row r="126" spans="1:65" s="2" customFormat="1" ht="16.5" customHeight="1">
      <c r="A126" s="37"/>
      <c r="B126" s="38"/>
      <c r="C126" s="227" t="s">
        <v>116</v>
      </c>
      <c r="D126" s="227" t="s">
        <v>107</v>
      </c>
      <c r="E126" s="228" t="s">
        <v>124</v>
      </c>
      <c r="F126" s="229" t="s">
        <v>125</v>
      </c>
      <c r="G126" s="230" t="s">
        <v>126</v>
      </c>
      <c r="H126" s="231">
        <v>15</v>
      </c>
      <c r="I126" s="232"/>
      <c r="J126" s="233">
        <f>ROUND(I126*H126,2)</f>
        <v>0</v>
      </c>
      <c r="K126" s="229" t="s">
        <v>1</v>
      </c>
      <c r="L126" s="234"/>
      <c r="M126" s="235" t="s">
        <v>1</v>
      </c>
      <c r="N126" s="236" t="s">
        <v>39</v>
      </c>
      <c r="O126" s="90"/>
      <c r="P126" s="237">
        <f>O126*H126</f>
        <v>0</v>
      </c>
      <c r="Q126" s="237">
        <v>0</v>
      </c>
      <c r="R126" s="237">
        <f>Q126*H126</f>
        <v>0</v>
      </c>
      <c r="S126" s="237">
        <v>0</v>
      </c>
      <c r="T126" s="238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9" t="s">
        <v>111</v>
      </c>
      <c r="AT126" s="239" t="s">
        <v>107</v>
      </c>
      <c r="AU126" s="239" t="s">
        <v>80</v>
      </c>
      <c r="AY126" s="16" t="s">
        <v>104</v>
      </c>
      <c r="BE126" s="240">
        <f>IF(N126="základní",J126,0)</f>
        <v>0</v>
      </c>
      <c r="BF126" s="240">
        <f>IF(N126="snížená",J126,0)</f>
        <v>0</v>
      </c>
      <c r="BG126" s="240">
        <f>IF(N126="zákl. přenesená",J126,0)</f>
        <v>0</v>
      </c>
      <c r="BH126" s="240">
        <f>IF(N126="sníž. přenesená",J126,0)</f>
        <v>0</v>
      </c>
      <c r="BI126" s="240">
        <f>IF(N126="nulová",J126,0)</f>
        <v>0</v>
      </c>
      <c r="BJ126" s="16" t="s">
        <v>80</v>
      </c>
      <c r="BK126" s="240">
        <f>ROUND(I126*H126,2)</f>
        <v>0</v>
      </c>
      <c r="BL126" s="16" t="s">
        <v>112</v>
      </c>
      <c r="BM126" s="239" t="s">
        <v>127</v>
      </c>
    </row>
    <row r="127" spans="1:51" s="13" customFormat="1" ht="12">
      <c r="A127" s="13"/>
      <c r="B127" s="241"/>
      <c r="C127" s="242"/>
      <c r="D127" s="243" t="s">
        <v>114</v>
      </c>
      <c r="E127" s="244" t="s">
        <v>1</v>
      </c>
      <c r="F127" s="245" t="s">
        <v>8</v>
      </c>
      <c r="G127" s="242"/>
      <c r="H127" s="246">
        <v>15</v>
      </c>
      <c r="I127" s="247"/>
      <c r="J127" s="242"/>
      <c r="K127" s="242"/>
      <c r="L127" s="248"/>
      <c r="M127" s="249"/>
      <c r="N127" s="250"/>
      <c r="O127" s="250"/>
      <c r="P127" s="250"/>
      <c r="Q127" s="250"/>
      <c r="R127" s="250"/>
      <c r="S127" s="250"/>
      <c r="T127" s="25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2" t="s">
        <v>114</v>
      </c>
      <c r="AU127" s="252" t="s">
        <v>80</v>
      </c>
      <c r="AV127" s="13" t="s">
        <v>80</v>
      </c>
      <c r="AW127" s="13" t="s">
        <v>30</v>
      </c>
      <c r="AX127" s="13" t="s">
        <v>73</v>
      </c>
      <c r="AY127" s="252" t="s">
        <v>104</v>
      </c>
    </row>
    <row r="128" spans="1:51" s="14" customFormat="1" ht="12">
      <c r="A128" s="14"/>
      <c r="B128" s="253"/>
      <c r="C128" s="254"/>
      <c r="D128" s="243" t="s">
        <v>114</v>
      </c>
      <c r="E128" s="255" t="s">
        <v>1</v>
      </c>
      <c r="F128" s="256" t="s">
        <v>115</v>
      </c>
      <c r="G128" s="254"/>
      <c r="H128" s="257">
        <v>15</v>
      </c>
      <c r="I128" s="258"/>
      <c r="J128" s="254"/>
      <c r="K128" s="254"/>
      <c r="L128" s="259"/>
      <c r="M128" s="260"/>
      <c r="N128" s="261"/>
      <c r="O128" s="261"/>
      <c r="P128" s="261"/>
      <c r="Q128" s="261"/>
      <c r="R128" s="261"/>
      <c r="S128" s="261"/>
      <c r="T128" s="262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63" t="s">
        <v>114</v>
      </c>
      <c r="AU128" s="263" t="s">
        <v>80</v>
      </c>
      <c r="AV128" s="14" t="s">
        <v>116</v>
      </c>
      <c r="AW128" s="14" t="s">
        <v>30</v>
      </c>
      <c r="AX128" s="14" t="s">
        <v>78</v>
      </c>
      <c r="AY128" s="263" t="s">
        <v>104</v>
      </c>
    </row>
    <row r="129" spans="1:65" s="2" customFormat="1" ht="16.5" customHeight="1">
      <c r="A129" s="37"/>
      <c r="B129" s="38"/>
      <c r="C129" s="264" t="s">
        <v>128</v>
      </c>
      <c r="D129" s="264" t="s">
        <v>129</v>
      </c>
      <c r="E129" s="265" t="s">
        <v>130</v>
      </c>
      <c r="F129" s="266" t="s">
        <v>131</v>
      </c>
      <c r="G129" s="267" t="s">
        <v>126</v>
      </c>
      <c r="H129" s="268">
        <v>1</v>
      </c>
      <c r="I129" s="269"/>
      <c r="J129" s="270">
        <f>ROUND(I129*H129,2)</f>
        <v>0</v>
      </c>
      <c r="K129" s="266" t="s">
        <v>1</v>
      </c>
      <c r="L129" s="43"/>
      <c r="M129" s="271" t="s">
        <v>1</v>
      </c>
      <c r="N129" s="272" t="s">
        <v>39</v>
      </c>
      <c r="O129" s="90"/>
      <c r="P129" s="237">
        <f>O129*H129</f>
        <v>0</v>
      </c>
      <c r="Q129" s="237">
        <v>0</v>
      </c>
      <c r="R129" s="237">
        <f>Q129*H129</f>
        <v>0</v>
      </c>
      <c r="S129" s="237">
        <v>0</v>
      </c>
      <c r="T129" s="238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9" t="s">
        <v>112</v>
      </c>
      <c r="AT129" s="239" t="s">
        <v>129</v>
      </c>
      <c r="AU129" s="239" t="s">
        <v>80</v>
      </c>
      <c r="AY129" s="16" t="s">
        <v>104</v>
      </c>
      <c r="BE129" s="240">
        <f>IF(N129="základní",J129,0)</f>
        <v>0</v>
      </c>
      <c r="BF129" s="240">
        <f>IF(N129="snížená",J129,0)</f>
        <v>0</v>
      </c>
      <c r="BG129" s="240">
        <f>IF(N129="zákl. přenesená",J129,0)</f>
        <v>0</v>
      </c>
      <c r="BH129" s="240">
        <f>IF(N129="sníž. přenesená",J129,0)</f>
        <v>0</v>
      </c>
      <c r="BI129" s="240">
        <f>IF(N129="nulová",J129,0)</f>
        <v>0</v>
      </c>
      <c r="BJ129" s="16" t="s">
        <v>80</v>
      </c>
      <c r="BK129" s="240">
        <f>ROUND(I129*H129,2)</f>
        <v>0</v>
      </c>
      <c r="BL129" s="16" t="s">
        <v>112</v>
      </c>
      <c r="BM129" s="239" t="s">
        <v>132</v>
      </c>
    </row>
    <row r="130" spans="1:51" s="13" customFormat="1" ht="12">
      <c r="A130" s="13"/>
      <c r="B130" s="241"/>
      <c r="C130" s="242"/>
      <c r="D130" s="243" t="s">
        <v>114</v>
      </c>
      <c r="E130" s="244" t="s">
        <v>1</v>
      </c>
      <c r="F130" s="245" t="s">
        <v>78</v>
      </c>
      <c r="G130" s="242"/>
      <c r="H130" s="246">
        <v>1</v>
      </c>
      <c r="I130" s="247"/>
      <c r="J130" s="242"/>
      <c r="K130" s="242"/>
      <c r="L130" s="248"/>
      <c r="M130" s="249"/>
      <c r="N130" s="250"/>
      <c r="O130" s="250"/>
      <c r="P130" s="250"/>
      <c r="Q130" s="250"/>
      <c r="R130" s="250"/>
      <c r="S130" s="250"/>
      <c r="T130" s="25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2" t="s">
        <v>114</v>
      </c>
      <c r="AU130" s="252" t="s">
        <v>80</v>
      </c>
      <c r="AV130" s="13" t="s">
        <v>80</v>
      </c>
      <c r="AW130" s="13" t="s">
        <v>30</v>
      </c>
      <c r="AX130" s="13" t="s">
        <v>73</v>
      </c>
      <c r="AY130" s="252" t="s">
        <v>104</v>
      </c>
    </row>
    <row r="131" spans="1:51" s="14" customFormat="1" ht="12">
      <c r="A131" s="14"/>
      <c r="B131" s="253"/>
      <c r="C131" s="254"/>
      <c r="D131" s="243" t="s">
        <v>114</v>
      </c>
      <c r="E131" s="255" t="s">
        <v>1</v>
      </c>
      <c r="F131" s="256" t="s">
        <v>115</v>
      </c>
      <c r="G131" s="254"/>
      <c r="H131" s="257">
        <v>1</v>
      </c>
      <c r="I131" s="258"/>
      <c r="J131" s="254"/>
      <c r="K131" s="254"/>
      <c r="L131" s="259"/>
      <c r="M131" s="273"/>
      <c r="N131" s="274"/>
      <c r="O131" s="274"/>
      <c r="P131" s="274"/>
      <c r="Q131" s="274"/>
      <c r="R131" s="274"/>
      <c r="S131" s="274"/>
      <c r="T131" s="27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63" t="s">
        <v>114</v>
      </c>
      <c r="AU131" s="263" t="s">
        <v>80</v>
      </c>
      <c r="AV131" s="14" t="s">
        <v>116</v>
      </c>
      <c r="AW131" s="14" t="s">
        <v>30</v>
      </c>
      <c r="AX131" s="14" t="s">
        <v>78</v>
      </c>
      <c r="AY131" s="263" t="s">
        <v>104</v>
      </c>
    </row>
    <row r="132" spans="1:31" s="2" customFormat="1" ht="6.95" customHeight="1">
      <c r="A132" s="37"/>
      <c r="B132" s="65"/>
      <c r="C132" s="66"/>
      <c r="D132" s="66"/>
      <c r="E132" s="66"/>
      <c r="F132" s="66"/>
      <c r="G132" s="66"/>
      <c r="H132" s="66"/>
      <c r="I132" s="176"/>
      <c r="J132" s="66"/>
      <c r="K132" s="66"/>
      <c r="L132" s="43"/>
      <c r="M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</sheetData>
  <sheetProtection password="CC35" sheet="1" objects="1" scenarios="1" formatColumns="0" formatRows="0" autoFilter="0"/>
  <autoFilter ref="C113:K131"/>
  <mergeCells count="6">
    <mergeCell ref="E7:H7"/>
    <mergeCell ref="E16:H16"/>
    <mergeCell ref="E25:H25"/>
    <mergeCell ref="E85:H85"/>
    <mergeCell ref="E106:H10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Paprskářová Pavla</dc:creator>
  <cp:keywords/>
  <dc:description/>
  <cp:lastModifiedBy>Paprskářová Pavla</cp:lastModifiedBy>
  <dcterms:created xsi:type="dcterms:W3CDTF">2020-08-26T13:55:44Z</dcterms:created>
  <dcterms:modified xsi:type="dcterms:W3CDTF">2020-08-26T13:55:47Z</dcterms:modified>
  <cp:category/>
  <cp:version/>
  <cp:contentType/>
  <cp:contentStatus/>
</cp:coreProperties>
</file>