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01 - Stavební část" sheetId="2" r:id="rId2"/>
    <sheet name="02 - Zdravotně technické ..." sheetId="3" r:id="rId3"/>
    <sheet name="03 - Vytápění" sheetId="4" r:id="rId4"/>
    <sheet name="04 - Vzduchotechnika" sheetId="5" r:id="rId5"/>
    <sheet name="05 - Elektroinstalace" sheetId="6" r:id="rId6"/>
    <sheet name="06 - Vedlejší a ostatní n..." sheetId="7" r:id="rId7"/>
    <sheet name="Pokyny pro vyplnění" sheetId="8" r:id="rId8"/>
  </sheets>
  <definedNames>
    <definedName name="_xlnm._FilterDatabase" localSheetId="1" hidden="1">'01 - Stavební část'!$C$101:$K$1231</definedName>
    <definedName name="_xlnm._FilterDatabase" localSheetId="2" hidden="1">'02 - Zdravotně technické ...'!$C$94:$K$585</definedName>
    <definedName name="_xlnm._FilterDatabase" localSheetId="3" hidden="1">'03 - Vytápění'!$C$92:$K$280</definedName>
    <definedName name="_xlnm._FilterDatabase" localSheetId="4" hidden="1">'04 - Vzduchotechnika'!$C$82:$K$387</definedName>
    <definedName name="_xlnm._FilterDatabase" localSheetId="5" hidden="1">'05 - Elektroinstalace'!$C$81:$K$177</definedName>
    <definedName name="_xlnm._FilterDatabase" localSheetId="6" hidden="1">'06 - Vedlejší a ostatní n...'!$C$84:$K$127</definedName>
    <definedName name="_xlnm.Print_Area" localSheetId="1">'01 - Stavební část'!$C$4:$J$39,'01 - Stavební část'!$C$45:$J$83,'01 - Stavební část'!$C$89:$K$1231</definedName>
    <definedName name="_xlnm.Print_Area" localSheetId="2">'02 - Zdravotně technické ...'!$C$4:$J$39,'02 - Zdravotně technické ...'!$C$45:$J$76,'02 - Zdravotně technické ...'!$C$82:$K$585</definedName>
    <definedName name="_xlnm.Print_Area" localSheetId="3">'03 - Vytápění'!$C$4:$J$39,'03 - Vytápění'!$C$45:$J$74,'03 - Vytápění'!$C$80:$K$280</definedName>
    <definedName name="_xlnm.Print_Area" localSheetId="4">'04 - Vzduchotechnika'!$C$4:$J$39,'04 - Vzduchotechnika'!$C$45:$J$64,'04 - Vzduchotechnika'!$C$70:$K$387</definedName>
    <definedName name="_xlnm.Print_Area" localSheetId="5">'05 - Elektroinstalace'!$C$4:$J$39,'05 - Elektroinstalace'!$C$45:$J$63,'05 - Elektroinstalace'!$C$69:$K$177</definedName>
    <definedName name="_xlnm.Print_Area" localSheetId="6">'06 - Vedlejší a ostatní n...'!$C$4:$J$39,'06 - Vedlejší a ostatní n...'!$C$45:$J$66,'06 - Vedlejší a ostatní n...'!$C$72:$K$127</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'01 - Stavební část'!$101:$101</definedName>
    <definedName name="_xlnm.Print_Titles" localSheetId="2">'02 - Zdravotně technické ...'!$94:$94</definedName>
    <definedName name="_xlnm.Print_Titles" localSheetId="3">'03 - Vytápění'!$92:$92</definedName>
    <definedName name="_xlnm.Print_Titles" localSheetId="4">'04 - Vzduchotechnika'!$82:$82</definedName>
    <definedName name="_xlnm.Print_Titles" localSheetId="5">'05 - Elektroinstalace'!$81:$81</definedName>
    <definedName name="_xlnm.Print_Titles" localSheetId="6">'06 - Vedlejší a ostatní n...'!$84:$84</definedName>
  </definedNames>
  <calcPr calcId="162913"/>
</workbook>
</file>

<file path=xl/sharedStrings.xml><?xml version="1.0" encoding="utf-8"?>
<sst xmlns="http://schemas.openxmlformats.org/spreadsheetml/2006/main" count="22213" uniqueCount="2925">
  <si>
    <t>Export Komplet</t>
  </si>
  <si>
    <t>VZ</t>
  </si>
  <si>
    <t>2.0</t>
  </si>
  <si>
    <t>ZAMOK</t>
  </si>
  <si>
    <t>False</t>
  </si>
  <si>
    <t>{5093d633-3e92-4c86-ab4f-d8784a95cc70}</t>
  </si>
  <si>
    <t>0,01</t>
  </si>
  <si>
    <t>21</t>
  </si>
  <si>
    <t>15</t>
  </si>
  <si>
    <t>REKAPITULACE STAVBY</t>
  </si>
  <si>
    <t>v ---  níže se nacházejí doplnkové a pomocné údaje k sestavám  --- v</t>
  </si>
  <si>
    <t>Návod na vyplnění</t>
  </si>
  <si>
    <t>0,001</t>
  </si>
  <si>
    <t>Kód:</t>
  </si>
  <si>
    <t>20200703</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</si>
  <si>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</si>
  <si>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</si>
  <si>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změna užívání části objektu Komenského 759, Sokolov</t>
  </si>
  <si>
    <t>KSO:</t>
  </si>
  <si>
    <t/>
  </si>
  <si>
    <t>CC-CZ:</t>
  </si>
  <si>
    <t>Místo:</t>
  </si>
  <si>
    <t>Komenského 759, Sokolov</t>
  </si>
  <si>
    <t>Datum:</t>
  </si>
  <si>
    <t>3. 7. 2020</t>
  </si>
  <si>
    <t>Zadavatel:</t>
  </si>
  <si>
    <t>IČ:</t>
  </si>
  <si>
    <t>Karlovarský kraj</t>
  </si>
  <si>
    <t>DIČ:</t>
  </si>
  <si>
    <t>Uchazeč:</t>
  </si>
  <si>
    <t>Vyplň údaj</t>
  </si>
  <si>
    <t>Projektant:</t>
  </si>
  <si>
    <t>Ing. Karel Drahokoupil</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</si>
  <si>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</si>
  <si>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</si>
  <si>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</si>
  <si>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</si>
  <si>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</si>
  <si>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</si>
  <si>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</si>
  <si>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</si>
  <si>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</si>
  <si>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</si>
  <si>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</si>
  <si>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</si>
  <si>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</si>
  <si>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</si>
  <si>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</si>
  <si>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</si>
  <si>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</si>
  <si>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</si>
  <si>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</si>
  <si>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</si>
  <si>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</si>
  <si>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</si>
  <si>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</si>
  <si>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</si>
  <si>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</si>
  <si>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</si>
  <si>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</si>
  <si>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</si>
  <si>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</si>
  <si>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</si>
  <si>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</si>
  <si>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</si>
  <si>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</si>
  <si>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</si>
  <si>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</si>
  <si>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</si>
  <si>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</si>
  <si>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</si>
  <si>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</si>
  <si>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</si>
  <si>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</si>
  <si>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</si>
  <si>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</si>
  <si>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</si>
  <si>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</si>
  <si>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</si>
  <si>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</si>
  <si>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</si>
  <si>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{1f1042b2-6790-447b-b5ed-1cc868879628}</t>
  </si>
  <si>
    <t>2</t>
  </si>
  <si>
    <t>02</t>
  </si>
  <si>
    <t>Zdravotně technické instalace</t>
  </si>
  <si>
    <t>{95f4114e-73a0-4e72-b2b9-408b657c34fc}</t>
  </si>
  <si>
    <t>03</t>
  </si>
  <si>
    <t>Vytápění</t>
  </si>
  <si>
    <t>{25ee581d-b6ef-46e8-9576-142a0a26f3ee}</t>
  </si>
  <si>
    <t>04</t>
  </si>
  <si>
    <t>Vzduchotechnika</t>
  </si>
  <si>
    <t>{884a2aac-30e9-4fb6-b5af-21550a2923d3}</t>
  </si>
  <si>
    <t>05</t>
  </si>
  <si>
    <t>Elektroinstalace</t>
  </si>
  <si>
    <t>{dc6e6acc-d830-4277-9896-1820f85d3248}</t>
  </si>
  <si>
    <t>06</t>
  </si>
  <si>
    <t>Vedlejší a ostatní náklady</t>
  </si>
  <si>
    <t>{ef2d6141-69e7-4ae1-9062-bb69c71fb0bc}</t>
  </si>
  <si>
    <t>KRYCÍ LIST SOUPISU PRACÍ</t>
  </si>
  <si>
    <t>Objekt:</t>
  </si>
  <si>
    <t>01 -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</si>
  <si>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</si>
  <si>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</si>
  <si>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</si>
  <si>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</si>
  <si>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</si>
  <si>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</si>
  <si>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</si>
  <si>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</si>
  <si>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</si>
  <si>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</si>
  <si>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</si>
  <si>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</si>
  <si>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</si>
  <si>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</si>
  <si>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</si>
  <si>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</si>
  <si>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</si>
  <si>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</si>
  <si>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</si>
  <si>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</si>
  <si>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</si>
  <si>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</si>
  <si>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</si>
  <si>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</si>
  <si>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</si>
  <si>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</si>
  <si>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787 - Dokončovací práce - zasklívání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</si>
  <si>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</si>
  <si>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</si>
  <si>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</si>
  <si>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</si>
  <si>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</si>
  <si>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</si>
  <si>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</si>
  <si>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</si>
  <si>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</si>
  <si>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</si>
  <si>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</si>
  <si>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</si>
  <si>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</si>
  <si>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</si>
  <si>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</si>
  <si>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</si>
  <si>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</si>
  <si>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</si>
  <si>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11900140R</t>
  </si>
  <si>
    <t>Dočasný ochranný kryt stromů před poškozením po dobu provádění stavebních prací</t>
  </si>
  <si>
    <t>kus</t>
  </si>
  <si>
    <t>4</t>
  </si>
  <si>
    <t>-443398788</t>
  </si>
  <si>
    <t>PP</t>
  </si>
  <si>
    <t>121151123</t>
  </si>
  <si>
    <t>Sejmutí ornice plochy přes 500 m2 tl vrstvy do 200 mm strojně</t>
  </si>
  <si>
    <t>m2</t>
  </si>
  <si>
    <t>CS ÚRS 2020 02</t>
  </si>
  <si>
    <t>-551929324</t>
  </si>
  <si>
    <t>Sejmutí ornice strojně při souvislé ploše přes 500 m2, tl. vrstvy do 200 mm</t>
  </si>
  <si>
    <t>VV</t>
  </si>
  <si>
    <t>36*20</t>
  </si>
  <si>
    <t>3</t>
  </si>
  <si>
    <t>131251104</t>
  </si>
  <si>
    <t>Hloubení jam nezapažených v hornině třídy těžitelnosti I, skupiny 3 objem do 500 m3 strojně</t>
  </si>
  <si>
    <t>m3</t>
  </si>
  <si>
    <t>-320442673</t>
  </si>
  <si>
    <t>Hloubení nezapažených jam a zářezů strojně s urovnáním dna do předepsaného profilu a spádu v hornině třídy těžitelnosti I skupiny 3 přes 100 do 500 m3</t>
  </si>
  <si>
    <t>zpevněná plocha</t>
  </si>
  <si>
    <t>550*0,4</t>
  </si>
  <si>
    <t>prohloubení anglického dvorku pro nové schodiště</t>
  </si>
  <si>
    <t>6,15*1,1*0,6</t>
  </si>
  <si>
    <t>základ pro vnitřní schodiště</t>
  </si>
  <si>
    <t>1,2*0,4*0,5</t>
  </si>
  <si>
    <t>Součet</t>
  </si>
  <si>
    <t>162251102</t>
  </si>
  <si>
    <t>Vodorovné přemístění do 50 m výkopku/sypaniny z horniny třídy těžitelnosti I, skupiny 1 až 3</t>
  </si>
  <si>
    <t>-518946803</t>
  </si>
  <si>
    <t>Vodorovné přemístění výkopku nebo sypaniny po suchu na obvyklém dopravním prostředku, bez naložení výkopku, avšak se složením bez rozhrnutí z horniny třídy těžitelnosti I skupiny 1 až 3 na vzdálenost přes 20 do 50 m</t>
  </si>
  <si>
    <t>5</t>
  </si>
  <si>
    <t>162751117</t>
  </si>
  <si>
    <t>Vodorovné přemístění do 10000 m výkopku/sypaniny z horniny třídy těžitelnosti I, skupiny 1 až 3</t>
  </si>
  <si>
    <t>1796019455</t>
  </si>
  <si>
    <t>Vodorovné přemístění výkopku nebo sypaniny po suchu na obvyklém dopravním prostředku, bez naložení výkopku, avšak se složením bez rozhrnutí z horniny třídy těžitelnosti I skupiny 1 až 3 na vzdálenost přes 9 000 do 10 000 m</t>
  </si>
  <si>
    <t>6</t>
  </si>
  <si>
    <t>162751119</t>
  </si>
  <si>
    <t>Příplatek k vodorovnému přemístění výkopku/sypaniny z horniny třídy těžitelnosti I, skupiny 1 až 3 ZKD 1000 m přes 10000 m</t>
  </si>
  <si>
    <t>1550472682</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</si>
  <si>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</si>
  <si>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224,299*16</t>
  </si>
  <si>
    <t>7</t>
  </si>
  <si>
    <t>167151101</t>
  </si>
  <si>
    <t>Nakládání výkopku z hornin třídy těžitelnosti I, skupiny 1 až 3 do 100 m3</t>
  </si>
  <si>
    <t>-810861826</t>
  </si>
  <si>
    <t>Nakládání, skládání a překládání neulehlého výkopku nebo sypaniny strojně nakládání, množství do 100 m3, z horniny třídy těžitelnosti I, skupiny 1 až 3</t>
  </si>
  <si>
    <t>8</t>
  </si>
  <si>
    <t>171201231</t>
  </si>
  <si>
    <t>Poplatek za uložení zeminy a kamení na recyklační skládce (skládkovné) kód odpadu 17 05 04</t>
  </si>
  <si>
    <t>t</t>
  </si>
  <si>
    <t>1365822374</t>
  </si>
  <si>
    <t>Poplatek za uložení stavebního odpadu na recyklační skládce (skládkovné) zeminy a kamení zatříděného do Katalogu odpadů pod kódem 17 05 04</t>
  </si>
  <si>
    <t>550*0,4*1,6</t>
  </si>
  <si>
    <t>6,15*1,1*0,6*1,6</t>
  </si>
  <si>
    <t>1,2*0,4*0,5*1,6</t>
  </si>
  <si>
    <t>9</t>
  </si>
  <si>
    <t>171251201</t>
  </si>
  <si>
    <t>Uložení sypaniny na skládky nebo meziskládky</t>
  </si>
  <si>
    <t>2051362618</t>
  </si>
  <si>
    <t>Uložení sypaniny na skládky nebo meziskládky bez hutnění s upravením uložené sypaniny do předepsaného tvaru</t>
  </si>
  <si>
    <t>10</t>
  </si>
  <si>
    <t>181311103</t>
  </si>
  <si>
    <t>Rozprostření ornice tl vrstvy do 200 mm v rovině nebo ve svahu do 1:5 ručně</t>
  </si>
  <si>
    <t>-1135678864</t>
  </si>
  <si>
    <t>Rozprostření a urovnání ornice v rovině nebo ve svahu sklonu do 1:5 ručně při souvislé ploše, tl. vrstvy do 200 mm</t>
  </si>
  <si>
    <t>99,8*2</t>
  </si>
  <si>
    <t>11</t>
  </si>
  <si>
    <t>M</t>
  </si>
  <si>
    <t>10364101</t>
  </si>
  <si>
    <t>zemina pro terénní úpravy -  ornice</t>
  </si>
  <si>
    <t>1160288646</t>
  </si>
  <si>
    <t>199,6*0,1*1,6</t>
  </si>
  <si>
    <t>12</t>
  </si>
  <si>
    <t>181411131</t>
  </si>
  <si>
    <t>Založení parkového trávníku výsevem plochy do 1000 m2 v rovině a ve svahu do 1:5</t>
  </si>
  <si>
    <t>-799406212</t>
  </si>
  <si>
    <t>Založení trávníku na půdě předem připravené plochy do 1000 m2 výsevem včetně utažení parkového v rovině nebo na svahu do 1:5</t>
  </si>
  <si>
    <t>13</t>
  </si>
  <si>
    <t>00572410</t>
  </si>
  <si>
    <t>osivo směs travní parková</t>
  </si>
  <si>
    <t>kg</t>
  </si>
  <si>
    <t>1152451963</t>
  </si>
  <si>
    <t>532,267*0,015 'Přepočtené koeficientem množství</t>
  </si>
  <si>
    <t>14</t>
  </si>
  <si>
    <t>181951112</t>
  </si>
  <si>
    <t>Úprava pláně v hornině třídy těžitelnosti I, skupiny 1 až 3 se zhutněním strojně</t>
  </si>
  <si>
    <t>-2034956056</t>
  </si>
  <si>
    <t>Úprava pláně vyrovnáním výškových rozdílů strojně v hornině třídy těžitelnosti I, skupiny 1 až 3 se zhutněním</t>
  </si>
  <si>
    <t>Zakládání</t>
  </si>
  <si>
    <t>271572211</t>
  </si>
  <si>
    <t>Podsyp pod základové konstrukce se zhutněním z netříděného štěrkopísku</t>
  </si>
  <si>
    <t>245699055</t>
  </si>
  <si>
    <t>Podsyp pod základové konstrukce se zhutněním a urovnáním povrchu ze štěrkopísku netříděného</t>
  </si>
  <si>
    <t>6,15*1,1*0,1</t>
  </si>
  <si>
    <t>1,2*0,4*0,1</t>
  </si>
  <si>
    <t>16</t>
  </si>
  <si>
    <t>273313711</t>
  </si>
  <si>
    <t>Základové desky z betonu tř. C 20/25</t>
  </si>
  <si>
    <t>1945526678</t>
  </si>
  <si>
    <t>Základy z betonu prostého desky z betonu kamenem neprokládaného tř. C 20/25</t>
  </si>
  <si>
    <t>6,15*1,1*0,15</t>
  </si>
  <si>
    <t>17</t>
  </si>
  <si>
    <t>275313711</t>
  </si>
  <si>
    <t>Základové patky z betonu tř. C 20/25</t>
  </si>
  <si>
    <t>-844992888</t>
  </si>
  <si>
    <t>Základy z betonu prostého patky a bloky z betonu kamenem neprokládaného tř. C 20/25</t>
  </si>
  <si>
    <t>1,2*0,4*0,4</t>
  </si>
  <si>
    <t>18</t>
  </si>
  <si>
    <t>279113141</t>
  </si>
  <si>
    <t>Základová zeď tl 150 mm z tvárnic ztraceného bednění včetně výplně z betonu tř. C 20/25</t>
  </si>
  <si>
    <t>-761233243</t>
  </si>
  <si>
    <t>Základové zdi z tvárnic ztraceného bednění včetně výplně z betonu bez zvláštních nároků na vliv prostředí třídy C 20/25, tloušťky zdiva 150 mm</t>
  </si>
  <si>
    <t>19</t>
  </si>
  <si>
    <t>279113142</t>
  </si>
  <si>
    <t>Základová zeď tl do 200 mm z tvárnic ztraceného bednění včetně výplně z betonu tř. C 20/25</t>
  </si>
  <si>
    <t>-453256194</t>
  </si>
  <si>
    <t>Základové zdi z tvárnic ztraceného bednění včetně výplně z betonu bez zvláštních nároků na vliv prostředí třídy C 20/25, tloušťky zdiva přes 150 do 200 mm</t>
  </si>
  <si>
    <t>1,1*1,663</t>
  </si>
  <si>
    <t>20</t>
  </si>
  <si>
    <t>279361821</t>
  </si>
  <si>
    <t>Výztuž základových zdí nosných betonářskou ocelí 10 505</t>
  </si>
  <si>
    <t>2119992418</t>
  </si>
  <si>
    <t>Výztuž základových zdí nosných svislých nebo odkloněných od svislice, rovinných nebo oblých, deskových nebo žebrových, včetně výztuže jejich žeber z betonářské oceli 10 505 (R) nebo BSt 500</t>
  </si>
  <si>
    <t>1,829*10*2*0,001*1,1</t>
  </si>
  <si>
    <t>Svislé a kompletní konstrukce</t>
  </si>
  <si>
    <t>310238211</t>
  </si>
  <si>
    <t>Zazdívka otvorů pl do 1 m2 ve zdivu nadzákladovém cihlami pálenými na MVC</t>
  </si>
  <si>
    <t>1344872891</t>
  </si>
  <si>
    <t>Zazdívka otvorů ve zdivu nadzákladovém cihlami pálenými plochy přes 0,25 m2 do 1 m2 na maltu vápenocementovou</t>
  </si>
  <si>
    <t>1.PP</t>
  </si>
  <si>
    <t>0,35*2,05*0,4</t>
  </si>
  <si>
    <t>0,75*2,05*0,4</t>
  </si>
  <si>
    <t>Mezisoučet</t>
  </si>
  <si>
    <t>22</t>
  </si>
  <si>
    <t>310239211</t>
  </si>
  <si>
    <t>Zazdívka otvorů pl do 4 m2 ve zdivu nadzákladovém cihlami pálenými na MVC</t>
  </si>
  <si>
    <t>-4303820</t>
  </si>
  <si>
    <t>Zazdívka otvorů ve zdivu nadzákladovém cihlami pálenými plochy přes 1 m2 do 4 m2 na maltu vápenocementovou</t>
  </si>
  <si>
    <t>1*2,05*0,75</t>
  </si>
  <si>
    <t>1,8*2,05*0,75</t>
  </si>
  <si>
    <t>1.NP</t>
  </si>
  <si>
    <t>1,175*2,05*0,65</t>
  </si>
  <si>
    <t>0,8*2,05*0,25</t>
  </si>
  <si>
    <t>23</t>
  </si>
  <si>
    <t>317141442</t>
  </si>
  <si>
    <t>Překlad plochý z pórobetonu š 150 mm dl přes 1200 do 1300 mm</t>
  </si>
  <si>
    <t>1701320888</t>
  </si>
  <si>
    <t>Překlady ploché prefabrikované z pórobetonu osazené do tenkého maltového lože, včetně slepení dvou překladů vedle sebe po celé délce boční plochy, výšky překladu do 200 mm šířky 150 mm, délky překladu přes 1200 do 1300 mm</t>
  </si>
  <si>
    <t>"14" 3</t>
  </si>
  <si>
    <t>"14" 2</t>
  </si>
  <si>
    <t>2.NP</t>
  </si>
  <si>
    <t>"14" 1</t>
  </si>
  <si>
    <t>24</t>
  </si>
  <si>
    <t>317142422</t>
  </si>
  <si>
    <t>Překlad nenosný pórobetonový š 100 mm v do 250 mm na tenkovrstvou maltu dl do 1250 mm</t>
  </si>
  <si>
    <t>-130977844</t>
  </si>
  <si>
    <t>Překlady nenosné z pórobetonu osazené do tenkého maltového lože, výšky do 250 mm, šířky překladu 100 mm, délky překladu přes 1000 do 1250 mm</t>
  </si>
  <si>
    <t>"13" 9</t>
  </si>
  <si>
    <t>"13" 5</t>
  </si>
  <si>
    <t>3.NP</t>
  </si>
  <si>
    <t>"13" 2</t>
  </si>
  <si>
    <t>25</t>
  </si>
  <si>
    <t>317941121</t>
  </si>
  <si>
    <t>Osazování ocelových válcovaných nosníků na zdivu I, IE, U, UE nebo L do č 12</t>
  </si>
  <si>
    <t>-1001383589</t>
  </si>
  <si>
    <t>Osazování ocelových válcovaných nosníků na zdivu I nebo IE nebo U nebo UE nebo L do č. 12 nebo výšky do 120 mm</t>
  </si>
  <si>
    <t>"01" 1,2*11,1*0,001*4*3</t>
  </si>
  <si>
    <t>"02" 1,4*11,1*0,001*4</t>
  </si>
  <si>
    <t>"03" 1,1*11,1*0,001*4</t>
  </si>
  <si>
    <t>"04" 1,1*11,1*0,001*3</t>
  </si>
  <si>
    <t>"08" 1,1*11,1*0,001*4</t>
  </si>
  <si>
    <t>"15" 1,0*1,65*0,001*4</t>
  </si>
  <si>
    <t>"15" 1,0*1,65*0,001*8</t>
  </si>
  <si>
    <t>"09" 1,3*11,1*0,001</t>
  </si>
  <si>
    <t>"16" 1,3*2,09*0,001*2</t>
  </si>
  <si>
    <t>26</t>
  </si>
  <si>
    <t>13010408</t>
  </si>
  <si>
    <t>úhelník ocelový rovnostranný jakost 11 375 35x35x3mm</t>
  </si>
  <si>
    <t>-294027019</t>
  </si>
  <si>
    <t>"15" 1*1,65*0,001*4</t>
  </si>
  <si>
    <t>2. NP</t>
  </si>
  <si>
    <t>"15" 1*1,65*0,001*8</t>
  </si>
  <si>
    <t>27</t>
  </si>
  <si>
    <t>13010410</t>
  </si>
  <si>
    <t>úhelník ocelový rovnostranný jakost 11 375 35x35x4mm</t>
  </si>
  <si>
    <t>1697016975</t>
  </si>
  <si>
    <t>28</t>
  </si>
  <si>
    <t>13010714</t>
  </si>
  <si>
    <t>ocel profilová IPN 120 jakost 11 375</t>
  </si>
  <si>
    <t>-126328019</t>
  </si>
  <si>
    <t>29</t>
  </si>
  <si>
    <t>317941123</t>
  </si>
  <si>
    <t>Osazování ocelových válcovaných nosníků na zdivu I, IE, U, UE nebo L do č 22</t>
  </si>
  <si>
    <t>402721560</t>
  </si>
  <si>
    <t>Osazování ocelových válcovaných nosníků na zdivu I nebo IE nebo U nebo UE nebo L č. 14 až 22 nebo výšky do 220 mm</t>
  </si>
  <si>
    <t>"HEB 160" 3,62*42,6*0,001</t>
  </si>
  <si>
    <t>"HEB 220" 4,55*73,0*0,001</t>
  </si>
  <si>
    <t>"05" 1,50*14,4*0,001*4</t>
  </si>
  <si>
    <t>"11" 2,895*26,3*0,001*4</t>
  </si>
  <si>
    <t>"17" 2,156*21,9*0,001*4</t>
  </si>
  <si>
    <t>"12" 2,4*26,3*0,001*4</t>
  </si>
  <si>
    <t>30</t>
  </si>
  <si>
    <t>13010976</t>
  </si>
  <si>
    <t>ocel profilová HE-B 160 jakost 11 375</t>
  </si>
  <si>
    <t>-1375539548</t>
  </si>
  <si>
    <t>31</t>
  </si>
  <si>
    <t>13010982</t>
  </si>
  <si>
    <t>ocel profilová HE-B 220 jakost 11 375</t>
  </si>
  <si>
    <t>165950832</t>
  </si>
  <si>
    <t>32</t>
  </si>
  <si>
    <t>13010716</t>
  </si>
  <si>
    <t>ocel profilová IPN 140 jakost 11 375</t>
  </si>
  <si>
    <t>717437872</t>
  </si>
  <si>
    <t>1,5*14,4*0,001*4</t>
  </si>
  <si>
    <t>33</t>
  </si>
  <si>
    <t>13010720</t>
  </si>
  <si>
    <t>ocel profilová IPN 180 jakost 11 375</t>
  </si>
  <si>
    <t>-198299120</t>
  </si>
  <si>
    <t>2,156*21,9*0,001*4</t>
  </si>
  <si>
    <t>34</t>
  </si>
  <si>
    <t>13010722</t>
  </si>
  <si>
    <t>ocel profilová IPN 200 jakost 11 375</t>
  </si>
  <si>
    <t>-911739833</t>
  </si>
  <si>
    <t>2,895*26,3*0,001*4</t>
  </si>
  <si>
    <t>2,4*26,3*0,001*4</t>
  </si>
  <si>
    <t>35</t>
  </si>
  <si>
    <t>319202225</t>
  </si>
  <si>
    <t>Dodatečná izolace zdiva tl do 900 mm beztlakou injektáží křemičitým roztokem</t>
  </si>
  <si>
    <t>m</t>
  </si>
  <si>
    <t>-1525887299</t>
  </si>
  <si>
    <t>Dodatečná izolace zdiva injektáží beztlakovou infuzí křemičitým roztokem, tloušťka zdiva přes 600 do 900 mm</t>
  </si>
  <si>
    <t>0,95+9,9+1</t>
  </si>
  <si>
    <t>1,8+8,35+0,55+1,8+2,9+0,6+1,85+5,9+0,55+1,8+3,5+1,8</t>
  </si>
  <si>
    <t>36</t>
  </si>
  <si>
    <t>342272225</t>
  </si>
  <si>
    <t>Příčka z pórobetonových hladkých tvárnic na tenkovrstvou maltu tl 100 mm</t>
  </si>
  <si>
    <t>-1287221749</t>
  </si>
  <si>
    <t>Příčky z pórobetonových tvárnic hladkých na tenké maltové lože objemová hmotnost do 500 kg/m3, tloušťka příčky 100 mm</t>
  </si>
  <si>
    <t>6,35*3,5-0,8*2</t>
  </si>
  <si>
    <t>2,05*3,5-0,8*2</t>
  </si>
  <si>
    <t>3,00*3,5-0,7*2</t>
  </si>
  <si>
    <t>4,30*3,5+4*0,9*3,5</t>
  </si>
  <si>
    <t>1,75*3,5-0,7*2</t>
  </si>
  <si>
    <t>2,425*3,5+1,53*3,5</t>
  </si>
  <si>
    <t>1,5*3,5+1,2*3,5</t>
  </si>
  <si>
    <t>3,375*3,5-0,7*2</t>
  </si>
  <si>
    <t>2,00*3,5-2*0,7*2</t>
  </si>
  <si>
    <t>1,80*3,5*2</t>
  </si>
  <si>
    <t>1,85*3,5*2-2*0,7*2</t>
  </si>
  <si>
    <t>3,2*3,5+1,318*3,5-0,7*2</t>
  </si>
  <si>
    <t>3,35*3,5-0,7*2</t>
  </si>
  <si>
    <t>3,1*3,5-0,7*2</t>
  </si>
  <si>
    <t>5,85*3,5</t>
  </si>
  <si>
    <t>1,7*3,5*2</t>
  </si>
  <si>
    <t>2*3,5-2*0,7*2</t>
  </si>
  <si>
    <t>3,2*3,5-2*0,7*2</t>
  </si>
  <si>
    <t>1,25*3,5-2*0,7*2</t>
  </si>
  <si>
    <t>2,55*3,5</t>
  </si>
  <si>
    <t>3*3,5-0,9*2</t>
  </si>
  <si>
    <t>1,7*3,5*2+3,3*3,5-0,7*2</t>
  </si>
  <si>
    <t>37</t>
  </si>
  <si>
    <t>342272235</t>
  </si>
  <si>
    <t>Příčka z pórobetonových hladkých tvárnic na tenkovrstvou maltu tl 125 mm</t>
  </si>
  <si>
    <t>-1215389799</t>
  </si>
  <si>
    <t>Příčky z pórobetonových tvárnic hladkých na tenké maltové lože objemová hmotnost do 500 kg/m3, tloušťka příčky 125 mm</t>
  </si>
  <si>
    <t>1,1*3,5</t>
  </si>
  <si>
    <t>(1,025+1,35)*3,5</t>
  </si>
  <si>
    <t>38</t>
  </si>
  <si>
    <t>342272245</t>
  </si>
  <si>
    <t>Příčka z pórobetonových hladkých tvárnic na tenkovrstvou maltu tl 150 mm</t>
  </si>
  <si>
    <t>1019489612</t>
  </si>
  <si>
    <t>Příčky z pórobetonových tvárnic hladkých na tenké maltové lože objemová hmotnost do 500 kg/m3, tloušťka příčky 150 mm</t>
  </si>
  <si>
    <t>4,9*3,5-0,7*2</t>
  </si>
  <si>
    <t>2,95*3,5-0,7*2</t>
  </si>
  <si>
    <t>2,25*3,5-0,7*2</t>
  </si>
  <si>
    <t>2,9*3,5-0,7*2</t>
  </si>
  <si>
    <t>2,7*3,5-0,7*2</t>
  </si>
  <si>
    <t>2,55*3,5-0,7*2</t>
  </si>
  <si>
    <t>1,318*3,5</t>
  </si>
  <si>
    <t>39</t>
  </si>
  <si>
    <t>346244381</t>
  </si>
  <si>
    <t>Plentování jednostranné v do 200 mm válcovaných nosníků cihlami</t>
  </si>
  <si>
    <t>874910953</t>
  </si>
  <si>
    <t>Plentování ocelových válcovaných nosníků jednostranné cihlami na maltu, výška stojiny do 200 mm</t>
  </si>
  <si>
    <t>(3+4*3+4*2+4*4)*0,2*0,3</t>
  </si>
  <si>
    <t>4*2*0,2*0,3</t>
  </si>
  <si>
    <t>4*0,2*0,3</t>
  </si>
  <si>
    <t>Vodorovné konstrukce</t>
  </si>
  <si>
    <t>40</t>
  </si>
  <si>
    <t>43036182R</t>
  </si>
  <si>
    <t>D+M schodišťové ŽB konstrukce včetně stupňů, schodnic, ramen, podest s nosníky, vyztuženo betonářskou ocelí 10 505 (R) nebo BSt 500</t>
  </si>
  <si>
    <t>soubor</t>
  </si>
  <si>
    <t>-1317244220</t>
  </si>
  <si>
    <t>vnitřní schodiště dle výkresu č. A09 a TZ</t>
  </si>
  <si>
    <t>Komunikace pozemní</t>
  </si>
  <si>
    <t>41</t>
  </si>
  <si>
    <t>564871116</t>
  </si>
  <si>
    <t>Podklad ze štěrkodrtě ŠD tl. 300 mm</t>
  </si>
  <si>
    <t>1586606416</t>
  </si>
  <si>
    <t>Podklad ze štěrkodrti ŠD s rozprostřením a zhutněním, po zhutnění tl. 300 mm</t>
  </si>
  <si>
    <t>42</t>
  </si>
  <si>
    <t>565211111</t>
  </si>
  <si>
    <t>Podklad ze štěrku částečně zpevněného cementovou maltou ŠCM tl 150 mm</t>
  </si>
  <si>
    <t>793862023</t>
  </si>
  <si>
    <t>Podklad ze štěrku částečně zpevněného cementovou maltou ŠCM s rozprostřením a s hutněním, po zhutnění tl. 150 mm</t>
  </si>
  <si>
    <t>43</t>
  </si>
  <si>
    <t>577144031</t>
  </si>
  <si>
    <t>Asfaltový beton vrstva obrusná ACO 11 (ABS) tř. I tl 50 mm š do 1,5 m z modifikovaného asfaltu</t>
  </si>
  <si>
    <t>-1724345332</t>
  </si>
  <si>
    <t>Asfaltový beton vrstva obrusná ACO 11 (ABS) s rozprostřením a se zhutněním z modifikovaného asfaltu v pruhu šířky do 1,5 m, po zhutnění tl. 50 mm</t>
  </si>
  <si>
    <t>44</t>
  </si>
  <si>
    <t>579291111</t>
  </si>
  <si>
    <t>Lajnování venkovního povrchu elastickým lakem v různé barevnosti</t>
  </si>
  <si>
    <t>-2091003018</t>
  </si>
  <si>
    <t>Venkovní povrchy - vodorovné značení (lajnování) dvousložkovým elastickým lakem</t>
  </si>
  <si>
    <t>volejbalové hřiště</t>
  </si>
  <si>
    <t>9*9</t>
  </si>
  <si>
    <t>Úpravy povrchů, podlahy a osazování výplní</t>
  </si>
  <si>
    <t>45</t>
  </si>
  <si>
    <t>611131121</t>
  </si>
  <si>
    <t>Penetrační disperzní nátěr vnitřních stropů nanášený ručně</t>
  </si>
  <si>
    <t>-712352209</t>
  </si>
  <si>
    <t>Podkladní a spojovací vrstva vnitřních omítaných ploch penetrace akrylát-silikonová nanášená ručně stropů</t>
  </si>
  <si>
    <t>8,53+23,86+11,25+17,29</t>
  </si>
  <si>
    <t>26,01</t>
  </si>
  <si>
    <t>6,25</t>
  </si>
  <si>
    <t>46</t>
  </si>
  <si>
    <t>611142001</t>
  </si>
  <si>
    <t>Potažení vnitřních stropů sklovláknitým pletivem vtlačeným do tenkovrstvé hmoty</t>
  </si>
  <si>
    <t>-1095383611</t>
  </si>
  <si>
    <t>Potažení vnitřních ploch pletivem v ploše nebo pruzích, na plném podkladu sklovláknitým vtlačením do tmelu stropů</t>
  </si>
  <si>
    <t>60,93</t>
  </si>
  <si>
    <t>47</t>
  </si>
  <si>
    <t>611311131</t>
  </si>
  <si>
    <t>Potažení vnitřních rovných stropů vápenným štukem tloušťky do 3 mm</t>
  </si>
  <si>
    <t>314849641</t>
  </si>
  <si>
    <t>Potažení vnitřních ploch štukem tloušťky do 3 mm vodorovných konstrukcí stropů rovných</t>
  </si>
  <si>
    <t>48</t>
  </si>
  <si>
    <t>612131121</t>
  </si>
  <si>
    <t>Penetrační disperzní nátěr vnitřních stěn nanášený ručně</t>
  </si>
  <si>
    <t>-1643897046</t>
  </si>
  <si>
    <t>Podkladní a spojovací vrstva vnitřních omítaných ploch penetrace akrylát-silikonová nanášená ručně stěn</t>
  </si>
  <si>
    <t>749,544</t>
  </si>
  <si>
    <t>310,152</t>
  </si>
  <si>
    <t>236,016</t>
  </si>
  <si>
    <t>49</t>
  </si>
  <si>
    <t>612142001</t>
  </si>
  <si>
    <t>Potažení vnitřních stěn sklovláknitým pletivem vtlačeným do tenkovrstvé hmoty</t>
  </si>
  <si>
    <t>525939086</t>
  </si>
  <si>
    <t>Potažení vnitřních ploch pletivem v ploše nebo pruzích, na plném podkladu sklovláknitým vtlačením do tmelu stěn</t>
  </si>
  <si>
    <t>50</t>
  </si>
  <si>
    <t>612311131</t>
  </si>
  <si>
    <t>Potažení vnitřních stěn vápenným štukem tloušťky do 3 mm</t>
  </si>
  <si>
    <t>-1525863704</t>
  </si>
  <si>
    <t>Potažení vnitřních ploch štukem tloušťky do 3 mm svislých konstrukcí stěn</t>
  </si>
  <si>
    <t>542,904</t>
  </si>
  <si>
    <t>34,44</t>
  </si>
  <si>
    <t>95,76</t>
  </si>
  <si>
    <t>35,732</t>
  </si>
  <si>
    <t>59,738</t>
  </si>
  <si>
    <t>51</t>
  </si>
  <si>
    <t>612321111</t>
  </si>
  <si>
    <t>Vápenocementová omítka hrubá jednovrstvá zatřená vnitřních stěn nanášená ručně</t>
  </si>
  <si>
    <t>-392844470</t>
  </si>
  <si>
    <t>Omítka vápenocementová vnitřních ploch nanášená ručně jednovrstvá, tloušťky do 10 mm hrubá zatřená svislých konstrukcí stěn</t>
  </si>
  <si>
    <t>52</t>
  </si>
  <si>
    <t>612321191</t>
  </si>
  <si>
    <t>Příplatek k vápenocementové omítce vnitřních stěn za každých dalších 5 mm tloušťky ručně</t>
  </si>
  <si>
    <t>1785450668</t>
  </si>
  <si>
    <t>Omítka vápenocementová vnitřních ploch nanášená ručně Příplatek k cenám za každých dalších i započatých 5 mm tloušťky omítky přes 10 mm stěn</t>
  </si>
  <si>
    <t>565,6*2</t>
  </si>
  <si>
    <t>53</t>
  </si>
  <si>
    <t>612821012</t>
  </si>
  <si>
    <t>Vnitřní sanační štuková omítka pro vlhké a zasolené zdivo prováděná ručně</t>
  </si>
  <si>
    <t>1942545914</t>
  </si>
  <si>
    <t>Sanační omítka vnitřních ploch stěn pro vlhké a zasolené zdivo, prováděná ve dvou vrstvách, tl. jádrové omítky do 30 mm ručně štuková</t>
  </si>
  <si>
    <t>54</t>
  </si>
  <si>
    <t>631311121</t>
  </si>
  <si>
    <t>Doplnění dosavadních mazanin betonem prostým plochy do 1 m2 tloušťky do 80 mm</t>
  </si>
  <si>
    <t>-411689827</t>
  </si>
  <si>
    <t>Doplnění dosavadních mazanin prostým betonem s dodáním hmot, bez potěru, plochy jednotlivě do 1 m2 a tl. do 80 mm</t>
  </si>
  <si>
    <t>anglické dvorky - vyspravení podkladu</t>
  </si>
  <si>
    <t>3,3*1,1*0,05</t>
  </si>
  <si>
    <t>55</t>
  </si>
  <si>
    <t>631311125</t>
  </si>
  <si>
    <t>Mazanina tl do 120 mm z betonu prostého bez zvýšených nároků na prostředí tř. C 20/25</t>
  </si>
  <si>
    <t>-1193462893</t>
  </si>
  <si>
    <t>Mazanina z betonu prostého bez zvýšených nároků na prostředí tl. přes 80 do 120 mm tř. C 20/25</t>
  </si>
  <si>
    <t>anglické dvorky</t>
  </si>
  <si>
    <t>3,3*1,1*0,1</t>
  </si>
  <si>
    <t>56</t>
  </si>
  <si>
    <t>631311135</t>
  </si>
  <si>
    <t>Mazanina tl do 240 mm z betonu prostého bez zvýšených nároků na prostředí tř. C 20/25</t>
  </si>
  <si>
    <t>1068861863</t>
  </si>
  <si>
    <t>Mazanina z betonu prostého bez zvýšených nároků na prostředí tl. přes 120 do 240 mm tř. C 20/25</t>
  </si>
  <si>
    <t>nové schodiště v anglickém dvorku</t>
  </si>
  <si>
    <t>6,15*1,1*0,13</t>
  </si>
  <si>
    <t>57</t>
  </si>
  <si>
    <t>631319011</t>
  </si>
  <si>
    <t>Příplatek k mazanině tl do 80 mm za přehlazení povrchu</t>
  </si>
  <si>
    <t>642330841</t>
  </si>
  <si>
    <t>Příplatek k cenám mazanin za úpravu povrchu mazaniny přehlazením, mazanina tl. přes 50 do 80 mm</t>
  </si>
  <si>
    <t>0,879+0,363</t>
  </si>
  <si>
    <t>58</t>
  </si>
  <si>
    <t>631362021</t>
  </si>
  <si>
    <t>Výztuž mazanin svařovanými sítěmi Kari</t>
  </si>
  <si>
    <t>1418118439</t>
  </si>
  <si>
    <t>Výztuž mazanin ze svařovaných sítí z drátů typu KARI</t>
  </si>
  <si>
    <t>(6,15+3,3)*1,1*7,9*0,001*1,1</t>
  </si>
  <si>
    <t>59</t>
  </si>
  <si>
    <t>636311111</t>
  </si>
  <si>
    <t>Kladení dlažby z betonových dlaždic 40x40 cm na sucho</t>
  </si>
  <si>
    <t>890614791</t>
  </si>
  <si>
    <t>Kladení dlažby z betonových dlaždic na sucho o rozměru dlažby 40x40 cm</t>
  </si>
  <si>
    <t>6,15*1,1</t>
  </si>
  <si>
    <t>60</t>
  </si>
  <si>
    <t>59246002</t>
  </si>
  <si>
    <t>dlažba plošná betonová terasová hladká 400x400x40mm</t>
  </si>
  <si>
    <t>-1338168354</t>
  </si>
  <si>
    <t>6,765*1,1 'Přepočtené koeficientem množství</t>
  </si>
  <si>
    <t>61</t>
  </si>
  <si>
    <t>642942611</t>
  </si>
  <si>
    <t>Osazování zárubní nebo rámů dveřních kovových do 2,5 m2 na montážní pěnu</t>
  </si>
  <si>
    <t>-1011094243</t>
  </si>
  <si>
    <t>Osazování zárubní nebo rámů kovových dveřních lisovaných nebo z úhelníků bez dveřních křídel na montážní pěnu, plochy otvoru do 2,5 m2</t>
  </si>
  <si>
    <t>27+8+13+5+1-25</t>
  </si>
  <si>
    <t>62</t>
  </si>
  <si>
    <t>642945111</t>
  </si>
  <si>
    <t>Osazování protipožárních nebo protiplynových zárubní dveří jednokřídlových do 2,5 m2</t>
  </si>
  <si>
    <t>1991876532</t>
  </si>
  <si>
    <t>Osazování ocelových zárubní protipožárních nebo protiplynových dveří do vynechaného otvoru, s obetonováním, dveří jednokřídlových do 2,5 m2</t>
  </si>
  <si>
    <t>3.Np</t>
  </si>
  <si>
    <t>63</t>
  </si>
  <si>
    <t>55331348</t>
  </si>
  <si>
    <t>zárubeň jednokřídlá ocelová pro zdění tl stěny 75-100mm rozměru 700/1970, 2100mm</t>
  </si>
  <si>
    <t>1044339744</t>
  </si>
  <si>
    <t>64</t>
  </si>
  <si>
    <t>55331382</t>
  </si>
  <si>
    <t>zárubeň jednokřídlá ocelová pro zdění tl stěny 110-150mm rozměru 700/1970, 2100mm</t>
  </si>
  <si>
    <t>1802434196</t>
  </si>
  <si>
    <t>65</t>
  </si>
  <si>
    <t>55331350</t>
  </si>
  <si>
    <t>zárubeň jednokřídlá ocelová pro zdění tl stěny 75-100mm rozměru 800/1970, 2100mm</t>
  </si>
  <si>
    <t>148876485</t>
  </si>
  <si>
    <t>66</t>
  </si>
  <si>
    <t>55331352</t>
  </si>
  <si>
    <t>zárubeň jednokřídlá ocelová pro zdění tl stěny 75-100mm rozměru 900/1970, 2100mm</t>
  </si>
  <si>
    <t>-20685460</t>
  </si>
  <si>
    <t>67</t>
  </si>
  <si>
    <t>5533148R</t>
  </si>
  <si>
    <t>zárubeň jednokřídlá ocelová pro zdění tl stěny 75-100mm rozměru 1000/1970, 2100mm</t>
  </si>
  <si>
    <t>-901924540</t>
  </si>
  <si>
    <t>68</t>
  </si>
  <si>
    <t>642945112</t>
  </si>
  <si>
    <t>Osazování protipožárních nebo protiplynových zárubní dveří dvoukřídlových do 6,5 m2</t>
  </si>
  <si>
    <t>-1793836190</t>
  </si>
  <si>
    <t>Osazování ocelových zárubní protipožárních nebo protiplynových dveří do vynechaného otvoru, s obetonováním, dveří dvoukřídlových přes 2,5 do 6,5 m2</t>
  </si>
  <si>
    <t>69</t>
  </si>
  <si>
    <t>5533171R</t>
  </si>
  <si>
    <t>zárubeň dvoukřídlá ocelová pro dodatečnou montáž tl stěny 75-100mm rozměru 1800/1970, 2100mm</t>
  </si>
  <si>
    <t>-1380578715</t>
  </si>
  <si>
    <t>Ostatní konstrukce a práce, bourání</t>
  </si>
  <si>
    <t>70</t>
  </si>
  <si>
    <t>916232111</t>
  </si>
  <si>
    <t>Obruba ploch pro tělovýchovu z obrubníků do betonového lože výšky 25 mm</t>
  </si>
  <si>
    <t>-1157564735</t>
  </si>
  <si>
    <t>Doplňující konstrukce krytů venkovních ploch pro tělovýchovu obruba z obrubníků do betonového lože, výšky 25 mm</t>
  </si>
  <si>
    <t>71</t>
  </si>
  <si>
    <t>91623212R</t>
  </si>
  <si>
    <t>Hliníkové pouzdro pro volejbalový sloupek do betonového lože</t>
  </si>
  <si>
    <t>-224028816</t>
  </si>
  <si>
    <t>72</t>
  </si>
  <si>
    <t>949101112</t>
  </si>
  <si>
    <t>Lešení pomocné pro objekty pozemních staveb s lešeňovou podlahou v do 3,5 m zatížení do 150 kg/m2</t>
  </si>
  <si>
    <t>597991301</t>
  </si>
  <si>
    <t>Lešení pomocné pracovní pro objekty pozemních staveb pro zatížení do 150 kg/m2, o výšce lešeňové podlahy přes 1,9 do 3,5 m</t>
  </si>
  <si>
    <t>73</t>
  </si>
  <si>
    <t>952901111</t>
  </si>
  <si>
    <t>Vyčištění budov bytové a občanské výstavby při výšce podlaží do 4 m</t>
  </si>
  <si>
    <t>-335641427</t>
  </si>
  <si>
    <t>Vyčištění budov nebo objektů před předáním do užívání budov bytové nebo občanské výstavby, světlé výšky podlaží do 4 m</t>
  </si>
  <si>
    <t>318,79</t>
  </si>
  <si>
    <t>90,01</t>
  </si>
  <si>
    <t>52,57</t>
  </si>
  <si>
    <t>33,61</t>
  </si>
  <si>
    <t>190</t>
  </si>
  <si>
    <t>95290522R</t>
  </si>
  <si>
    <t>Čištění anglických dvorků od stavební sutě, listí apod., vyčištění kan. vpustí anglických dvorků tlakovou vodou, celkové zprovoznění dešťové kanalizace dvorků</t>
  </si>
  <si>
    <t>1791288049</t>
  </si>
  <si>
    <t>74</t>
  </si>
  <si>
    <t>95394321R</t>
  </si>
  <si>
    <t>Osazování hasicího přístroje</t>
  </si>
  <si>
    <t>-1213465616</t>
  </si>
  <si>
    <t>Osazování drobných kovových předmětů kotvených do stěny hasicí přístroj</t>
  </si>
  <si>
    <t>75</t>
  </si>
  <si>
    <t>449321R1</t>
  </si>
  <si>
    <t>přístroj hasicí ruční práškový P6 21A/113B</t>
  </si>
  <si>
    <t>989667876</t>
  </si>
  <si>
    <t>76</t>
  </si>
  <si>
    <t>449321R2</t>
  </si>
  <si>
    <t>přístroj hasicí ruční práškový P6 34A/183B</t>
  </si>
  <si>
    <t>-1783858927</t>
  </si>
  <si>
    <t>77</t>
  </si>
  <si>
    <t>962023390</t>
  </si>
  <si>
    <t>Bourání zdiva nadzákladového smíšeného na MV nebo MVC do 1 m3</t>
  </si>
  <si>
    <t>-966347542</t>
  </si>
  <si>
    <t>Bourání zdiva nadzákladového smíšeného na maltu vápennou nebo vápenocementovou, objemu do 1 m3</t>
  </si>
  <si>
    <t>1,7*1,45*0,75</t>
  </si>
  <si>
    <t>0,2*2,8*1,13</t>
  </si>
  <si>
    <t>0,561*2,05*0,75</t>
  </si>
  <si>
    <t>0,1*2,05*0,75</t>
  </si>
  <si>
    <t>0,35*2,05*0,75</t>
  </si>
  <si>
    <t>78</t>
  </si>
  <si>
    <t>962031132</t>
  </si>
  <si>
    <t>Bourání příček z cihel pálených na MVC tl do 100 mm</t>
  </si>
  <si>
    <t>-1886069544</t>
  </si>
  <si>
    <t>Bourání příček z cihel, tvárnic nebo příčkovek z cihel pálených, plných nebo dutých na maltu vápennou nebo vápenocementovou, tl. do 100 mm</t>
  </si>
  <si>
    <t>2*(1,55+0,9)*2,46-2*0,6*2</t>
  </si>
  <si>
    <t>2*2*2,48</t>
  </si>
  <si>
    <t>1,65*2,8+1,7*1,45+0,3*2,8</t>
  </si>
  <si>
    <t>(3,15+2)*3,5-0,8*2</t>
  </si>
  <si>
    <t>(3,3+1,35*3)*2-4*0,6*2</t>
  </si>
  <si>
    <t>3,35*3,5-0,8*2</t>
  </si>
  <si>
    <t>(3,35+3*1,35)*2-4*0,6*2</t>
  </si>
  <si>
    <t>3,05*3,5</t>
  </si>
  <si>
    <t>3,3*3,5-0,8*2-0,85*2</t>
  </si>
  <si>
    <t>(3,3+3*1,35)*2-4*0,6*2</t>
  </si>
  <si>
    <t>(1,25+1+2,45)*3,5-2*0,6*2</t>
  </si>
  <si>
    <t>3,3*3,5-0,6*2-0,85*2</t>
  </si>
  <si>
    <t>79</t>
  </si>
  <si>
    <t>962031133</t>
  </si>
  <si>
    <t>Bourání příček z cihel pálených na MVC tl do 150 mm</t>
  </si>
  <si>
    <t>1468546048</t>
  </si>
  <si>
    <t>Bourání příček z cihel, tvárnic nebo příčkovek z cihel pálených, plných nebo dutých na maltu vápennou nebo vápenocementovou, tl. do 150 mm</t>
  </si>
  <si>
    <t>3,375*2,46-0,6*2</t>
  </si>
  <si>
    <t>3,382*2,46-0,6*2</t>
  </si>
  <si>
    <t>1,130*2,80</t>
  </si>
  <si>
    <t>2,7*2,6+1*3,5</t>
  </si>
  <si>
    <t>80</t>
  </si>
  <si>
    <t>962081141</t>
  </si>
  <si>
    <t>Bourání příček ze skleněných tvárnic tl do 150 mm</t>
  </si>
  <si>
    <t>-1519020603</t>
  </si>
  <si>
    <t>Bourání zdiva příček nebo vybourání otvorů ze skleněných tvárnic, tl. do 150 mm</t>
  </si>
  <si>
    <t>0,9*2,7</t>
  </si>
  <si>
    <t>81</t>
  </si>
  <si>
    <t>965081213</t>
  </si>
  <si>
    <t>Bourání podlah z dlaždic keramických nebo xylolitových tl do 10 mm plochy přes 1 m2</t>
  </si>
  <si>
    <t>2057133606</t>
  </si>
  <si>
    <t>Bourání podlah z dlaždic bez podkladního lože nebo mazaniny, s jakoukoliv výplní spár keramických nebo xylolitových tl. do 10 mm, plochy přes 1 m2</t>
  </si>
  <si>
    <t>308,87</t>
  </si>
  <si>
    <t>18,51</t>
  </si>
  <si>
    <t>82</t>
  </si>
  <si>
    <t>968072455</t>
  </si>
  <si>
    <t>Vybourání kovových dveřních zárubní pl do 2 m2</t>
  </si>
  <si>
    <t>-831632898</t>
  </si>
  <si>
    <t>Vybourání kovových rámů oken s křídly, dveřních zárubní, vrat, stěn, ostění nebo obkladů dveřních zárubní, plochy do 2 m2</t>
  </si>
  <si>
    <t>7*0,6*2</t>
  </si>
  <si>
    <t>3*0,8*2</t>
  </si>
  <si>
    <t>4*0,9*2</t>
  </si>
  <si>
    <t>8*0,6*2</t>
  </si>
  <si>
    <t>4*0,85*2</t>
  </si>
  <si>
    <t>0,75*2</t>
  </si>
  <si>
    <t>3*0,85*2</t>
  </si>
  <si>
    <t>2*0,8*2</t>
  </si>
  <si>
    <t>10*0,6*2</t>
  </si>
  <si>
    <t>2*0,85*2</t>
  </si>
  <si>
    <t>5*0,6*2</t>
  </si>
  <si>
    <t>83</t>
  </si>
  <si>
    <t>968072456</t>
  </si>
  <si>
    <t>Vybourání kovových dveřních zárubní pl přes 2 m2</t>
  </si>
  <si>
    <t>-73683927</t>
  </si>
  <si>
    <t>Vybourání kovových rámů oken s křídly, dveřních zárubní, vrat, stěn, ostění nebo obkladů dveřních zárubní, plochy přes 2 m2</t>
  </si>
  <si>
    <t>2,1*2</t>
  </si>
  <si>
    <t>84</t>
  </si>
  <si>
    <t>971028561</t>
  </si>
  <si>
    <t>Vybourání otvorů ve zdivu smíšeném pl do 1 m2 tl do 600 mm</t>
  </si>
  <si>
    <t>-204848026</t>
  </si>
  <si>
    <t>Vybourání otvorů ve zdivu základovém nebo nadzákladovém kamenném, smíšeném smíšeném, plochy do 1 m2, tl. do 600 mm</t>
  </si>
  <si>
    <t>85</t>
  </si>
  <si>
    <t>971028581</t>
  </si>
  <si>
    <t>Vybourání otvorů ve zdivu smíšeném pl do 1 m2 tl do 900 mm</t>
  </si>
  <si>
    <t>773026560</t>
  </si>
  <si>
    <t>Vybourání otvorů ve zdivu základovém nebo nadzákladovém kamenném, smíšeném smíšeném, plochy do 1 m2, tl. do 900 mm</t>
  </si>
  <si>
    <t>0,9*2,05*0,75*3</t>
  </si>
  <si>
    <t>86</t>
  </si>
  <si>
    <t>971028661</t>
  </si>
  <si>
    <t>Vybourání otvorů ve zdivu smíšeném pl do 4 m2 tl do 600 mm</t>
  </si>
  <si>
    <t>-1177733290</t>
  </si>
  <si>
    <t>Vybourání otvorů ve zdivu základovém nebo nadzákladovém kamenném, smíšeném smíšeném, plochy do 4 m2, tl. do 600 mm</t>
  </si>
  <si>
    <t>0,8*2,05*0,6</t>
  </si>
  <si>
    <t>87</t>
  </si>
  <si>
    <t>971028681</t>
  </si>
  <si>
    <t>Vybourání otvorů ve zdivu smíšeném pl do 4 m2 tl do 900 mm</t>
  </si>
  <si>
    <t>-1311420052</t>
  </si>
  <si>
    <t>Vybourání otvorů ve zdivu základovém nebo nadzákladovém kamenném, smíšeném smíšeném, plochy do 4 m2, tl. do 900 mm</t>
  </si>
  <si>
    <t>1,2*2,05*0,75</t>
  </si>
  <si>
    <t>1,1*2,05*0,75</t>
  </si>
  <si>
    <t>1,125*2,10*0,65</t>
  </si>
  <si>
    <t>88</t>
  </si>
  <si>
    <t>971033621</t>
  </si>
  <si>
    <t>Vybourání otvorů ve zdivu cihelném pl do 4 m2 na MVC nebo MV tl do 100 mm</t>
  </si>
  <si>
    <t>717295384</t>
  </si>
  <si>
    <t>Vybourání otvorů ve zdivu základovém nebo nadzákladovém z cihel, tvárnic, příčkovek z cihel pálených na maltu vápennou nebo vápenocementovou plochy do 4 m2, tl. do 100 mm</t>
  </si>
  <si>
    <t>1*2,05</t>
  </si>
  <si>
    <t>89</t>
  </si>
  <si>
    <t>972054691</t>
  </si>
  <si>
    <t>Vybourání otvorů v ŽB stropech nebo klenbách pl do 4 m2 tl přes 80 mm</t>
  </si>
  <si>
    <t>1044080884</t>
  </si>
  <si>
    <t>Vybourání otvorů ve stropech nebo klenbách železobetonových bez odstranění podlahy a násypu, plochy do 4 m2, tl. přes 80 mm</t>
  </si>
  <si>
    <t>2,195*3,534*0,15</t>
  </si>
  <si>
    <t>90</t>
  </si>
  <si>
    <t>973031335</t>
  </si>
  <si>
    <t>Vysekání kapes ve zdivu cihelném na MV nebo MVC pl do 0,16 m2 hl do 300 mm</t>
  </si>
  <si>
    <t>-1423384430</t>
  </si>
  <si>
    <t>Vysekání výklenků nebo kapes ve zdivu z cihel na maltu vápennou nebo vápenocementovou kapes, plochy do 0,16 m2, hl. do 300 mm</t>
  </si>
  <si>
    <t>3+4*2*3</t>
  </si>
  <si>
    <t>4*2*2</t>
  </si>
  <si>
    <t>3*2</t>
  </si>
  <si>
    <t>4*2*3</t>
  </si>
  <si>
    <t>4*2</t>
  </si>
  <si>
    <t>91</t>
  </si>
  <si>
    <t>978059541</t>
  </si>
  <si>
    <t>Odsekání a odebrání obkladů stěn z vnitřních obkládaček plochy přes 1 m2</t>
  </si>
  <si>
    <t>-1122189623</t>
  </si>
  <si>
    <t>Odsekání obkladů stěn včetně otlučení podkladní omítky až na zdivo z obkládaček vnitřních, z jakýchkoliv materiálů, plochy přes 1 m2</t>
  </si>
  <si>
    <t>163,6</t>
  </si>
  <si>
    <t>169,7</t>
  </si>
  <si>
    <t>167,9</t>
  </si>
  <si>
    <t>64,4</t>
  </si>
  <si>
    <t>92</t>
  </si>
  <si>
    <t>985231112</t>
  </si>
  <si>
    <t>Spárování zdiva aktivovanou maltou spára hl do 40 mm dl do 12 m/m2</t>
  </si>
  <si>
    <t>-168359668</t>
  </si>
  <si>
    <t>Spárování zdiva hloubky do 40 mm aktivovanou maltou délky spáry na 1 m2 upravované plochy přes 6 do 12 m</t>
  </si>
  <si>
    <t>95</t>
  </si>
  <si>
    <t>Různé dokončovací konstrukce a práce pozemních staveb</t>
  </si>
  <si>
    <t>93</t>
  </si>
  <si>
    <t>953945123</t>
  </si>
  <si>
    <t>Kotvy mechanické M 10 dl 130 mm pro střední zatížení do betonu, ŽB nebo kamene s vyvrtáním otvoru</t>
  </si>
  <si>
    <t>3004058</t>
  </si>
  <si>
    <t>Kotvy mechanické s vyvrtáním otvoru do betonu, železobetonu nebo tvrdého kamene pro střední zatížení průvlekové, velikost M 10, délka 130 mm</t>
  </si>
  <si>
    <t>kotvení ocelového schodiště do betonu - výkres č.A10</t>
  </si>
  <si>
    <t>94</t>
  </si>
  <si>
    <t>953945142</t>
  </si>
  <si>
    <t>Kotvy mechanické M 16 dl 170 mm pro střední zatížení do betonu, ŽB nebo kamene s vyvrtáním otvoru</t>
  </si>
  <si>
    <t>1861338464</t>
  </si>
  <si>
    <t>Kotvy mechanické s vyvrtáním otvoru do betonu, železobetonu nebo tvrdého kamene pro střední zatížení průvlekové, velikost M 16, délka 170 mm</t>
  </si>
  <si>
    <t>kotvení ocelového schodiště do betonu - výkres č. A09</t>
  </si>
  <si>
    <t>997</t>
  </si>
  <si>
    <t>Přesun sutě</t>
  </si>
  <si>
    <t>997013213</t>
  </si>
  <si>
    <t>Vnitrostaveništní doprava suti a vybouraných hmot pro budovy v do 12 m ručně</t>
  </si>
  <si>
    <t>1285747470</t>
  </si>
  <si>
    <t>Vnitrostaveništní doprava suti a vybouraných hmot vodorovně do 50 m svisle ručně pro budovy a haly výšky přes 9 do 12 m</t>
  </si>
  <si>
    <t>96</t>
  </si>
  <si>
    <t>997013501</t>
  </si>
  <si>
    <t>Odvoz suti a vybouraných hmot na skládku nebo meziskládku do 1 km se složením</t>
  </si>
  <si>
    <t>381070796</t>
  </si>
  <si>
    <t>Odvoz suti a vybouraných hmot na skládku nebo meziskládku se složením, na vzdálenost do 1 km</t>
  </si>
  <si>
    <t>97</t>
  </si>
  <si>
    <t>997013509</t>
  </si>
  <si>
    <t>Příplatek k odvozu suti a vybouraných hmot na skládku ZKD 1 km přes 1 km</t>
  </si>
  <si>
    <t>571943564</t>
  </si>
  <si>
    <t>Odvoz suti a vybouraných hmot na skládku nebo meziskládku se složením, na vzdálenost Příplatek k ceně za každý další i započatý 1 km přes 1 km</t>
  </si>
  <si>
    <t>131,675*25</t>
  </si>
  <si>
    <t>98</t>
  </si>
  <si>
    <t>997013631</t>
  </si>
  <si>
    <t>Poplatek za uložení na skládce (skládkovné) stavebního odpadu směsného kód odpadu 17 09 04</t>
  </si>
  <si>
    <t>960284450</t>
  </si>
  <si>
    <t>Poplatek za uložení stavebního odpadu na skládce (skládkovné) směsného stavebního a demoličního zatříděného do Katalogu odpadů pod kódem 17 09 04</t>
  </si>
  <si>
    <t>998</t>
  </si>
  <si>
    <t>Přesun hmot</t>
  </si>
  <si>
    <t>99</t>
  </si>
  <si>
    <t>998018002</t>
  </si>
  <si>
    <t>Přesun hmot ruční pro budovy v do 12 m</t>
  </si>
  <si>
    <t>1150042385</t>
  </si>
  <si>
    <t>Přesun hmot pro budovy občanské výstavby, bydlení, výrobu a služby ruční - bez užití mechanizace vodorovná dopravní vzdálenost do 100 m pro budovy s jakoukoliv nosnou konstrukcí výšky přes 6 do 12 m</t>
  </si>
  <si>
    <t>PSV</t>
  </si>
  <si>
    <t>Práce a dodávky PSV</t>
  </si>
  <si>
    <t>711</t>
  </si>
  <si>
    <t>Izolace proti vodě, vlhkosti a plynům</t>
  </si>
  <si>
    <t>100</t>
  </si>
  <si>
    <t>711111001</t>
  </si>
  <si>
    <t>Provedení izolace proti zemní vlhkosti vodorovné za studena nátěrem penetračním</t>
  </si>
  <si>
    <t>543867071</t>
  </si>
  <si>
    <t>Provedení izolace proti zemní vlhkosti natěradly a tmely za studena na ploše vodorovné V nátěrem penetračním</t>
  </si>
  <si>
    <t>(6,15+3,3)*1,1</t>
  </si>
  <si>
    <t>101</t>
  </si>
  <si>
    <t>711112001</t>
  </si>
  <si>
    <t>Provedení izolace proti zemní vlhkosti svislé za studena nátěrem penetračním</t>
  </si>
  <si>
    <t>608589812</t>
  </si>
  <si>
    <t>Provedení izolace proti zemní vlhkosti natěradly a tmely za studena na ploše svislé S nátěrem penetračním</t>
  </si>
  <si>
    <t>1,663*1,1</t>
  </si>
  <si>
    <t>102</t>
  </si>
  <si>
    <t>11163150</t>
  </si>
  <si>
    <t>lak penetrační asfaltový</t>
  </si>
  <si>
    <t>-1124419886</t>
  </si>
  <si>
    <t>14,2857142857143*0,00035 'Přepočtené koeficientem množství</t>
  </si>
  <si>
    <t>103</t>
  </si>
  <si>
    <t>711141559</t>
  </si>
  <si>
    <t>Provedení izolace proti zemní vlhkosti pásy přitavením vodorovné NAIP</t>
  </si>
  <si>
    <t>454352504</t>
  </si>
  <si>
    <t>Provedení izolace proti zemní vlhkosti pásy přitavením NAIP na ploše vodorovné V</t>
  </si>
  <si>
    <t>(6,15+3,3)*1,1*2</t>
  </si>
  <si>
    <t>104</t>
  </si>
  <si>
    <t>711142559</t>
  </si>
  <si>
    <t>Provedení izolace proti zemní vlhkosti pásy přitavením svislé NAIP</t>
  </si>
  <si>
    <t>-1646277004</t>
  </si>
  <si>
    <t>Provedení izolace proti zemní vlhkosti pásy přitavením NAIP na ploše svislé S</t>
  </si>
  <si>
    <t>1,829*2</t>
  </si>
  <si>
    <t>105</t>
  </si>
  <si>
    <t>62853004</t>
  </si>
  <si>
    <t>pás asfaltový natavitelný modifikovaný SBS tl 4,0mm s vložkou ze skleněné tkaniny a spalitelnou PE fólií nebo jemnozrnným minerálním posypem na horním povrchu</t>
  </si>
  <si>
    <t>1698313443</t>
  </si>
  <si>
    <t>(20,79+3,658)*2</t>
  </si>
  <si>
    <t>48,896*1,2 'Přepočtené koeficientem množství</t>
  </si>
  <si>
    <t>106</t>
  </si>
  <si>
    <t>711161115</t>
  </si>
  <si>
    <t>Izolace proti zemní vlhkosti nopovou fólií vodorovná, nopek v 20,0 mm, tl do 1,0 mm</t>
  </si>
  <si>
    <t>919903720</t>
  </si>
  <si>
    <t>Izolace proti zemní vlhkosti a beztlakové vodě nopovými fóliemi na ploše vodorovné V vrstva ochranná, odvětrávací a drenážní výška nopku 20,0 mm, tl. fólie do 1,0 mm</t>
  </si>
  <si>
    <t>6,15*1,1*1,2</t>
  </si>
  <si>
    <t>107</t>
  </si>
  <si>
    <t>711161215</t>
  </si>
  <si>
    <t>Izolace proti zemní vlhkosti nopovou fólií svislá, nopek v 20,0 mm, tl do 1,0 mm</t>
  </si>
  <si>
    <t>769996545</t>
  </si>
  <si>
    <t>Izolace proti zemní vlhkosti a beztlakové vodě nopovými fóliemi na ploše svislé S vrstva ochranná, odvětrávací a drenážní výška nopku 20,0 mm, tl. fólie do 1,0 mm</t>
  </si>
  <si>
    <t>1,829*1,2</t>
  </si>
  <si>
    <t>108</t>
  </si>
  <si>
    <t>711413121</t>
  </si>
  <si>
    <t>Izolace proti vodě za studena svislá těsnicí hmotou dvousložkovou na bázi polymery modifikované živičné emulze</t>
  </si>
  <si>
    <t>-1975841764</t>
  </si>
  <si>
    <t>Izolace proti povrchové a podpovrchové vodě natěradly a tmely za studena na ploše svislé S těsnicí hmotou dvousložkovou bitumenovou</t>
  </si>
  <si>
    <t>(0,95+9,9+1-1,7)*1,5</t>
  </si>
  <si>
    <t>(1,8+1,55+8,2+2*1,8+2,9+2*1,85+5,9+2*1,8+3,5+1,8)*1,5</t>
  </si>
  <si>
    <t>109</t>
  </si>
  <si>
    <t>998711102</t>
  </si>
  <si>
    <t>Přesun hmot tonážní pro izolace proti vodě, vlhkosti a plynům v objektech výšky do 12 m</t>
  </si>
  <si>
    <t>-1238439871</t>
  </si>
  <si>
    <t>Přesun hmot pro izolace proti vodě, vlhkosti a plynům stanovený z hmotnosti přesunovaného materiálu vodorovná dopravní vzdálenost do 50 m v objektech výšky přes 6 do 12 m</t>
  </si>
  <si>
    <t>110</t>
  </si>
  <si>
    <t>998711181</t>
  </si>
  <si>
    <t>Příplatek k přesunu hmot tonážní 711 prováděný bez použití mechanizace</t>
  </si>
  <si>
    <t>-1348784533</t>
  </si>
  <si>
    <t>Přesun hmot pro izolace proti vodě, vlhkosti a plynům stanovený z hmotnosti přesunovaného materiálu Příplatek k cenám za přesun prováděný bez použití mechanizace pro jakoukoliv výšku objektu</t>
  </si>
  <si>
    <t>763</t>
  </si>
  <si>
    <t>Konstrukce suché výstavby</t>
  </si>
  <si>
    <t>111</t>
  </si>
  <si>
    <t>763131411</t>
  </si>
  <si>
    <t>SDK podhled desky 1xA 12,5 bez izolace dvouvrstvá spodní kce profil CD+UD</t>
  </si>
  <si>
    <t>1516374452</t>
  </si>
  <si>
    <t>Podhled ze sádrokartonových desek dvouvrstvá zavěšená spodní konstrukce z ocelových profilů CD, UD jednoduše opláštěná deskou standardní A, tl. 12,5 mm, bez izolace</t>
  </si>
  <si>
    <t>26,04+21,27+52,48+58,78+22,4+21,07+11,25+17,29</t>
  </si>
  <si>
    <t>17,58</t>
  </si>
  <si>
    <t>112</t>
  </si>
  <si>
    <t>763131451</t>
  </si>
  <si>
    <t>SDK podhled deska 1xH2 12,5 bez izolace dvouvrstvá spodní kce profil CD+UD</t>
  </si>
  <si>
    <t>1154297424</t>
  </si>
  <si>
    <t>Podhled ze sádrokartonových desek dvouvrstvá zavěšená spodní konstrukce z ocelových profilů CD, UD jednoduše opláštěná deskou impregnovanou H2, tl. 12,5 mm, bez izolace</t>
  </si>
  <si>
    <t>11,85+13,88+1,68+12,4+6,07</t>
  </si>
  <si>
    <t>14,52+4,16+3,1+16,77+1,26+6,61</t>
  </si>
  <si>
    <t>3,01+6,61+18,68+16,77+1,26</t>
  </si>
  <si>
    <t>9,71+1,53+7,26</t>
  </si>
  <si>
    <t>113</t>
  </si>
  <si>
    <t>763131714</t>
  </si>
  <si>
    <t>SDK podhled základní penetrační nátěr</t>
  </si>
  <si>
    <t>1992998198</t>
  </si>
  <si>
    <t>Podhled ze sádrokartonových desek ostatní práce a konstrukce na podhledech ze sádrokartonových desek základní penetrační nátěr</t>
  </si>
  <si>
    <t>248,16+157,13</t>
  </si>
  <si>
    <t>114</t>
  </si>
  <si>
    <t>763131761</t>
  </si>
  <si>
    <t>Příplatek k SDK podhledu za plochu do 3 m2 jednotlivě</t>
  </si>
  <si>
    <t>1966119240</t>
  </si>
  <si>
    <t>Podhled ze sádrokartonových desek Příplatek k cenám za plochu do 3 m2 jednotlivě</t>
  </si>
  <si>
    <t>1,68+1,26+1,26+1,53</t>
  </si>
  <si>
    <t>115</t>
  </si>
  <si>
    <t>763131766</t>
  </si>
  <si>
    <t>Příplatek k SDK podhledu za výšku zavěšení přes 1,0 do 1,5 m</t>
  </si>
  <si>
    <t>1958449584</t>
  </si>
  <si>
    <t>Podhled ze sádrokartonových desek Příplatek k cenám za výšku zavěšení přes 1,0 do 1,5 m</t>
  </si>
  <si>
    <t>116</t>
  </si>
  <si>
    <t>998763302</t>
  </si>
  <si>
    <t>Přesun hmot tonážní pro sádrokartonové konstrukce v objektech v do 12 m</t>
  </si>
  <si>
    <t>-1140803050</t>
  </si>
  <si>
    <t>Přesun hmot pro konstrukce montované z desek sádrokartonových, sádrovláknitých, cementovláknitých nebo cementových stanovený z hmotnosti přesunovaného materiálu vodorovná dopravní vzdálenost do 50 m v objektech výšky přes 6 do 12 m</t>
  </si>
  <si>
    <t>117</t>
  </si>
  <si>
    <t>998763381</t>
  </si>
  <si>
    <t>Příplatek k přesunu hmot tonážní 763 SDK prováděný bez použití mechanizace</t>
  </si>
  <si>
    <t>1837188291</t>
  </si>
  <si>
    <t>Přesun hmot pro konstrukce montované z desek sádrokartonových, sádrovláknitých, cementovláknitých nebo cementových Příplatek k cenám za přesun prováděný bez použití mechanizace pro jakoukoliv výšku objektu</t>
  </si>
  <si>
    <t>764</t>
  </si>
  <si>
    <t>Konstrukce klempířské</t>
  </si>
  <si>
    <t>118</t>
  </si>
  <si>
    <t>76421664R</t>
  </si>
  <si>
    <t>Oprava klempířských prvků a střešní krytiny z TiZn plechu tl 0,6 mm</t>
  </si>
  <si>
    <t>-615396913</t>
  </si>
  <si>
    <t>oprava klempířských prvků a střešní krytiny dle požadavků TZ a AD</t>
  </si>
  <si>
    <t>119</t>
  </si>
  <si>
    <t>998764102</t>
  </si>
  <si>
    <t>Přesun hmot tonážní pro konstrukce klempířské v objektech v do 12 m</t>
  </si>
  <si>
    <t>-1437939823</t>
  </si>
  <si>
    <t>Přesun hmot pro konstrukce klempířské stanovený z hmotnosti přesunovaného materiálu vodorovná dopravní vzdálenost do 50 m v objektech výšky přes 6 do 12 m</t>
  </si>
  <si>
    <t>120</t>
  </si>
  <si>
    <t>998764181</t>
  </si>
  <si>
    <t>Příplatek k přesunu hmot tonážní 764 prováděný bez použití mechanizace</t>
  </si>
  <si>
    <t>934534020</t>
  </si>
  <si>
    <t>Přesun hmot pro konstrukce klempířské stanovený z hmotnosti přesunovaného materiálu Příplatek k cenám za přesun prováděný bez použití mechanizace pro jakoukoliv výšku objektu</t>
  </si>
  <si>
    <t>766</t>
  </si>
  <si>
    <t>Konstrukce truhlářské</t>
  </si>
  <si>
    <t>121</t>
  </si>
  <si>
    <t>766660001</t>
  </si>
  <si>
    <t>Montáž dveřních křídel otvíravých jednokřídlových š do 0,8 m do ocelové zárubně</t>
  </si>
  <si>
    <t>-490136439</t>
  </si>
  <si>
    <t>Montáž dveřních křídel dřevěných nebo plastových otevíravých do ocelové zárubně povrchově upravených jednokřídlových, šířky do 800 mm</t>
  </si>
  <si>
    <t>122</t>
  </si>
  <si>
    <t>61162085</t>
  </si>
  <si>
    <t>dveře jednokřídlé dřevotřískové povrch laminátový plné 700x1970/2100mm</t>
  </si>
  <si>
    <t>1552288965</t>
  </si>
  <si>
    <t>123</t>
  </si>
  <si>
    <t>61162086</t>
  </si>
  <si>
    <t>dveře jednokřídlé dřevotřískové povrch laminátový plné 800x1970/2100mm</t>
  </si>
  <si>
    <t>-1370685431</t>
  </si>
  <si>
    <t>124</t>
  </si>
  <si>
    <t>766660021</t>
  </si>
  <si>
    <t>Montáž dveřních křídel otvíravých jednokřídlových š do 0,8 m požárních do ocelové zárubně</t>
  </si>
  <si>
    <t>1243786657</t>
  </si>
  <si>
    <t>Montáž dveřních křídel dřevěných nebo plastových otevíravých do ocelové zárubně protipožárních jednokřídlových, šířky do 800 mm</t>
  </si>
  <si>
    <t>125</t>
  </si>
  <si>
    <t>61162097</t>
  </si>
  <si>
    <t>dveře jednokřídlé dřevotřískové protipožární EI (EW) 30 D3 povrch laminátový plné 700x1970/2100mm</t>
  </si>
  <si>
    <t>-1389438061</t>
  </si>
  <si>
    <t>v kompletizovaném provedení včetně prahů</t>
  </si>
  <si>
    <t>126</t>
  </si>
  <si>
    <t>61162098</t>
  </si>
  <si>
    <t>dveře jednokřídlé dřevotřískové protipožární EI (EW) 30 D3 povrch laminátový plné 800x1970/2100mm</t>
  </si>
  <si>
    <t>1271799870</t>
  </si>
  <si>
    <t>127</t>
  </si>
  <si>
    <t>766660022</t>
  </si>
  <si>
    <t>Montáž dveřních křídel otvíravých jednokřídlových š přes 0,8 m požárních do ocelové zárubně</t>
  </si>
  <si>
    <t>-718769890</t>
  </si>
  <si>
    <t>Montáž dveřních křídel dřevěných nebo plastových otevíravých do ocelové zárubně protipožárních jednokřídlových, šířky přes 800 mm</t>
  </si>
  <si>
    <t>128</t>
  </si>
  <si>
    <t>61165314</t>
  </si>
  <si>
    <t>dveře jednokřídlé dřevotřískové protipožární EI (EW) 30 D3 povrch laminátový plné 900x1970/2100mm</t>
  </si>
  <si>
    <t>20664650</t>
  </si>
  <si>
    <t>129</t>
  </si>
  <si>
    <t>61162100</t>
  </si>
  <si>
    <t>dveře jednokřídlé dřevotřískové protipožární EI (EW) 30 D3 povrch laminátový plné 1000x1970/2100mm</t>
  </si>
  <si>
    <t>2085898385</t>
  </si>
  <si>
    <t>130</t>
  </si>
  <si>
    <t>766660031</t>
  </si>
  <si>
    <t>Montáž dveřních křídel otvíravých dvoukřídlových požárních do ocelové zárubně</t>
  </si>
  <si>
    <t>1273036752</t>
  </si>
  <si>
    <t>Montáž dveřních křídel dřevěných nebo plastových otevíravých do ocelové zárubně protipožárních dvoukřídlových jakékoliv šířky</t>
  </si>
  <si>
    <t>131</t>
  </si>
  <si>
    <t>61162130</t>
  </si>
  <si>
    <t>dveře dvoukřídlé dřevotřískové protipožární EI (EW) 30 D3 povrch laminátový plné 1800x1970/2100mm</t>
  </si>
  <si>
    <t>74420358</t>
  </si>
  <si>
    <t>132</t>
  </si>
  <si>
    <t>766660728</t>
  </si>
  <si>
    <t>Montáž dveřního interiérového kování - zámku</t>
  </si>
  <si>
    <t>-941854267</t>
  </si>
  <si>
    <t>Montáž dveřních doplňků dveřního kování interiérového zámku</t>
  </si>
  <si>
    <t>133</t>
  </si>
  <si>
    <t>54924003</t>
  </si>
  <si>
    <t>zámek zadlabací 190/140 /20 P WC6</t>
  </si>
  <si>
    <t>-1960488762</t>
  </si>
  <si>
    <t>1+1+1+2</t>
  </si>
  <si>
    <t>134</t>
  </si>
  <si>
    <t>54924004</t>
  </si>
  <si>
    <t>zámek zadlabací 190/140/20 L cylinder</t>
  </si>
  <si>
    <t>1369202964</t>
  </si>
  <si>
    <t>6+3+2+2</t>
  </si>
  <si>
    <t>135</t>
  </si>
  <si>
    <t>54924005</t>
  </si>
  <si>
    <t>zámek zadlabací 190/140/20 L WC6</t>
  </si>
  <si>
    <t>-527530051</t>
  </si>
  <si>
    <t>5+3+4</t>
  </si>
  <si>
    <t>136</t>
  </si>
  <si>
    <t>54924006</t>
  </si>
  <si>
    <t>zámek zadlabací 190/140/20 P cylinder</t>
  </si>
  <si>
    <t>-88641183</t>
  </si>
  <si>
    <t>5+2+4+2+2</t>
  </si>
  <si>
    <t>137</t>
  </si>
  <si>
    <t>766660729</t>
  </si>
  <si>
    <t>Montáž dveřního interiérového kování - štítku s klikou</t>
  </si>
  <si>
    <t>-86691999</t>
  </si>
  <si>
    <t>Montáž dveřních doplňků dveřního kování interiérového štítku s klikou</t>
  </si>
  <si>
    <t>138</t>
  </si>
  <si>
    <t>54914622</t>
  </si>
  <si>
    <t>kování dveřní vrchní klika včetně štítu a montážního materiálu BB 72 matný nikl</t>
  </si>
  <si>
    <t>-51189065</t>
  </si>
  <si>
    <t>139</t>
  </si>
  <si>
    <t>55441003</t>
  </si>
  <si>
    <t>D+M šatní skříňky 1900x900x420 – tři oddíly, materiál lamino v barvě buku o síle 18 mm hrany lemované plastovou hranou ABS o síle 1mm, dvířka uzamykatelná cylindrickým zámkem</t>
  </si>
  <si>
    <t>-1747852643</t>
  </si>
  <si>
    <t>140</t>
  </si>
  <si>
    <t>998766102</t>
  </si>
  <si>
    <t>Přesun hmot tonážní pro konstrukce truhlářské v objektech v do 12 m</t>
  </si>
  <si>
    <t>1027793499</t>
  </si>
  <si>
    <t>Přesun hmot pro konstrukce truhlářské stanovený z hmotnosti přesunovaného materiálu vodorovná dopravní vzdálenost do 50 m v objektech výšky přes 6 do 12 m</t>
  </si>
  <si>
    <t>141</t>
  </si>
  <si>
    <t>998766181</t>
  </si>
  <si>
    <t>Příplatek k přesunu hmot tonážní 766 prováděný bez použití mechanizace</t>
  </si>
  <si>
    <t>1533979053</t>
  </si>
  <si>
    <t>Přesun hmot pro konstrukce truhlářské stanovený z hmotnosti přesunovaného materiálu Příplatek k ceně za přesun prováděný bez použití mechanizace pro jakoukoliv výšku objektu</t>
  </si>
  <si>
    <t>767</t>
  </si>
  <si>
    <t>Konstrukce zámečnické</t>
  </si>
  <si>
    <t>142</t>
  </si>
  <si>
    <t>767640221</t>
  </si>
  <si>
    <t>Montáž dveří hliníkových vchodových dvoukřídlových bez nadsvětlíku</t>
  </si>
  <si>
    <t>231925416</t>
  </si>
  <si>
    <t>Montáž dveří hliníkových vchodových dvoukřídlové bez nadsvětlíku</t>
  </si>
  <si>
    <t>143</t>
  </si>
  <si>
    <t>55341311</t>
  </si>
  <si>
    <t>dveře Al vchodové dvoukřídlové do š 1600mm</t>
  </si>
  <si>
    <t>1432462150</t>
  </si>
  <si>
    <t>dveře dle specifikace - výkres č. A05</t>
  </si>
  <si>
    <t>144</t>
  </si>
  <si>
    <t>767995113</t>
  </si>
  <si>
    <t>Montáž atypických zámečnických konstrukcí hmotnosti do 20 kg</t>
  </si>
  <si>
    <t>1239547137</t>
  </si>
  <si>
    <t>Montáž ostatních atypických zámečnických konstrukcí hmotnosti přes 10 do 20 kg</t>
  </si>
  <si>
    <t>montáž ocelového schodiště</t>
  </si>
  <si>
    <t>montáž ocelového zábradlí</t>
  </si>
  <si>
    <t>montáž ocelových rámů a pororoštů</t>
  </si>
  <si>
    <t>dle specifikace na výkrese č. A10</t>
  </si>
  <si>
    <t>386,0</t>
  </si>
  <si>
    <t>montáž ocelové konstrukce vnitřního schodiště</t>
  </si>
  <si>
    <t>montáž ocelového madla</t>
  </si>
  <si>
    <t>dle specifikace na výkrese č.A09</t>
  </si>
  <si>
    <t>782,0</t>
  </si>
  <si>
    <t>145</t>
  </si>
  <si>
    <t>76700010R</t>
  </si>
  <si>
    <t>dodávka, doprava materiálu k pol.767995113 - ocel S235 JR, povrch žárové zinkování</t>
  </si>
  <si>
    <t>1543576210</t>
  </si>
  <si>
    <t>bližší specifikace - výkres č.A10 a TZ</t>
  </si>
  <si>
    <t>bližší specifikace - výkres č.A09 a TZ</t>
  </si>
  <si>
    <t>Poznámka :</t>
  </si>
  <si>
    <t>-včetně drobného materiálu a svarů a povrchové úpravy</t>
  </si>
  <si>
    <t>-ocel.mechanické kotvy jsou vykázané v odd.95 (pol.953945123, -142)</t>
  </si>
  <si>
    <t>146</t>
  </si>
  <si>
    <t>998767102</t>
  </si>
  <si>
    <t>Přesun hmot tonážní pro zámečnické konstrukce v objektech v do 12 m</t>
  </si>
  <si>
    <t>-187110141</t>
  </si>
  <si>
    <t>Přesun hmot pro zámečnické konstrukce stanovený z hmotnosti přesunovaného materiálu vodorovná dopravní vzdálenost do 50 m v objektech výšky přes 6 do 12 m</t>
  </si>
  <si>
    <t>147</t>
  </si>
  <si>
    <t>998767181</t>
  </si>
  <si>
    <t>Příplatek k přesunu hmot tonážní 767 prováděný bez použití mechanizace</t>
  </si>
  <si>
    <t>852345882</t>
  </si>
  <si>
    <t>Přesun hmot pro zámečnické konstrukce stanovený z hmotnosti přesunovaného materiálu Příplatek k cenám za přesun prováděný bez použití mechanizace pro jakoukoliv výšku objektu</t>
  </si>
  <si>
    <t>771</t>
  </si>
  <si>
    <t>Podlahy z dlaždic</t>
  </si>
  <si>
    <t>148</t>
  </si>
  <si>
    <t>771111011</t>
  </si>
  <si>
    <t>Vysátí podkladu před pokládkou dlažby</t>
  </si>
  <si>
    <t>-1607777466</t>
  </si>
  <si>
    <t>Příprava podkladu před provedením dlažby vysátí podlah</t>
  </si>
  <si>
    <t>72,43</t>
  </si>
  <si>
    <t>46,32</t>
  </si>
  <si>
    <t>149</t>
  </si>
  <si>
    <t>771121011</t>
  </si>
  <si>
    <t>Nátěr penetrační na podlahu</t>
  </si>
  <si>
    <t>-787688627</t>
  </si>
  <si>
    <t>Příprava podkladu před provedením dlažby nátěr penetrační na podlahu</t>
  </si>
  <si>
    <t>32,231</t>
  </si>
  <si>
    <t>11,003</t>
  </si>
  <si>
    <t>8,834</t>
  </si>
  <si>
    <t>3,39</t>
  </si>
  <si>
    <t>150</t>
  </si>
  <si>
    <t>771151016</t>
  </si>
  <si>
    <t>Samonivelační stěrka podlah pevnosti 20 tl do 15 mm</t>
  </si>
  <si>
    <t>1944384921</t>
  </si>
  <si>
    <t>Příprava podkladu před provedením dlažby samonivelační stěrka min.pevnosti 20 MPa, tloušťky přes 12 do 15 mm</t>
  </si>
  <si>
    <t>151</t>
  </si>
  <si>
    <t>771474113</t>
  </si>
  <si>
    <t>Montáž soklů z dlaždic keramických rovných flexibilní lepidlo v do 120 mm</t>
  </si>
  <si>
    <t>283418699</t>
  </si>
  <si>
    <t>Montáž soklů z dlaždic keramických lepených flexibilním lepidlem rovných, výšky přes 90 do 120 mm</t>
  </si>
  <si>
    <t>226,21</t>
  </si>
  <si>
    <t>20,7</t>
  </si>
  <si>
    <t>152</t>
  </si>
  <si>
    <t>771574263</t>
  </si>
  <si>
    <t>Montáž podlah keramických pro mechanické zatížení protiskluzných lepených flexibilním lepidlem do 12 ks/m2</t>
  </si>
  <si>
    <t>2145927985</t>
  </si>
  <si>
    <t>Montáž podlah z dlaždic keramických lepených flexibilním lepidlem maloformátových pro vysoké mechanické zatížení protiskluzných nebo reliéfních (bezbariérových) přes 9 do 12 ks/m2</t>
  </si>
  <si>
    <t>153</t>
  </si>
  <si>
    <t>59761409</t>
  </si>
  <si>
    <t>dlažba keramická slinutá protiskluzná do interiéru i exteriéru pro vysoké mechanické namáhání přes 9 do 12ks/m2</t>
  </si>
  <si>
    <t>-229981918</t>
  </si>
  <si>
    <t>446,13+24,691</t>
  </si>
  <si>
    <t>470,821*1,1 'Přepočtené koeficientem množství</t>
  </si>
  <si>
    <t>154</t>
  </si>
  <si>
    <t>771591112</t>
  </si>
  <si>
    <t>Izolace pod dlažbu nátěrem nebo stěrkou ve dvou vrstvách</t>
  </si>
  <si>
    <t>-393965116</t>
  </si>
  <si>
    <t>Izolace podlahy pod dlažbu nátěrem nebo stěrkou ve dvou vrstvách</t>
  </si>
  <si>
    <t>155</t>
  </si>
  <si>
    <t>771591115</t>
  </si>
  <si>
    <t>Podlahy spárování silikonem</t>
  </si>
  <si>
    <t>1194457845</t>
  </si>
  <si>
    <t>Podlahy - dokončovací práce spárování silikonem</t>
  </si>
  <si>
    <t>322,31</t>
  </si>
  <si>
    <t>110,03</t>
  </si>
  <si>
    <t>88.34</t>
  </si>
  <si>
    <t>33,9</t>
  </si>
  <si>
    <t>156</t>
  </si>
  <si>
    <t>998771102</t>
  </si>
  <si>
    <t>Přesun hmot tonážní pro podlahy z dlaždic v objektech v do 12 m</t>
  </si>
  <si>
    <t>-2054598796</t>
  </si>
  <si>
    <t>Přesun hmot pro podlahy z dlaždic stanovený z hmotnosti přesunovaného materiálu vodorovná dopravní vzdálenost do 50 m v objektech výšky přes 6 do 12 m</t>
  </si>
  <si>
    <t>157</t>
  </si>
  <si>
    <t>998771181</t>
  </si>
  <si>
    <t>Příplatek k přesunu hmot tonážní 771 prováděný bez použití mechanizace</t>
  </si>
  <si>
    <t>-1956795755</t>
  </si>
  <si>
    <t>Přesun hmot pro podlahy z dlaždic stanovený z hmotnosti přesunovaného materiálu Příplatek k ceně za přesun prováděný bez použití mechanizace pro jakoukoliv výšku objektu</t>
  </si>
  <si>
    <t>776</t>
  </si>
  <si>
    <t>Podlahy povlakové</t>
  </si>
  <si>
    <t>158</t>
  </si>
  <si>
    <t>776111311</t>
  </si>
  <si>
    <t>Vysátí podkladu povlakových podlah</t>
  </si>
  <si>
    <t>-530846518</t>
  </si>
  <si>
    <t>Příprava podkladu vysátí podlah</t>
  </si>
  <si>
    <t>159</t>
  </si>
  <si>
    <t>776121111</t>
  </si>
  <si>
    <t>Vodou ředitelná penetrace savého podkladu povlakových podlah ředěná v poměru 1:3</t>
  </si>
  <si>
    <t>-585060137</t>
  </si>
  <si>
    <t>Příprava podkladu penetrace vodou ředitelná na savý podklad (válečkováním) ředěná v poměru 1:3 podlah</t>
  </si>
  <si>
    <t>23,83+2,92</t>
  </si>
  <si>
    <t>160</t>
  </si>
  <si>
    <t>776141122</t>
  </si>
  <si>
    <t>Vyrovnání podkladu povlakových podlah stěrkou pevnosti 30 MPa tl 5 mm</t>
  </si>
  <si>
    <t>717779758</t>
  </si>
  <si>
    <t>Příprava podkladu vyrovnání samonivelační stěrkou podlah min.pevnosti 30 MPa, tloušťky přes 3 do 5 mm</t>
  </si>
  <si>
    <t>161</t>
  </si>
  <si>
    <t>776231111</t>
  </si>
  <si>
    <t>Lepení lamel a čtverců z vinylu standardním lepidlem</t>
  </si>
  <si>
    <t>753265765</t>
  </si>
  <si>
    <t>Montáž podlahovin z vinylu lepením lamel nebo čtverců standardním lepidlem</t>
  </si>
  <si>
    <t>162</t>
  </si>
  <si>
    <t>28411051</t>
  </si>
  <si>
    <t>dílce vinylové tl 2,5mm, nášlapná vrstva 0,55mm, úprava PUR, třída zátěže 23/33/42, otlak 0,05mm, R10, třída otěru T, hořlavost Bfl S1, bez ftalátů</t>
  </si>
  <si>
    <t>1847103071</t>
  </si>
  <si>
    <t>26,75*1,1 'Přepočtené koeficientem množství</t>
  </si>
  <si>
    <t>163</t>
  </si>
  <si>
    <t>776421111</t>
  </si>
  <si>
    <t>Montáž obvodových lišt lepením</t>
  </si>
  <si>
    <t>479833269</t>
  </si>
  <si>
    <t>Montáž lišt obvodových lepených</t>
  </si>
  <si>
    <t>19,2+10</t>
  </si>
  <si>
    <t>164</t>
  </si>
  <si>
    <t>28411001</t>
  </si>
  <si>
    <t>lišta soklová PVC 9,7x58mm</t>
  </si>
  <si>
    <t>-90842113</t>
  </si>
  <si>
    <t>29,2</t>
  </si>
  <si>
    <t>29,2*1,02 'Přepočtené koeficientem množství</t>
  </si>
  <si>
    <t>165</t>
  </si>
  <si>
    <t>776421711</t>
  </si>
  <si>
    <t>Vložení nařezaných pásků z podlahoviny do lišt</t>
  </si>
  <si>
    <t>-1069039027</t>
  </si>
  <si>
    <t>Montáž lišt vložení pásků z podlahoviny do lišt včetně nařezání</t>
  </si>
  <si>
    <t>166</t>
  </si>
  <si>
    <t>776991121</t>
  </si>
  <si>
    <t>Základní čištění nově položených podlahovin vysátím a setřením vlhkým mopem</t>
  </si>
  <si>
    <t>394404978</t>
  </si>
  <si>
    <t>Ostatní práce údržba nových podlahovin po pokládce čištění základní</t>
  </si>
  <si>
    <t>167</t>
  </si>
  <si>
    <t>998776102</t>
  </si>
  <si>
    <t>Přesun hmot tonážní pro podlahy povlakové v objektech v do 12 m</t>
  </si>
  <si>
    <t>218726476</t>
  </si>
  <si>
    <t>Přesun hmot pro podlahy povlakové stanovený z hmotnosti přesunovaného materiálu vodorovná dopravní vzdálenost do 50 m v objektech výšky přes 6 do 12 m</t>
  </si>
  <si>
    <t>168</t>
  </si>
  <si>
    <t>998776181</t>
  </si>
  <si>
    <t>Příplatek k přesunu hmot tonážní 776 prováděný bez použití mechanizace</t>
  </si>
  <si>
    <t>520227289</t>
  </si>
  <si>
    <t>Přesun hmot pro podlahy povlakové stanovený z hmotnosti přesunovaného materiálu Příplatek k cenám za přesun prováděný bez použití mechanizace pro jakoukoliv výšku objektu</t>
  </si>
  <si>
    <t>781</t>
  </si>
  <si>
    <t>Dokončovací práce - obklady</t>
  </si>
  <si>
    <t>169</t>
  </si>
  <si>
    <t>781121011</t>
  </si>
  <si>
    <t>Nátěr penetrační na stěnu</t>
  </si>
  <si>
    <t>-192622305</t>
  </si>
  <si>
    <t>Příprava podkladu před provedením obkladu nátěr penetrační na stěnu</t>
  </si>
  <si>
    <t>50,225+47,765+10,66+46,636+21,212</t>
  </si>
  <si>
    <t>50,348+21,669+16,81+53,505+9,225+32,185</t>
  </si>
  <si>
    <t>17,245+32,185+68,757+53,505+9,225</t>
  </si>
  <si>
    <t>36,285+10,66+22,55</t>
  </si>
  <si>
    <t>170</t>
  </si>
  <si>
    <t>781131112</t>
  </si>
  <si>
    <t>Izolace pod obklad nátěrem nebo stěrkou ve dvou vrstvách</t>
  </si>
  <si>
    <t>-1234470378</t>
  </si>
  <si>
    <t>Izolace stěny pod obklad izolace nátěrem nebo stěrkou ve dvou vrstvách</t>
  </si>
  <si>
    <t>171</t>
  </si>
  <si>
    <t>781474113</t>
  </si>
  <si>
    <t>Montáž obkladů vnitřních keramických hladkých do 19 ks/m2 lepených flexibilním lepidlem</t>
  </si>
  <si>
    <t>950466386</t>
  </si>
  <si>
    <t>Montáž obkladů vnitřních stěn z dlaždic keramických lepených flexibilním lepidlem maloformátových hladkých přes 12 do 19 ks/m2</t>
  </si>
  <si>
    <t>172</t>
  </si>
  <si>
    <t>59761071</t>
  </si>
  <si>
    <t>obklad keramický hladký přes 12 do 19ks/m2</t>
  </si>
  <si>
    <t>-49304605</t>
  </si>
  <si>
    <t>610,652</t>
  </si>
  <si>
    <t>610,652*1,1 'Přepočtené koeficientem množství</t>
  </si>
  <si>
    <t>173</t>
  </si>
  <si>
    <t>781494111</t>
  </si>
  <si>
    <t>Plastové profily rohové lepené flexibilním lepidlem</t>
  </si>
  <si>
    <t>1274492830</t>
  </si>
  <si>
    <t>Obklad - dokončující práce profily ukončovací lepené flexibilním lepidlem rohové</t>
  </si>
  <si>
    <t>9*2,05+0,9*3+1+2+1,5</t>
  </si>
  <si>
    <t>0,9*5+2*2,05</t>
  </si>
  <si>
    <t>0,9*4+1,318*2+2*2,05+1,25</t>
  </si>
  <si>
    <t>0,9+2,05+2</t>
  </si>
  <si>
    <t>174</t>
  </si>
  <si>
    <t>781495115</t>
  </si>
  <si>
    <t>Spárování vnitřních obkladů silikonem</t>
  </si>
  <si>
    <t>1001788145</t>
  </si>
  <si>
    <t>Obklad - dokončující práce ostatní práce spárování silikonem</t>
  </si>
  <si>
    <t>100,45</t>
  </si>
  <si>
    <t>112,75</t>
  </si>
  <si>
    <t>118,9</t>
  </si>
  <si>
    <t>36,9</t>
  </si>
  <si>
    <t>175</t>
  </si>
  <si>
    <t>998781102</t>
  </si>
  <si>
    <t>Přesun hmot tonážní pro obklady keramické v objektech v do 12 m</t>
  </si>
  <si>
    <t>1765508109</t>
  </si>
  <si>
    <t>Přesun hmot pro obklady keramické stanovený z hmotnosti přesunovaného materiálu vodorovná dopravní vzdálenost do 50 m v objektech výšky přes 6 do 12 m</t>
  </si>
  <si>
    <t>176</t>
  </si>
  <si>
    <t>998781181</t>
  </si>
  <si>
    <t>Příplatek k přesunu hmot tonážní 781 prováděný bez použití mechanizace</t>
  </si>
  <si>
    <t>2099686155</t>
  </si>
  <si>
    <t>Přesun hmot pro obklady keramické stanovený z hmotnosti přesunovaného materiálu Příplatek k cenám za přesun prováděný bez použití mechanizace pro jakoukoliv výšku objektu</t>
  </si>
  <si>
    <t>783</t>
  </si>
  <si>
    <t>Dokončovací práce - nátěry</t>
  </si>
  <si>
    <t>177</t>
  </si>
  <si>
    <t>783314101</t>
  </si>
  <si>
    <t>Základní jednonásobný syntetický nátěr zámečnických konstrukcí</t>
  </si>
  <si>
    <t>-1780664982</t>
  </si>
  <si>
    <t>Základní nátěr zámečnických konstrukcí jednonásobný syntetický</t>
  </si>
  <si>
    <t>nátěr ocelových zárubní</t>
  </si>
  <si>
    <t>27*(2*2+0,7)*(0,1+2*0,05)</t>
  </si>
  <si>
    <t>8*(2*2+0,7)*(0,15+2*0,05)</t>
  </si>
  <si>
    <t>13*(2*2+0,8)*(0,1+2*0,05)</t>
  </si>
  <si>
    <t>5*(2*2+0,9)*(0,1+2*0,05)</t>
  </si>
  <si>
    <t>1*(2*2+1)*(0,1+2*0,05)</t>
  </si>
  <si>
    <t>1*(2*2+1,8)*(0,1+2*0,05)</t>
  </si>
  <si>
    <t>178</t>
  </si>
  <si>
    <t>783315101</t>
  </si>
  <si>
    <t>Mezinátěr jednonásobný syntetický standardní zámečnických konstrukcí</t>
  </si>
  <si>
    <t>-1055519108</t>
  </si>
  <si>
    <t>Mezinátěr zámečnických konstrukcí jednonásobný syntetický standardní</t>
  </si>
  <si>
    <t>179</t>
  </si>
  <si>
    <t>783317101</t>
  </si>
  <si>
    <t>Krycí jednonásobný syntetický standardní nátěr zámečnických konstrukcí</t>
  </si>
  <si>
    <t>410962063</t>
  </si>
  <si>
    <t>Krycí nátěr (email) zámečnických konstrukcí jednonásobný syntetický standardní</t>
  </si>
  <si>
    <t>180</t>
  </si>
  <si>
    <t>783933171</t>
  </si>
  <si>
    <t>Penetrační epoxidový nátěr hrubých betonových podlah</t>
  </si>
  <si>
    <t>-1367150852</t>
  </si>
  <si>
    <t>Penetrační nátěr betonových podlah hrubých epoxidový</t>
  </si>
  <si>
    <t>3,3*1,1</t>
  </si>
  <si>
    <t>181</t>
  </si>
  <si>
    <t>783947163</t>
  </si>
  <si>
    <t>Krycí dvojnásobný polyuretanový rozpouštědlový nátěr betonové podlahy</t>
  </si>
  <si>
    <t>-1045406808</t>
  </si>
  <si>
    <t>Krycí (uzavírací) nátěr betonových podlah dvojnásobný polyuretanový rozpouštědlový</t>
  </si>
  <si>
    <t>784</t>
  </si>
  <si>
    <t>Dokončovací práce - malby a tapety</t>
  </si>
  <si>
    <t>182</t>
  </si>
  <si>
    <t>784111011</t>
  </si>
  <si>
    <t>Obroušení podkladu omítnutého v místnostech výšky do 3,80 m</t>
  </si>
  <si>
    <t>1402403434</t>
  </si>
  <si>
    <t>Obroušení podkladu omítky v místnostech výšky do 3,80 m</t>
  </si>
  <si>
    <t>93,19+803,574</t>
  </si>
  <si>
    <t>183</t>
  </si>
  <si>
    <t>784121001</t>
  </si>
  <si>
    <t>Oškrabání malby v mísnostech výšky do 3,80 m</t>
  </si>
  <si>
    <t>-279505148</t>
  </si>
  <si>
    <t>Oškrabání malby v místnostech výšky do 3,80 m</t>
  </si>
  <si>
    <t>184</t>
  </si>
  <si>
    <t>784181101</t>
  </si>
  <si>
    <t>Základní akrylátová jednonásobná penetrace podkladu v místnostech výšky do 3,80 m</t>
  </si>
  <si>
    <t>80406004</t>
  </si>
  <si>
    <t>Penetrace podkladu jednonásobná základní akrylátová v místnostech výšky do 3,80 m</t>
  </si>
  <si>
    <t>185</t>
  </si>
  <si>
    <t>784211111</t>
  </si>
  <si>
    <t>Dvojnásobné bílé malby ze směsí za mokra velmi dobře otěruvzdorných v místnostech výšky do 3,80 m</t>
  </si>
  <si>
    <t>2060656389</t>
  </si>
  <si>
    <t>Malby z malířských směsí otěruvzdorných za mokra dvojnásobné, bílé za mokra otěruvzdorné velmi dobře v místnostech výšky do 3,80 m</t>
  </si>
  <si>
    <t>93,19+803,574+405,29</t>
  </si>
  <si>
    <t>787</t>
  </si>
  <si>
    <t>Dokončovací práce - zasklívání</t>
  </si>
  <si>
    <t>186</t>
  </si>
  <si>
    <t>787911115</t>
  </si>
  <si>
    <t>Montáž neprůhledné fólie na sklo</t>
  </si>
  <si>
    <t>208131581</t>
  </si>
  <si>
    <t>Zasklívání – ostatní práce montáž fólie na sklo neprůhledné</t>
  </si>
  <si>
    <t>okna v místnostech -1.11, -1.20, -1.25</t>
  </si>
  <si>
    <t>5,65</t>
  </si>
  <si>
    <t>187</t>
  </si>
  <si>
    <t>63479013</t>
  </si>
  <si>
    <t>fólie na sklo nereflexní kouřová 50%</t>
  </si>
  <si>
    <t>-563611829</t>
  </si>
  <si>
    <t>5,65*1,15 'Přepočtené koeficientem množství</t>
  </si>
  <si>
    <t>188</t>
  </si>
  <si>
    <t>998787102</t>
  </si>
  <si>
    <t>Přesun hmot tonážní pro zasklívání v objektech v do 12 m</t>
  </si>
  <si>
    <t>738551222</t>
  </si>
  <si>
    <t>Přesun hmot pro zasklívání stanovený z hmotnosti přesunovaného materiálu vodorovná dopravní vzdálenost do 50 m v objektech výšky přes 6 do 12 m</t>
  </si>
  <si>
    <t>189</t>
  </si>
  <si>
    <t>998787181</t>
  </si>
  <si>
    <t>Příplatek k přesunu hmot tonážní 787 prováděný bez použití mechanizace</t>
  </si>
  <si>
    <t>407654280</t>
  </si>
  <si>
    <t>Přesun hmot pro zasklívání stanovený z hmotnosti přesunovaného materiálu Příplatek k cenám za přesun prováděný bez použití mechanizace pro jakoukoliv výšku objektu</t>
  </si>
  <si>
    <t>02 - Zdravotně technické instalace</t>
  </si>
  <si>
    <t xml:space="preserve">    8 - Trubní vedení</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</si>
  <si>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</si>
  <si>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</si>
  <si>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</si>
  <si>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</si>
  <si>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</si>
  <si>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727 - Zdravotechnika - požární ochrana</t>
  </si>
  <si>
    <t>HZS - Hodinové zúčtovací sazby</t>
  </si>
  <si>
    <t>115101201</t>
  </si>
  <si>
    <t>Čerpání vody na dopravní výšku do 10 m průměrný přítok do 500 l/min</t>
  </si>
  <si>
    <t>hod</t>
  </si>
  <si>
    <t>853738286</t>
  </si>
  <si>
    <t>Čerpání vody na dopravní výšku do 10 m s uvažovaným průměrným přítokem do 500 l/min</t>
  </si>
  <si>
    <t>115101301</t>
  </si>
  <si>
    <t>Pohotovost čerpací soupravy pro dopravní výšku do 10 m přítok do 500 l/min</t>
  </si>
  <si>
    <t>den</t>
  </si>
  <si>
    <t>951772366</t>
  </si>
  <si>
    <t>Pohotovost záložní čerpací soupravy pro dopravní výšku do 10 m s uvažovaným průměrným přítokem do 500 l/min</t>
  </si>
  <si>
    <t>132212111</t>
  </si>
  <si>
    <t>Hloubení rýh š do 800 mm v soudržných horninách třídy těžitelnosti I, skupiny 3 ručně</t>
  </si>
  <si>
    <t>2093384110</t>
  </si>
  <si>
    <t>Hloubení rýh šířky do 800 mm ručně zapažených i nezapažených, s urovnáním dna do předepsaného profilu a spádu v hornině třídy těžitelnosti I skupiny 3 soudržných</t>
  </si>
  <si>
    <t>(5,2+1,5)*0,9*4,2</t>
  </si>
  <si>
    <t>10*0,6*0,8</t>
  </si>
  <si>
    <t>5,1*0,6*0,8</t>
  </si>
  <si>
    <t>1,4*0,6*0,72*3</t>
  </si>
  <si>
    <t>0,9*0,6*0,72*2</t>
  </si>
  <si>
    <t>9*0,6*0,55</t>
  </si>
  <si>
    <t>2*0,6*0,68</t>
  </si>
  <si>
    <t>4,4*0,6*0,72</t>
  </si>
  <si>
    <t>2,9*0,6*0,8</t>
  </si>
  <si>
    <t>1,8*0,6*0,8</t>
  </si>
  <si>
    <t>162211201</t>
  </si>
  <si>
    <t>Vodorovné přemístění do 10 m nošením výkopku z horniny třídy těžitelnosti I, skupiny 1 až 3</t>
  </si>
  <si>
    <t>986708329</t>
  </si>
  <si>
    <t>Vodorovné přemístění výkopku nebo sypaniny nošením s naložením a vyprázdněním nádoby na hromady nebo do dopravního prostředku na vzdálenost do 10 m z horniny třídy těžitelnosti I, skupiny 1 až 3</t>
  </si>
  <si>
    <t>162211311</t>
  </si>
  <si>
    <t>Vodorovné přemístění výkopku z horniny třídy těžitelnosti I, skupiny 1 až 3 stavebním kolečkem do 10 m</t>
  </si>
  <si>
    <t>137658171</t>
  </si>
  <si>
    <t>Vodorovné přemístění výkopku nebo sypaniny stavebním kolečkem s naložením a vyprázdněním kolečka na hromady nebo do dopravního prostředku na vzdálenost do 10 m z horniny třídy těžitelnosti I, skupiny 1 až 3</t>
  </si>
  <si>
    <t>-510219987</t>
  </si>
  <si>
    <t>-59322308</t>
  </si>
  <si>
    <t>43,109*16</t>
  </si>
  <si>
    <t>167111101</t>
  </si>
  <si>
    <t>Nakládání výkopku z hornin třídy těžitelnosti I, skupiny 1 až 3 ručně</t>
  </si>
  <si>
    <t>896286090</t>
  </si>
  <si>
    <t>Nakládání, skládání a překládání neulehlého výkopku nebo sypaniny ručně nakládání, z hornin třídy těžitelnosti I, skupiny 1 až 3</t>
  </si>
  <si>
    <t>400257601</t>
  </si>
  <si>
    <t>43,109*1,6</t>
  </si>
  <si>
    <t>-659790217</t>
  </si>
  <si>
    <t>174111102</t>
  </si>
  <si>
    <t>Zásyp v uzavřených prostorech sypaninou se zhutněním ručně</t>
  </si>
  <si>
    <t>1273148508</t>
  </si>
  <si>
    <t>Zásyp sypaninou z jakékoliv horniny ručně s uložením výkopku ve vrstvách se zhutněním v uzavřených prostorách s urovnáním povrchu zásypu</t>
  </si>
  <si>
    <t>(5,2+1,5)*0,9*3,9</t>
  </si>
  <si>
    <t>10*0,6*0,5</t>
  </si>
  <si>
    <t>5,1*0,6*0,5</t>
  </si>
  <si>
    <t>1,4*0,6*0,42*3</t>
  </si>
  <si>
    <t>0,9*0,6*0,42*2</t>
  </si>
  <si>
    <t>9*0,6*0,25</t>
  </si>
  <si>
    <t>2*0,6*0,38</t>
  </si>
  <si>
    <t>4,4*0,6*0,42</t>
  </si>
  <si>
    <t>2,9*0,6*0,5</t>
  </si>
  <si>
    <t>1,8*0,6*0,5</t>
  </si>
  <si>
    <t>175111101</t>
  </si>
  <si>
    <t>Obsypání potrubí ručně sypaninou bez prohození, uloženou do 3 m</t>
  </si>
  <si>
    <t>131137232</t>
  </si>
  <si>
    <t>Obsypání potrubí ručně sypaninou z vhodných hornin třídy těžitelnosti I a II, skupiny 1 až 4 nebo materiálem připraveným podél výkopu ve vzdálenosti do 3 m od jeho kraje pro jakoukoliv hloubku výkopu a míru zhutnění bez prohození sypaniny</t>
  </si>
  <si>
    <t>(5,2+1,5)*0,9*0,2</t>
  </si>
  <si>
    <t>10*0,6*0,2</t>
  </si>
  <si>
    <t>5,1*0,6*0,2</t>
  </si>
  <si>
    <t>1,4*0,6*0,2*3</t>
  </si>
  <si>
    <t>0,9*0,6*0,2*2</t>
  </si>
  <si>
    <t>9*0,6*0,2</t>
  </si>
  <si>
    <t>2*0,6*0,2</t>
  </si>
  <si>
    <t>4,4*0,6*0,2</t>
  </si>
  <si>
    <t>2,9*0,6*0,2</t>
  </si>
  <si>
    <t>1,8*0,6*0,2</t>
  </si>
  <si>
    <t>58331200</t>
  </si>
  <si>
    <t>štěrkopísek netříděný zásypový</t>
  </si>
  <si>
    <t>656702988</t>
  </si>
  <si>
    <t>(33,884+6,15)*1,7</t>
  </si>
  <si>
    <t>68,058*2 'Přepočtené koeficientem množství</t>
  </si>
  <si>
    <t>451572111</t>
  </si>
  <si>
    <t>Lože pod potrubí otevřený výkop z kameniva drobného těženého</t>
  </si>
  <si>
    <t>2115984389</t>
  </si>
  <si>
    <t>Lože pod potrubí, stoky a drobné objekty v otevřeném výkopu z kameniva drobného těženého 0 až 4 mm</t>
  </si>
  <si>
    <t>(5,2+1,5)*0,9*0,1</t>
  </si>
  <si>
    <t>10*0,6*0,1</t>
  </si>
  <si>
    <t>5,1*0,6*0,1</t>
  </si>
  <si>
    <t>1,4*0,6*0,1*3</t>
  </si>
  <si>
    <t>0,9*0,6*0,1*2</t>
  </si>
  <si>
    <t>9*0,6*0,1</t>
  </si>
  <si>
    <t>2*0,6*0,1</t>
  </si>
  <si>
    <t>4,4*0,6*0,1</t>
  </si>
  <si>
    <t>2,9*0,6*0,1</t>
  </si>
  <si>
    <t>1,8*0,6*0,1</t>
  </si>
  <si>
    <t>612325101</t>
  </si>
  <si>
    <t>Vápenocementová hrubá omítka rýh ve stěnách šířky do 150 mm</t>
  </si>
  <si>
    <t>2136441502</t>
  </si>
  <si>
    <t>Vápenocementová omítka rýh hrubá ve stěnách, šířky rýhy do 150 mm</t>
  </si>
  <si>
    <t>(301,9+26,6+123,6)*0,15</t>
  </si>
  <si>
    <t>631312141</t>
  </si>
  <si>
    <t>Doplnění rýh v dosavadních mazaninách betonem prostým</t>
  </si>
  <si>
    <t>-1540506718</t>
  </si>
  <si>
    <t>Doplnění dosavadních mazanin prostým betonem s dodáním hmot, bez potěru, plochy jednotlivě rýh v dosavadních mazaninách</t>
  </si>
  <si>
    <t>2066269715</t>
  </si>
  <si>
    <t>10*0,6*0,1*0,02</t>
  </si>
  <si>
    <t>5,1*0,6*0,1*0,02</t>
  </si>
  <si>
    <t>1,4*0,6*0,1*3*0,02</t>
  </si>
  <si>
    <t>0,9*0,6*0,1*2*0,02</t>
  </si>
  <si>
    <t>9*0,6*0,1*0,02</t>
  </si>
  <si>
    <t>2*0,6*0,1*0,02</t>
  </si>
  <si>
    <t>4,4*0,6*0,1*0,02</t>
  </si>
  <si>
    <t>2,9*0,6*0,1*0,02</t>
  </si>
  <si>
    <t>1,8*0,6*0,1*0,02</t>
  </si>
  <si>
    <t>Trubní vedení</t>
  </si>
  <si>
    <t>877265261</t>
  </si>
  <si>
    <t>Montáž dvorní vpusti z tvrdého PVC-systém KG DN 110</t>
  </si>
  <si>
    <t>-1544401118</t>
  </si>
  <si>
    <t>Montáž tvarovek na kanalizačním potrubí z trub z plastu z tvrdého PVC nebo z polypropylenu v otevřeném výkopu dvorních vpustí DN 110</t>
  </si>
  <si>
    <t>56231176R</t>
  </si>
  <si>
    <t>vtok DN 110 dvorní s vodorovným odtokem a živičným límcem, mechanická zápachová uzávěrka - klapka, litinový rám 260x260mm/litinová mříž 226x226mm</t>
  </si>
  <si>
    <t>-1347650828</t>
  </si>
  <si>
    <t>965042231</t>
  </si>
  <si>
    <t>Bourání podkladů pod dlažby nebo mazanin betonových nebo z litého asfaltu tl přes 100 mm pl do 4 m2</t>
  </si>
  <si>
    <t>-1213228013</t>
  </si>
  <si>
    <t>Bourání mazanin betonových nebo z litého asfaltu tl. přes 100 mm, plochy do 4 m2</t>
  </si>
  <si>
    <t>-1560886465</t>
  </si>
  <si>
    <t>10*0,6</t>
  </si>
  <si>
    <t>5,1*0,6</t>
  </si>
  <si>
    <t>1,4*0,6*3</t>
  </si>
  <si>
    <t>0,9*0,6*2</t>
  </si>
  <si>
    <t>9*0,6</t>
  </si>
  <si>
    <t>2*0,6</t>
  </si>
  <si>
    <t>4,4*0,6</t>
  </si>
  <si>
    <t>2,9*0,6</t>
  </si>
  <si>
    <t>1,8*0,6</t>
  </si>
  <si>
    <t>971033451</t>
  </si>
  <si>
    <t>Vybourání otvorů ve zdivu cihelném pl do 0,25 m2 na MVC nebo MV tl do 450 mm</t>
  </si>
  <si>
    <t>-254501108</t>
  </si>
  <si>
    <t>Vybourání otvorů ve zdivu základovém nebo nadzákladovém z cihel, tvárnic, příčkovek z cihel pálených na maltu vápennou nebo vápenocementovou plochy do 0,25 m2, tl. do 450 mm</t>
  </si>
  <si>
    <t>974031142</t>
  </si>
  <si>
    <t>Vysekání rýh ve zdivu cihelném hl do 70 mm š do 70 mm</t>
  </si>
  <si>
    <t>-1486960084</t>
  </si>
  <si>
    <t>Vysekání rýh ve zdivu cihelném na maltu vápennou nebo vápenocementovou do hl. 70 mm a šířky do 70 mm</t>
  </si>
  <si>
    <t>30+26,6</t>
  </si>
  <si>
    <t>109,5+27,4</t>
  </si>
  <si>
    <t>82,9+11,2</t>
  </si>
  <si>
    <t>14,3</t>
  </si>
  <si>
    <t>974031153</t>
  </si>
  <si>
    <t>Vysekání rýh ve zdivu cihelném hl do 100 mm š do 100 mm</t>
  </si>
  <si>
    <t>1905971055</t>
  </si>
  <si>
    <t>Vysekání rýh ve zdivu cihelném na maltu vápennou nebo vápenocementovou do hl. 100 mm a šířky do 100 mm</t>
  </si>
  <si>
    <t>1,6+25</t>
  </si>
  <si>
    <t>974031164</t>
  </si>
  <si>
    <t>Vysekání rýh ve zdivu cihelném hl do 150 mm š do 150 mm</t>
  </si>
  <si>
    <t>-1123108375</t>
  </si>
  <si>
    <t>Vysekání rýh ve zdivu cihelném na maltu vápennou nebo vápenocementovou do hl. 150 mm a šířky do 150 mm</t>
  </si>
  <si>
    <t>16,3+102,8+4,5</t>
  </si>
  <si>
    <t>997013211</t>
  </si>
  <si>
    <t>Vnitrostaveništní doprava suti a vybouraných hmot pro budovy v do 6 m ručně</t>
  </si>
  <si>
    <t>-766238389</t>
  </si>
  <si>
    <t>Vnitrostaveništní doprava suti a vybouraných hmot vodorovně do 50 m svisle ručně pro budovy a haly výšky do 6 m</t>
  </si>
  <si>
    <t>1883344497</t>
  </si>
  <si>
    <t>1027158014</t>
  </si>
  <si>
    <t>24,632*25</t>
  </si>
  <si>
    <t>-1259138556</t>
  </si>
  <si>
    <t>-1899933358</t>
  </si>
  <si>
    <t>713</t>
  </si>
  <si>
    <t>Izolace tepelné</t>
  </si>
  <si>
    <t>713463121</t>
  </si>
  <si>
    <t>Montáž izolace tepelné potrubí potrubními pouzdry bez úpravy uchycenými sponami 1x</t>
  </si>
  <si>
    <t>485122271</t>
  </si>
  <si>
    <t>Montáž izolace tepelné potrubí a ohybů tvarovkami nebo deskami potrubními pouzdry bez povrchové úpravy (izolační materiál ve specifikaci) uchycenými sponami potrubí jednovrstvá</t>
  </si>
  <si>
    <t>24+1,5</t>
  </si>
  <si>
    <t>28655582R</t>
  </si>
  <si>
    <t>hadice tepelněizolační z elastomerů na bázi syntetického kaučuku černé barvy, tepelná vodivost 0,038 W/mK při 0°C, faktor difuzního odporu  ≥ 10000, tl. izolace 25 mm</t>
  </si>
  <si>
    <t>1688561183</t>
  </si>
  <si>
    <t>izolace DN 75</t>
  </si>
  <si>
    <t>1,5*1,05</t>
  </si>
  <si>
    <t>28655583R</t>
  </si>
  <si>
    <t>-911889433</t>
  </si>
  <si>
    <t>DN 110</t>
  </si>
  <si>
    <t>24*1,05</t>
  </si>
  <si>
    <t>998713102</t>
  </si>
  <si>
    <t>Přesun hmot tonážní pro izolace tepelné v objektech v do 12 m</t>
  </si>
  <si>
    <t>852821608</t>
  </si>
  <si>
    <t>Přesun hmot pro izolace tepelné stanovený z hmotnosti přesunovaného materiálu vodorovná dopravní vzdálenost do 50 m v objektech výšky přes 6 m do 12 m</t>
  </si>
  <si>
    <t>998713181</t>
  </si>
  <si>
    <t>Příplatek k přesunu hmot tonážní 713 prováděný bez použití mechanizace</t>
  </si>
  <si>
    <t>-928716438</t>
  </si>
  <si>
    <t>Přesun hmot pro izolace tepelné stanovený z hmotnosti přesunovaného materiálu Příplatek k cenám za přesun prováděný bez použití mechanizace pro jakoukoliv výšku objektu</t>
  </si>
  <si>
    <t>721</t>
  </si>
  <si>
    <t>Zdravotechnika - vnitřní kanalizace</t>
  </si>
  <si>
    <t>7211009R1</t>
  </si>
  <si>
    <t>Montáž zátky PP DN 75</t>
  </si>
  <si>
    <t>-712540292</t>
  </si>
  <si>
    <t>28615690</t>
  </si>
  <si>
    <t>hrdlová zátka HTM DN 75  l = 39mm</t>
  </si>
  <si>
    <t>972853934</t>
  </si>
  <si>
    <t>7211009R2</t>
  </si>
  <si>
    <t>Montáž zátky PP DN 110</t>
  </si>
  <si>
    <t>1813637529</t>
  </si>
  <si>
    <t>28615691</t>
  </si>
  <si>
    <t>hrdlová zátka HTM DN 110 l = 46mm</t>
  </si>
  <si>
    <t>433809403</t>
  </si>
  <si>
    <t>72111095R</t>
  </si>
  <si>
    <t>Napojení potrubí do stávající revizní šachty</t>
  </si>
  <si>
    <t>-1545525080</t>
  </si>
  <si>
    <t>721110961</t>
  </si>
  <si>
    <t>Potrubí kameninové propojení potrubí DN 100</t>
  </si>
  <si>
    <t>685647582</t>
  </si>
  <si>
    <t>Opravy odpadního potrubí kameninového propojení dosavadního potrubí DN 100</t>
  </si>
  <si>
    <t>napojení na stávající kameninové potrubí</t>
  </si>
  <si>
    <t>28615651R</t>
  </si>
  <si>
    <t>D+M čistící kus kanalizační PP DN 75</t>
  </si>
  <si>
    <t>-1351838148</t>
  </si>
  <si>
    <t>28615652R</t>
  </si>
  <si>
    <t>D+M čistící kus kanalizační PP DN 110</t>
  </si>
  <si>
    <t>-872552863</t>
  </si>
  <si>
    <t>721140802</t>
  </si>
  <si>
    <t>Demontáž potrubí litinové do DN 100</t>
  </si>
  <si>
    <t>1428034798</t>
  </si>
  <si>
    <t>Demontáž potrubí z litinových trub odpadních nebo dešťových do DN 100</t>
  </si>
  <si>
    <t>113+34</t>
  </si>
  <si>
    <t>721140913</t>
  </si>
  <si>
    <t>Potrubí litinové propojení potrubí DN 75</t>
  </si>
  <si>
    <t>-1520181351</t>
  </si>
  <si>
    <t>Opravy odpadního potrubí litinového propojení dosavadního potrubí DN 75</t>
  </si>
  <si>
    <t>napojení na stávající litinové potrubí (na patní koleno)</t>
  </si>
  <si>
    <t>DN 65</t>
  </si>
  <si>
    <t>721140915</t>
  </si>
  <si>
    <t>Potrubí litinové propojení potrubí DN 100</t>
  </si>
  <si>
    <t>-56062199</t>
  </si>
  <si>
    <t>Opravy odpadního potrubí litinového propojení dosavadního potrubí DN 100</t>
  </si>
  <si>
    <t>napojení na stávající litonové potrubí (na patní koleno)</t>
  </si>
  <si>
    <t>28611521R</t>
  </si>
  <si>
    <t>D+M přechod kanalizační PVC litina-plast DN 65</t>
  </si>
  <si>
    <t>1866926474</t>
  </si>
  <si>
    <t>napojení na stávající litonové potrubí odvětrání přes přechodový kus</t>
  </si>
  <si>
    <t>28611522R</t>
  </si>
  <si>
    <t>d+m přechod kanalizační PVC litina-plast DN 100</t>
  </si>
  <si>
    <t>75288502</t>
  </si>
  <si>
    <t>D+M přechod kanalizační PVC litina-plast DN 100</t>
  </si>
  <si>
    <t>napojení na stávající litinové potrubí odvětrání přes přechodový kus</t>
  </si>
  <si>
    <t>721171803</t>
  </si>
  <si>
    <t>Demontáž potrubí z PVC do D 75</t>
  </si>
  <si>
    <t>-1199346551</t>
  </si>
  <si>
    <t>Demontáž potrubí z novodurových trub odpadních nebo připojovacích do D 75</t>
  </si>
  <si>
    <t>721173401</t>
  </si>
  <si>
    <t>Potrubí kanalizační z PVC SN 4 svodné DN 110</t>
  </si>
  <si>
    <t>-2096894266</t>
  </si>
  <si>
    <t>Potrubí z trub PVC SN4 svodné (ležaté) DN 110</t>
  </si>
  <si>
    <t>721173402</t>
  </si>
  <si>
    <t>Potrubí kanalizační z PVC SN 4 svodné DN 125</t>
  </si>
  <si>
    <t>-1489230974</t>
  </si>
  <si>
    <t>Potrubí z trub PVC SN4 svodné (ležaté) DN 125</t>
  </si>
  <si>
    <t>721173403</t>
  </si>
  <si>
    <t>Potrubí kanalizační z PVC SN 4 svodné DN 160</t>
  </si>
  <si>
    <t>1778738068</t>
  </si>
  <si>
    <t>Potrubí z trub PVC SN4 svodné (ležaté) DN 160</t>
  </si>
  <si>
    <t>721174024</t>
  </si>
  <si>
    <t>Potrubí kanalizační z PP odpadní DN 75</t>
  </si>
  <si>
    <t>-715298121</t>
  </si>
  <si>
    <t>Potrubí z trub polypropylenových odpadní (svislé) DN 75</t>
  </si>
  <si>
    <t>721174025</t>
  </si>
  <si>
    <t>Potrubí kanalizační z PP odpadní DN 110</t>
  </si>
  <si>
    <t>1441710289</t>
  </si>
  <si>
    <t>Potrubí z trub polypropylenových odpadní (svislé) DN 110</t>
  </si>
  <si>
    <t>721174042</t>
  </si>
  <si>
    <t>Potrubí kanalizační z PP připojovací DN 40</t>
  </si>
  <si>
    <t>-1011798491</t>
  </si>
  <si>
    <t>Potrubí z trub polypropylenových připojovací DN 40</t>
  </si>
  <si>
    <t>721174043</t>
  </si>
  <si>
    <t>Potrubí kanalizační z PP připojovací DN 50</t>
  </si>
  <si>
    <t>1671170647</t>
  </si>
  <si>
    <t>Potrubí z trub polypropylenových připojovací DN 50</t>
  </si>
  <si>
    <t>721174044</t>
  </si>
  <si>
    <t>Potrubí kanalizační z PP připojovací DN 75</t>
  </si>
  <si>
    <t>-338429649</t>
  </si>
  <si>
    <t>Potrubí z trub polypropylenových připojovací DN 75</t>
  </si>
  <si>
    <t>721174045</t>
  </si>
  <si>
    <t>Potrubí kanalizační z PP připojovací DN 110</t>
  </si>
  <si>
    <t>2141589246</t>
  </si>
  <si>
    <t>Potrubí z trub polypropylenových připojovací DN 110</t>
  </si>
  <si>
    <t>721175212</t>
  </si>
  <si>
    <t>Potrubí kanalizační z PP odpadní odhlučněné třívrstvé DN 110</t>
  </si>
  <si>
    <t>-1807462273</t>
  </si>
  <si>
    <t>Plastové potrubí odhlučněné třívrstvé odpadní (svislé) DN 110</t>
  </si>
  <si>
    <t>72121081R</t>
  </si>
  <si>
    <t>Demontáž vpustí sprchových</t>
  </si>
  <si>
    <t>2054312088</t>
  </si>
  <si>
    <t>Demontáž kanalizačního příslušenství vpustí sprchových</t>
  </si>
  <si>
    <t>721212125</t>
  </si>
  <si>
    <t>Odtokový sprchový žlab délky 900 mm s krycím roštem a zápachovou uzávěrkou</t>
  </si>
  <si>
    <t>-876491205</t>
  </si>
  <si>
    <t>Odtokové sprchové žlaby se zápachovou uzávěrkou a krycím roštem délky 900 mm</t>
  </si>
  <si>
    <t>721273153</t>
  </si>
  <si>
    <t>Hlavice ventilační polypropylen PP DN 110</t>
  </si>
  <si>
    <t>763368548</t>
  </si>
  <si>
    <t>Ventilační hlavice z polypropylenu (PP) DN 110</t>
  </si>
  <si>
    <t>721290111</t>
  </si>
  <si>
    <t>Zkouška těsnosti potrubí kanalizace vodou do DN 125</t>
  </si>
  <si>
    <t>-1184788365</t>
  </si>
  <si>
    <t>Zkouška těsnosti kanalizace v objektech vodou do DN 125</t>
  </si>
  <si>
    <t>30+26,6+1,6+16,3</t>
  </si>
  <si>
    <t>25+102,8</t>
  </si>
  <si>
    <t>4,5</t>
  </si>
  <si>
    <t>23,4+14,5</t>
  </si>
  <si>
    <t>721290112</t>
  </si>
  <si>
    <t>Zkouška těsnosti potrubí kanalizace vodou do DN 200</t>
  </si>
  <si>
    <t>82664004</t>
  </si>
  <si>
    <t>Zkouška těsnosti kanalizace v objektech vodou DN 150 nebo DN 200</t>
  </si>
  <si>
    <t>998721101</t>
  </si>
  <si>
    <t>Přesun hmot tonážní pro vnitřní kanalizace v objektech v do 6 m</t>
  </si>
  <si>
    <t>1559426622</t>
  </si>
  <si>
    <t>Přesun hmot pro vnitřní kanalizace stanovený z hmotnosti přesunovaného materiálu vodorovná dopravní vzdálenost do 50 m v objektech výšky do 6 m</t>
  </si>
  <si>
    <t>998721181</t>
  </si>
  <si>
    <t>Příplatek k přesunu hmot tonážní 721 prováděný bez použití mechanizace</t>
  </si>
  <si>
    <t>-1961973230</t>
  </si>
  <si>
    <t>Přesun hmot pro vnitřní kanalizace stanovený z hmotnosti přesunovaného materiálu Příplatek k ceně za přesun prováděný bez použití mechanizace pro jakoukoliv výšku objektu</t>
  </si>
  <si>
    <t>722</t>
  </si>
  <si>
    <t>Zdravotechnika - vnitřní vodovod</t>
  </si>
  <si>
    <t>7221319R1</t>
  </si>
  <si>
    <t>Potrubí PPR propojení potrubí DN 20/20</t>
  </si>
  <si>
    <t>1867697907</t>
  </si>
  <si>
    <t>7221319R2</t>
  </si>
  <si>
    <t>Potrubí PPR propojení potrubí DN 20/25</t>
  </si>
  <si>
    <t>-738292207</t>
  </si>
  <si>
    <t>7221319R3</t>
  </si>
  <si>
    <t>Potrubí PPR propojení potrubí DN 20/32</t>
  </si>
  <si>
    <t>-2120810245</t>
  </si>
  <si>
    <t>7221319R4</t>
  </si>
  <si>
    <t>Potrubí PPR propojení potrubí DN 20/40</t>
  </si>
  <si>
    <t>1535024280</t>
  </si>
  <si>
    <t>7221319R5</t>
  </si>
  <si>
    <t>Potrubí PPR propojení potrubí DN 25/25</t>
  </si>
  <si>
    <t>-1145305310</t>
  </si>
  <si>
    <t>7221319R6</t>
  </si>
  <si>
    <t>Potrubí PPR propojení potrubí DN 25/40</t>
  </si>
  <si>
    <t>-1316062895</t>
  </si>
  <si>
    <t>7221319R7</t>
  </si>
  <si>
    <t>Potrubí PPR propojení potrubí DN 25/50</t>
  </si>
  <si>
    <t>1208385626</t>
  </si>
  <si>
    <t>7221319R8</t>
  </si>
  <si>
    <t>Potrubí PPR propojení potrubí DN 32/32</t>
  </si>
  <si>
    <t>-1487276275</t>
  </si>
  <si>
    <t>7221319R9</t>
  </si>
  <si>
    <t>Potrubí PPR propojení potrubí DN 32/40</t>
  </si>
  <si>
    <t>1530964409</t>
  </si>
  <si>
    <t>722170801</t>
  </si>
  <si>
    <t>Demontáž rozvodů vody z plastů do D 25</t>
  </si>
  <si>
    <t>-1300407826</t>
  </si>
  <si>
    <t>Demontáž rozvodů vody z plastů do Ø 25 mm</t>
  </si>
  <si>
    <t>722174002</t>
  </si>
  <si>
    <t>Potrubí vodovodní plastové PPR svar polyfuze PN 16 D 20x2,8 mm</t>
  </si>
  <si>
    <t>-1056621424</t>
  </si>
  <si>
    <t>Potrubí z plastových trubek z polypropylenu PPR svařovaných polyfuzně PN 16 (SDR 7,4) D 20 x 2,8</t>
  </si>
  <si>
    <t>studená voda</t>
  </si>
  <si>
    <t>109,5+27,5</t>
  </si>
  <si>
    <t>722174003</t>
  </si>
  <si>
    <t>Potrubí vodovodní plastové PPR svar polyfuze PN 16 D 25x3,5 mm</t>
  </si>
  <si>
    <t>-720389637</t>
  </si>
  <si>
    <t>Potrubí z plastových trubek z polypropylenu PPR svařovaných polyfuzně PN 16 (SDR 7,4) D 25 x 3,5</t>
  </si>
  <si>
    <t>27,4+31,4</t>
  </si>
  <si>
    <t>722174004</t>
  </si>
  <si>
    <t>Potrubí vodovodní plastové PPR svar polyfuze PN 16 D 32x4,4 mm</t>
  </si>
  <si>
    <t>571326609</t>
  </si>
  <si>
    <t>Potrubí z plastových trubek z polypropylenu PPR svařovaných polyfuzně PN 16 (SDR 7,4) D 32 x 4,4</t>
  </si>
  <si>
    <t>3,5</t>
  </si>
  <si>
    <t>722175002</t>
  </si>
  <si>
    <t>Potrubí vodovodní plastové PP-RCT svar polyfuze D 20x2,8 mm</t>
  </si>
  <si>
    <t>-642838844</t>
  </si>
  <si>
    <t>Potrubí z plastových trubek z polypropylenu PP-RCT svařovaných polyfuzně D 20 x 2,8</t>
  </si>
  <si>
    <t>teplá voda</t>
  </si>
  <si>
    <t>82,9+44,8</t>
  </si>
  <si>
    <t>cirkulace</t>
  </si>
  <si>
    <t>14,3+51</t>
  </si>
  <si>
    <t>722175003</t>
  </si>
  <si>
    <t>Potrubí vodovodní plastové PP-RCT svar polyfuze D 25x3,5 mm</t>
  </si>
  <si>
    <t>1356457363</t>
  </si>
  <si>
    <t>Potrubí z plastových trubek z polypropylenu PP-RCT svařovaných polyfuzně D 25 x 3,5</t>
  </si>
  <si>
    <t>11,2+25,6</t>
  </si>
  <si>
    <t>722175004</t>
  </si>
  <si>
    <t>Potrubí vodovodní plastové PP-RCT svar polyfuze D 32x4,4 mm</t>
  </si>
  <si>
    <t>1964648281</t>
  </si>
  <si>
    <t>Potrubí z plastových trubek z polypropylenu PP-RCT svařovaných polyfuzně D 32 x 4,4</t>
  </si>
  <si>
    <t>8,5</t>
  </si>
  <si>
    <t>722181211</t>
  </si>
  <si>
    <t>Ochrana vodovodního potrubí přilepenými termoizolačními trubicemi z PE tl do 6 mm DN do 22 mm</t>
  </si>
  <si>
    <t>599221422</t>
  </si>
  <si>
    <t>Ochrana potrubí termoizolačními trubicemi z pěnového polyetylenu PE přilepenými v příčných a podélných spojích, tloušťky izolace do 6 mm, vnitřního průměru izolace DN do 22 mm</t>
  </si>
  <si>
    <t>722181212</t>
  </si>
  <si>
    <t>Ochrana vodovodního potrubí přilepenými termoizolačními trubicemi z PE tl do 6 mm DN do 32 mm</t>
  </si>
  <si>
    <t>1091774392</t>
  </si>
  <si>
    <t>Ochrana potrubí termoizolačními trubicemi z pěnového polyetylenu PE přilepenými v příčných a podélných spojích, tloušťky izolace do 6 mm, vnitřního průměru izolace DN přes 22 do 32 mm</t>
  </si>
  <si>
    <t>722181222</t>
  </si>
  <si>
    <t>Ochrana vodovodního potrubí přilepenými termoizolačními trubicemi z PE tl do 9 mm DN do 45 mm</t>
  </si>
  <si>
    <t>-226519226</t>
  </si>
  <si>
    <t>Ochrana potrubí termoizolačními trubicemi z pěnového polyetylenu PE přilepenými v příčných a podélných spojích, tloušťky izolace přes 6 do 9 mm, vnitřního průměru izolace DN přes 22 do 45 mm</t>
  </si>
  <si>
    <t>722181231</t>
  </si>
  <si>
    <t>Ochrana vodovodního potrubí přilepenými termoizolačními trubicemi z PE tl do 13 mm DN do 22 mm</t>
  </si>
  <si>
    <t>1201289479</t>
  </si>
  <si>
    <t>Ochrana potrubí termoizolačními trubicemi z pěnového polyetylenu PE přilepenými v příčných a podélných spojích, tloušťky izolace přes 9 do 13 mm, vnitřního průměru izolace DN do 22 mm</t>
  </si>
  <si>
    <t>82,9</t>
  </si>
  <si>
    <t>722181232</t>
  </si>
  <si>
    <t>Ochrana vodovodního potrubí přilepenými termoizolačními trubicemi z PE tl do 13 mm DN do 45 mm</t>
  </si>
  <si>
    <t>-56838632</t>
  </si>
  <si>
    <t>Ochrana potrubí termoizolačními trubicemi z pěnového polyetylenu PE přilepenými v příčných a podélných spojích, tloušťky izolace přes 9 do 13 mm, vnitřního průměru izolace DN přes 22 do 45 mm</t>
  </si>
  <si>
    <t>11,2</t>
  </si>
  <si>
    <t>722181241</t>
  </si>
  <si>
    <t>Ochrana vodovodního potrubí přilepenými termoizolačními trubicemi z PE tl do 20 mm DN do 22 mm</t>
  </si>
  <si>
    <t>1712329776</t>
  </si>
  <si>
    <t>Ochrana potrubí termoizolačními trubicemi z pěnového polyetylenu PE přilepenými v příčných a podélných spojích, tloušťky izolace přes 13 do 20 mm, vnitřního průměru izolace DN do 22 mm</t>
  </si>
  <si>
    <t>44,8</t>
  </si>
  <si>
    <t>722181242</t>
  </si>
  <si>
    <t>Ochrana vodovodního potrubí přilepenými termoizolačními trubicemi z PE tl do 20 mm DN do 45 mm</t>
  </si>
  <si>
    <t>-1841096906</t>
  </si>
  <si>
    <t>Ochrana potrubí termoizolačními trubicemi z pěnového polyetylenu PE přilepenými v příčných a podélných spojích, tloušťky izolace přes 13 do 20 mm, vnitřního průměru izolace DN přes 22 do 45 mm</t>
  </si>
  <si>
    <t>25,6+8,5</t>
  </si>
  <si>
    <t>722220111</t>
  </si>
  <si>
    <t>Nástěnka pro výtokový ventil G 1/2" s jedním závitem</t>
  </si>
  <si>
    <t>1910910985</t>
  </si>
  <si>
    <t>Armatury s jedním závitem nástěnky pro výtokový ventil G 1/2"</t>
  </si>
  <si>
    <t>722220121</t>
  </si>
  <si>
    <t>Nástěnka pro baterii G 1/2" s jedním závitem</t>
  </si>
  <si>
    <t>pár</t>
  </si>
  <si>
    <t>1785363276</t>
  </si>
  <si>
    <t>Armatury s jedním závitem nástěnky pro baterii G 1/2"</t>
  </si>
  <si>
    <t>722232043</t>
  </si>
  <si>
    <t>Kohout kulový přímý G 1/2" PN 42 do 185°C vnitřní závit</t>
  </si>
  <si>
    <t>958070840</t>
  </si>
  <si>
    <t>Armatury se dvěma závity kulové kohouty PN 42 do 185 °C přímé vnitřní závit G 1/2"</t>
  </si>
  <si>
    <t>722232044</t>
  </si>
  <si>
    <t>Kohout kulový přímý G 3/4" PN 42 do 185°C vnitřní závit</t>
  </si>
  <si>
    <t>1963000264</t>
  </si>
  <si>
    <t>Armatury se dvěma závity kulové kohouty PN 42 do 185 °C přímé vnitřní závit G 3/4"</t>
  </si>
  <si>
    <t>722232061</t>
  </si>
  <si>
    <t>Kohout kulový přímý G 1/2" PN 42 do 185°C vnitřní závit s vypouštěním</t>
  </si>
  <si>
    <t>1266423960</t>
  </si>
  <si>
    <t>Armatury se dvěma závity kulové kohouty PN 42 do 185 °C přímé vnitřní závit s vypouštěním G 1/2"</t>
  </si>
  <si>
    <t>722232062</t>
  </si>
  <si>
    <t>Kohout kulový přímý G 3/4" PN 42 do 185°C vnitřní závit s vypouštěním</t>
  </si>
  <si>
    <t>-1562194062</t>
  </si>
  <si>
    <t>Armatury se dvěma závity kulové kohouty PN 42 do 185 °C přímé vnitřní závit s vypouštěním G 3/4"</t>
  </si>
  <si>
    <t>722290226</t>
  </si>
  <si>
    <t>Zkouška těsnosti vodovodního potrubí do DN 50</t>
  </si>
  <si>
    <t>238073996</t>
  </si>
  <si>
    <t>109,5+27,5+27,4+31,4+3,5</t>
  </si>
  <si>
    <t>82,9+44,8+11,2+25,6+8,5</t>
  </si>
  <si>
    <t>722290234</t>
  </si>
  <si>
    <t>Proplach a dezinfekce vodovodního potrubí do DN 80</t>
  </si>
  <si>
    <t>1676632241</t>
  </si>
  <si>
    <t>Zkoušky, proplach a desinfekce vodovodního potrubí proplach a desinfekce vodovodního potrubí do DN 80</t>
  </si>
  <si>
    <t>998722102</t>
  </si>
  <si>
    <t>Přesun hmot tonážní pro vnitřní vodovod v objektech v do 12 m</t>
  </si>
  <si>
    <t>1561971512</t>
  </si>
  <si>
    <t>Přesun hmot pro vnitřní vodovod stanovený z hmotnosti přesunovaného materiálu vodorovná dopravní vzdálenost do 50 m v objektech výšky přes 6 do 12 m</t>
  </si>
  <si>
    <t>998722181</t>
  </si>
  <si>
    <t>Příplatek k přesunu hmot tonážní 722 prováděný bez použití mechanizace</t>
  </si>
  <si>
    <t>758149955</t>
  </si>
  <si>
    <t>Přesun hmot pro vnitřní vodovod stanovený z hmotnosti přesunovaného materiálu Příplatek k ceně za přesun prováděný bez použití mechanizace pro jakoukoliv výšku objektu</t>
  </si>
  <si>
    <t>725</t>
  </si>
  <si>
    <t>Zdravotechnika - zařizovací předměty</t>
  </si>
  <si>
    <t>725110814</t>
  </si>
  <si>
    <t>Demontáž klozetu Kombi, odsávací</t>
  </si>
  <si>
    <t>676404575</t>
  </si>
  <si>
    <t>Demontáž klozetů odsávacích nebo kombinačních</t>
  </si>
  <si>
    <t>725119125</t>
  </si>
  <si>
    <t>Montáž klozetových mís závěsných na nosné stěny</t>
  </si>
  <si>
    <t>989513696</t>
  </si>
  <si>
    <t>Zařízení záchodů montáž klozetových mís závěsných na nosné stěny</t>
  </si>
  <si>
    <t>64236091</t>
  </si>
  <si>
    <t>mísa keramická klozetová závěsná bílá s hlubokým splachováním odpad vodorovný</t>
  </si>
  <si>
    <t>1003806000</t>
  </si>
  <si>
    <t>55167381</t>
  </si>
  <si>
    <t>sedátko klozetové duroplastové bílé s poklopem</t>
  </si>
  <si>
    <t>205169063</t>
  </si>
  <si>
    <t>55281800R</t>
  </si>
  <si>
    <t>tlačítko pro ovládání WC zepředu dvě vody bílé 250x160mm</t>
  </si>
  <si>
    <t>-417261752</t>
  </si>
  <si>
    <t>725121023</t>
  </si>
  <si>
    <t>Splachovač automatický pisoáru s napájením skupinový</t>
  </si>
  <si>
    <t>1964433515</t>
  </si>
  <si>
    <t>Pisoárové záchodky splachovače automatické s napájecím zdrojem skupinové</t>
  </si>
  <si>
    <t>725121525</t>
  </si>
  <si>
    <t>Pisoárový záchodek automatický s radarovým senzorem</t>
  </si>
  <si>
    <t>867488387</t>
  </si>
  <si>
    <t>Pisoárové záchodky keramické automatické s radarovým senzorem</t>
  </si>
  <si>
    <t>725122817</t>
  </si>
  <si>
    <t>Demontáž pisoárových stání bez nádrže a jedním záchodkem</t>
  </si>
  <si>
    <t>-1196092816</t>
  </si>
  <si>
    <t>Demontáž pisoárů bez nádrže s rohovým ventilem s 1 záchodkem</t>
  </si>
  <si>
    <t>725210821</t>
  </si>
  <si>
    <t>Demontáž umyvadel bez výtokových armatur</t>
  </si>
  <si>
    <t>2064042122</t>
  </si>
  <si>
    <t>Demontáž umyvadel bez výtokových armatur umyvadel</t>
  </si>
  <si>
    <t>725211602</t>
  </si>
  <si>
    <t>Umyvadlo keramické bílé šířky 550 mm bez krytu na sifon připevněné na stěnu šrouby</t>
  </si>
  <si>
    <t>2139035522</t>
  </si>
  <si>
    <t>Umyvadla keramická bílá bez výtokových armatur připevněná na stěnu šrouby bez sloupu nebo krytu na sifon, šířka umyvadla 550 mm</t>
  </si>
  <si>
    <t>725231203</t>
  </si>
  <si>
    <t>Bidet bez armatur výtokových keramický závěsný se zápachovou uzávěrkou</t>
  </si>
  <si>
    <t>648162095</t>
  </si>
  <si>
    <t>Bidety bez výtokových armatur se zápachovou uzávěrkou keramické závěsné</t>
  </si>
  <si>
    <t>725240812</t>
  </si>
  <si>
    <t>Demontáž vaniček sprchových bez výtokových armatur</t>
  </si>
  <si>
    <t>-877779937</t>
  </si>
  <si>
    <t>Demontáž sprchových kabin a vaniček bez výtokových armatur vaniček</t>
  </si>
  <si>
    <t>725241901</t>
  </si>
  <si>
    <t>Montáž vaničky sprchové</t>
  </si>
  <si>
    <t>810420523</t>
  </si>
  <si>
    <t>Sprchové vaničky montáž sprchových vaniček</t>
  </si>
  <si>
    <t>55423506</t>
  </si>
  <si>
    <t>vanička sprchová z litého polymermramoru čtvercová 1000x1000mm</t>
  </si>
  <si>
    <t>-2103601177</t>
  </si>
  <si>
    <t>725244904</t>
  </si>
  <si>
    <t>Montáž sprchových dveří</t>
  </si>
  <si>
    <t>882383289</t>
  </si>
  <si>
    <t>Sprchové dveře a zástěny montáž sprchových dveří</t>
  </si>
  <si>
    <t>55484009R</t>
  </si>
  <si>
    <t>dveře sprchové posuvné dvoudílné 1000x1950mm, rám bílý, sklo transparentní</t>
  </si>
  <si>
    <t>-2058829442</t>
  </si>
  <si>
    <t>725330840</t>
  </si>
  <si>
    <t>Demontáž výlevka litinová nebo ocelová</t>
  </si>
  <si>
    <t>-575503737</t>
  </si>
  <si>
    <t>Demontáž výlevek bez výtokových armatur a bez nádrže a splachovacího potrubí ocelových nebo litinových</t>
  </si>
  <si>
    <t>725339111</t>
  </si>
  <si>
    <t>Montáž výlevky</t>
  </si>
  <si>
    <t>-1311333354</t>
  </si>
  <si>
    <t>Výlevky montáž výlevky</t>
  </si>
  <si>
    <t>55231312</t>
  </si>
  <si>
    <t>výlevka nerezová nástěnná bez přepadu 460x500x340mm</t>
  </si>
  <si>
    <t>1757575916</t>
  </si>
  <si>
    <t>725819401</t>
  </si>
  <si>
    <t>Montáž ventilů rohových G 1/2" s připojovací trubičkou</t>
  </si>
  <si>
    <t>747625978</t>
  </si>
  <si>
    <t>Ventily montáž ventilů ostatních typů rohových s připojovací trubičkou G 1/2"</t>
  </si>
  <si>
    <t>55141001R</t>
  </si>
  <si>
    <t>ventil kulový rohový mosazný R 1/2"x3/8" s připojovací hadičkou</t>
  </si>
  <si>
    <t>-1159189106</t>
  </si>
  <si>
    <t>55141002R</t>
  </si>
  <si>
    <t>ventil kulový rohový s filtrem 1/2"x3/8" pochromovaný s připojovací hadičkou</t>
  </si>
  <si>
    <t>-229309649</t>
  </si>
  <si>
    <t>725820801</t>
  </si>
  <si>
    <t>Demontáž baterie nástěnné do G 3 / 4</t>
  </si>
  <si>
    <t>-905770622</t>
  </si>
  <si>
    <t>Demontáž baterií nástěnných do G 3/4</t>
  </si>
  <si>
    <t>725829101</t>
  </si>
  <si>
    <t>Montáž baterie nástěnné dřezové pákové a klasické</t>
  </si>
  <si>
    <t>784733355</t>
  </si>
  <si>
    <t>Baterie dřezové montáž ostatních typů nástěnných pákových nebo klasických</t>
  </si>
  <si>
    <t>55143976R</t>
  </si>
  <si>
    <t>baterie dřezová páková nástěnná s kulatým ústím 300mm</t>
  </si>
  <si>
    <t>-1263157753</t>
  </si>
  <si>
    <t>725829131</t>
  </si>
  <si>
    <t>Montáž baterie umyvadlové stojánkové G 1/2" ostatní typ</t>
  </si>
  <si>
    <t>-1402046391</t>
  </si>
  <si>
    <t>Baterie umyvadlové montáž ostatních typů stojánkových G 1/2"</t>
  </si>
  <si>
    <t>55145686R</t>
  </si>
  <si>
    <t>baterie umyvadlová stojánková páková bez výpusti</t>
  </si>
  <si>
    <t>1186951645</t>
  </si>
  <si>
    <t>725829141</t>
  </si>
  <si>
    <t>Montáž baterie bidetové stojánkové soupravy pákové ostatní typ</t>
  </si>
  <si>
    <t>1741825906</t>
  </si>
  <si>
    <t>Baterie bidetové montáž ostatních typů stojánkových pákových souprav</t>
  </si>
  <si>
    <t>55145505R</t>
  </si>
  <si>
    <t>baterie bidetová stojánková páková s výpustí</t>
  </si>
  <si>
    <t>-1444375902</t>
  </si>
  <si>
    <t>725840850</t>
  </si>
  <si>
    <t>Demontáž baterie sprch diferenciální do G 3/4x1</t>
  </si>
  <si>
    <t>645308195</t>
  </si>
  <si>
    <t>Demontáž baterií sprchových diferenciálních do G 3/4 x 1</t>
  </si>
  <si>
    <t>725849411</t>
  </si>
  <si>
    <t>Montáž baterie sprchové nástěnná s nastavitelnou výškou sprchy</t>
  </si>
  <si>
    <t>-47603088</t>
  </si>
  <si>
    <t>Baterie sprchové montáž nástěnných baterií s nastavitelnou výškou sprchy</t>
  </si>
  <si>
    <t>55145590</t>
  </si>
  <si>
    <t>baterie sprchová páková včetně sprchové soupravy 150mm chrom</t>
  </si>
  <si>
    <t>1566136133</t>
  </si>
  <si>
    <t>725860811</t>
  </si>
  <si>
    <t>Demontáž uzávěrů zápachu jednoduchých</t>
  </si>
  <si>
    <t>-601360445</t>
  </si>
  <si>
    <t>Demontáž zápachových uzávěrek pro zařizovací předměty jednoduchých</t>
  </si>
  <si>
    <t>725865311</t>
  </si>
  <si>
    <t>Zápachová uzávěrka sprchových van DN 40/50 s kulovým kloubem na odtoku</t>
  </si>
  <si>
    <t>-620614260</t>
  </si>
  <si>
    <t>Zápachové uzávěrky zařizovacích předmětů pro vany sprchových koutů s kulovým kloubem na odtoku DN 40/50</t>
  </si>
  <si>
    <t>72598012R</t>
  </si>
  <si>
    <t>Revizní dvířka 15/30</t>
  </si>
  <si>
    <t>1466461496</t>
  </si>
  <si>
    <t>998725101</t>
  </si>
  <si>
    <t>Přesun hmot tonážní pro zařizovací předměty v objektech v do 6 m</t>
  </si>
  <si>
    <t>-1029006600</t>
  </si>
  <si>
    <t>Přesun hmot pro zařizovací předměty stanovený z hmotnosti přesunovaného materiálu vodorovná dopravní vzdálenost do 50 m v objektech výšky do 6 m</t>
  </si>
  <si>
    <t>998725181</t>
  </si>
  <si>
    <t>Příplatek k přesunu hmot tonážní 725 prováděný bez použití mechanizace</t>
  </si>
  <si>
    <t>767433347</t>
  </si>
  <si>
    <t>Přesun hmot pro zařizovací předměty stanovený z hmotnosti přesunovaného materiálu Příplatek k cenám za přesun prováděný bez použití mechanizace pro jakoukoliv výšku objektu</t>
  </si>
  <si>
    <t>726</t>
  </si>
  <si>
    <t>Zdravotechnika - předstěnové instalace</t>
  </si>
  <si>
    <t>726111011</t>
  </si>
  <si>
    <t>Instalační předstěna - bidet s nastavitelnou hl do 160 mm do masivní zděné kce</t>
  </si>
  <si>
    <t>-17670471</t>
  </si>
  <si>
    <t>Předstěnové instalační systémy pro zazdění do masivních zděných konstrukcí pro bidety, s nastavitelnou hloubkou 120 až 160 mm</t>
  </si>
  <si>
    <t>726111021</t>
  </si>
  <si>
    <t>Instalační předstěna - pisoáre s nastavitelnou hl do 120 mm do masivní zděné kce</t>
  </si>
  <si>
    <t>-595068884</t>
  </si>
  <si>
    <t>Předstěnové instalační systémy pro zazdění do masivních zděných konstrukcí pro pisoáry, s nastavitelnou hloubkou 80 až 120 mm</t>
  </si>
  <si>
    <t>726111031</t>
  </si>
  <si>
    <t>Instalační předstěna - klozet s ovládáním zepředu v 1080 mm závěsný do masivní zděné kce</t>
  </si>
  <si>
    <t>2050535908</t>
  </si>
  <si>
    <t>Předstěnové instalační systémy pro zazdění do masivních zděných konstrukcí pro závěsné klozety ovládání zepředu, stavební výška 1080 mm</t>
  </si>
  <si>
    <t>72611104R</t>
  </si>
  <si>
    <t>Předstěnové instalační systémy pro zazdění do masivních zděných konstrukcí pro závěsné výlevky</t>
  </si>
  <si>
    <t>-1699695339</t>
  </si>
  <si>
    <t>998726111</t>
  </si>
  <si>
    <t>Přesun hmot tonážní pro instalační prefabrikáty v objektech v do 6 m</t>
  </si>
  <si>
    <t>1323986429</t>
  </si>
  <si>
    <t>Přesun hmot pro instalační prefabrikáty stanovený z hmotnosti přesunovaného materiálu vodorovná dopravní vzdálenost do 50 m v objektech výšky do 6 m</t>
  </si>
  <si>
    <t>998726181</t>
  </si>
  <si>
    <t>Příplatek k přesunu hmot tonážní 726 prováděný bez použití mechanizace</t>
  </si>
  <si>
    <t>-1473028980</t>
  </si>
  <si>
    <t>Přesun hmot pro instalační prefabrikáty stanovený z hmotnosti přesunovaného materiálu Příplatek k cenám za přesun prováděný bez použití mechanizace pro jakoukoliv výšku objektu</t>
  </si>
  <si>
    <t>727</t>
  </si>
  <si>
    <t>Zdravotechnika - požární ochrana</t>
  </si>
  <si>
    <t>7271113R1</t>
  </si>
  <si>
    <t>Protipožární trubní ucpávky na vodovodním potrubí š 400 x v 250 h 750 mm</t>
  </si>
  <si>
    <t>-144051335</t>
  </si>
  <si>
    <t>7271113R2</t>
  </si>
  <si>
    <t>Protipožární trubní ucpávky na vodovodním potrubí š 300 x v 250 h 750 mm</t>
  </si>
  <si>
    <t>1979807104</t>
  </si>
  <si>
    <t>7271113R3</t>
  </si>
  <si>
    <t>Protipožární trubní ucpávky na vodovodním potrubí š 400 x v 250 h 450 mm</t>
  </si>
  <si>
    <t>-491123922</t>
  </si>
  <si>
    <t>72711140R</t>
  </si>
  <si>
    <t>Protipožární trubní ucpávky na kanalizačním potrubí DN 110</t>
  </si>
  <si>
    <t>-1014878741</t>
  </si>
  <si>
    <t>HZS</t>
  </si>
  <si>
    <t>Hodinové zúčtovací sazby</t>
  </si>
  <si>
    <t>HZS1301</t>
  </si>
  <si>
    <t>Hodinová zúčtovací sazba zedník</t>
  </si>
  <si>
    <t>512</t>
  </si>
  <si>
    <t>-494255781</t>
  </si>
  <si>
    <t>Hodinové zúčtovací sazby profesí HSV provádění konstrukcí zedník</t>
  </si>
  <si>
    <t>zednické výpomoce</t>
  </si>
  <si>
    <t>03 - Vytápění</t>
  </si>
  <si>
    <t xml:space="preserve">HSV - Práce a dodávky HSV   </t>
  </si>
  <si>
    <t xml:space="preserve">    6 - Úpravy povrchu, podlahy, osazení   </t>
  </si>
  <si>
    <t xml:space="preserve">    9 - Ostatní konstrukce a práce-bourání   </t>
  </si>
  <si>
    <t xml:space="preserve">PSV - Práce a dodávky PSV   </t>
  </si>
  <si>
    <t xml:space="preserve">    732 - Ústřední vytápění - strojovny   </t>
  </si>
  <si>
    <t xml:space="preserve">    733 - Ústřední vytápění - potrubí   </t>
  </si>
  <si>
    <t xml:space="preserve">    734 - Ústřední vytápění - armatury</t>
  </si>
  <si>
    <t xml:space="preserve">    735 - Ústřední vytápění - otopná tělesa</t>
  </si>
  <si>
    <t xml:space="preserve">M - Práce a dodávky M   </t>
  </si>
  <si>
    <t xml:space="preserve">    23-M - Montáže potrubí   </t>
  </si>
  <si>
    <t xml:space="preserve">    58-M - Revize vyhrazených technických zařízení   </t>
  </si>
  <si>
    <t xml:space="preserve">Práce a dodávky HSV   </t>
  </si>
  <si>
    <t xml:space="preserve">Úpravy povrchu, podlahy, osazení   </t>
  </si>
  <si>
    <t>612135101</t>
  </si>
  <si>
    <t>Hrubá výplň rýh ve stěnách maltou jakékoli šířky rýhy</t>
  </si>
  <si>
    <t>449926907</t>
  </si>
  <si>
    <t>Hrubá výplň rýh maltou jakékoli šířky rýhy ve stěnách</t>
  </si>
  <si>
    <t>612325122</t>
  </si>
  <si>
    <t>Vápenocementová štuková omítka rýh ve stěnách šířky do 300 mm</t>
  </si>
  <si>
    <t>1626111334</t>
  </si>
  <si>
    <t>Vápenocementová omítka rýh štuková ve stěnách, šířky rýhy přes 150 do 300 mm</t>
  </si>
  <si>
    <t xml:space="preserve">Ostatní konstrukce a práce-bourání   </t>
  </si>
  <si>
    <t>974031155</t>
  </si>
  <si>
    <t>Vysekání rýh ve zdivu cihelném hl do 100 mm š do 200 mm</t>
  </si>
  <si>
    <t>-976300311</t>
  </si>
  <si>
    <t>Vysekání rýh ve zdivu cihelném na maltu vápennou nebo vápenocementovou do hl. 100 mm a šířky do 200 mm</t>
  </si>
  <si>
    <t>998-1</t>
  </si>
  <si>
    <t>Hydronické vyvážení přístrojem CBI - vyvažovací ventil</t>
  </si>
  <si>
    <t>1201952171</t>
  </si>
  <si>
    <t>998-4</t>
  </si>
  <si>
    <t>Nastavení oběhových čerpadel</t>
  </si>
  <si>
    <t>-1148951674</t>
  </si>
  <si>
    <t>998-3</t>
  </si>
  <si>
    <t>Vystavení protokolu o vyvážení</t>
  </si>
  <si>
    <t>891242871</t>
  </si>
  <si>
    <t>734903747</t>
  </si>
  <si>
    <t>165319789</t>
  </si>
  <si>
    <t>1,138*25</t>
  </si>
  <si>
    <t>997013212</t>
  </si>
  <si>
    <t>Vnitrostaveništní doprava suti a vybouraných hmot pro budovy v do 9 m ručně</t>
  </si>
  <si>
    <t>-1741911661</t>
  </si>
  <si>
    <t>Vnitrostaveništní doprava suti a vybouraných hmot vodorovně do 50 m svisle ručně pro budovy a haly výšky přes 6 do 9 m</t>
  </si>
  <si>
    <t>-228250528</t>
  </si>
  <si>
    <t>-605172816</t>
  </si>
  <si>
    <t xml:space="preserve">Práce a dodávky PSV   </t>
  </si>
  <si>
    <t>713461811</t>
  </si>
  <si>
    <t>Odstranění izolace tepelné potrubí potrubními pouzdry staženými drátem tl do 100 mm</t>
  </si>
  <si>
    <t>1517956234</t>
  </si>
  <si>
    <t>Odstranění tepelné izolace potrubí, ohybů a armatur tvarovkami nebo deskami potrubními pouzdry staženými drátem potrubí, tloušťka izolace do 100 mm</t>
  </si>
  <si>
    <t>713463311</t>
  </si>
  <si>
    <t>Montáž izolace tepelné potrubí potrubními pouzdry s Al fólií s přesahem Al páskou 1x D do 50 mm</t>
  </si>
  <si>
    <t>1617241184</t>
  </si>
  <si>
    <t>Montáž izolace tepelné potrubí a ohybů tvarovkami nebo deskami potrubními pouzdry s povrchovou úpravou hliníkovou fólií se samolepícím přesahem (izolační materiál ve specifikaci) přelepenými samolepící hliníkovou páskou potrubí jednovrstvá D do 50 mm</t>
  </si>
  <si>
    <t>63154835R</t>
  </si>
  <si>
    <t>pouzdro izolační potrubní ohebné s jednostrannou Al fólií max. 400/100 °C 17/30 mm</t>
  </si>
  <si>
    <t>956424410</t>
  </si>
  <si>
    <t>63154836R</t>
  </si>
  <si>
    <t>pouzdro izolační potrubní ohebné s jednostrannou Al fólií max. 400/100 °C 22/30 mm</t>
  </si>
  <si>
    <t>-283521742</t>
  </si>
  <si>
    <t>63154837R</t>
  </si>
  <si>
    <t>pouzdro izolační potrubní ohebné s jednostrannou Al fólií max. 400/100 °C 28/30 mm</t>
  </si>
  <si>
    <t>682316096</t>
  </si>
  <si>
    <t>713463411</t>
  </si>
  <si>
    <t>Montáž izolace tepelné potrubí a ohybů návlekovými izolačními pouzdry</t>
  </si>
  <si>
    <t>1847883782</t>
  </si>
  <si>
    <t>Montáž izolace tepelné potrubí a ohybů tvarovkami nebo deskami potrubními pouzdry návlekovými izolačními hadicemi potrubí a ohybů</t>
  </si>
  <si>
    <t>28377101</t>
  </si>
  <si>
    <t>pouzdro izolační potrubní z pěnového polyetylenu 18/9mm</t>
  </si>
  <si>
    <t>-2130729683</t>
  </si>
  <si>
    <t>110*1,1 'Přepočtené koeficientem množství</t>
  </si>
  <si>
    <t>28377103</t>
  </si>
  <si>
    <t>pouzdro izolační potrubní z pěnového polyetylenu 22/9mm</t>
  </si>
  <si>
    <t>1820382876</t>
  </si>
  <si>
    <t>15*1,1 'Přepočtené koeficientem množství</t>
  </si>
  <si>
    <t>1046410846</t>
  </si>
  <si>
    <t>331585324</t>
  </si>
  <si>
    <t>732</t>
  </si>
  <si>
    <t xml:space="preserve">Ústřední vytápění - strojovny   </t>
  </si>
  <si>
    <t>73219910R</t>
  </si>
  <si>
    <t>Montáž orientačních štítků</t>
  </si>
  <si>
    <t>-285539679</t>
  </si>
  <si>
    <t>Montáž štítků orientačních</t>
  </si>
  <si>
    <t>733</t>
  </si>
  <si>
    <t xml:space="preserve">Ústřední vytápění - potrubí   </t>
  </si>
  <si>
    <t>51101500R</t>
  </si>
  <si>
    <t>Koleno press s připojovací trubkou (kolenová garnitura pro připojení otopných těles) vč. montáže</t>
  </si>
  <si>
    <t>-1349902170</t>
  </si>
  <si>
    <t>73300200R</t>
  </si>
  <si>
    <t>Trubní objímky průměr 20 mm</t>
  </si>
  <si>
    <t>1005119342</t>
  </si>
  <si>
    <t>7331241R1</t>
  </si>
  <si>
    <t>Zhotovení přechodů z trubek měděných na vicevrstvé plastové, Cu15/plast16</t>
  </si>
  <si>
    <t>-1148908925</t>
  </si>
  <si>
    <t>7331241R2</t>
  </si>
  <si>
    <t>Zhotovení přechodů z trubek měděných na vicevrstvé plastové, Cu15/plast18</t>
  </si>
  <si>
    <t>590564447</t>
  </si>
  <si>
    <t>7331241R3</t>
  </si>
  <si>
    <t>Zhotovení přechodů z trubek měděných na vicevrstvé plastové, Cu15/plast20</t>
  </si>
  <si>
    <t>-1693202458</t>
  </si>
  <si>
    <t>7331241R4</t>
  </si>
  <si>
    <t>Zhotovení přechodů z trubek měděných na vicevrstvé plastové, Cu18/plast20</t>
  </si>
  <si>
    <t>-185264057</t>
  </si>
  <si>
    <t>733222102</t>
  </si>
  <si>
    <t>Potrubí měděné polotvrdé spojované měkkým pájením D 15x1</t>
  </si>
  <si>
    <t>1649671189</t>
  </si>
  <si>
    <t>Potrubí z trubek měděných polotvrdých spojovaných měkkým pájením Ø 15/1</t>
  </si>
  <si>
    <t>733224227</t>
  </si>
  <si>
    <t>Příplatek k potrubí měděnému za zhotovení přípojky z trubek měděných D 42x1,5</t>
  </si>
  <si>
    <t>687569985</t>
  </si>
  <si>
    <t>Potrubí z trubek měděných Příplatek k cenám za zhotovení přípojky z trubek měděných Ø 42/1,5</t>
  </si>
  <si>
    <t>733290801</t>
  </si>
  <si>
    <t>Demontáž potrubí měděného do D 35x1,5 mm</t>
  </si>
  <si>
    <t>-981960170</t>
  </si>
  <si>
    <t>Demontáž potrubí z trubek měděných Ø do 35/1,5</t>
  </si>
  <si>
    <t>733291101</t>
  </si>
  <si>
    <t>Zkouška těsnosti potrubí měděné do D 35x1,5</t>
  </si>
  <si>
    <t>77839639</t>
  </si>
  <si>
    <t>Zkoušky těsnosti potrubí z trubek měděných Ø do 35/1,5</t>
  </si>
  <si>
    <t>733292902</t>
  </si>
  <si>
    <t>Zaslepení potrubí měděného D 15x1 mm</t>
  </si>
  <si>
    <t>-80484390</t>
  </si>
  <si>
    <t>Opravy rozvodů potrubí z trubek měděných zaslepení potrubí Ø 15/1</t>
  </si>
  <si>
    <t>7333221R1</t>
  </si>
  <si>
    <t>Potrubí plastové vícevrstvé spojované lisováním press D 16x2</t>
  </si>
  <si>
    <t>2023022153</t>
  </si>
  <si>
    <t>7333221R2</t>
  </si>
  <si>
    <t>Potrubí plastové vícevrstvé spojované lisováním press D 18x2</t>
  </si>
  <si>
    <t>-1807324126</t>
  </si>
  <si>
    <t>7333221R3</t>
  </si>
  <si>
    <t>Potrubí plastové vícevrstvé spojované lisováním press D 20x2</t>
  </si>
  <si>
    <t>-166552851</t>
  </si>
  <si>
    <t>733391101</t>
  </si>
  <si>
    <t>Zkouška těsnosti potrubí plastové do D 32x3,0</t>
  </si>
  <si>
    <t>705631619</t>
  </si>
  <si>
    <t>Zkoušky těsnosti potrubí z trubek plastových Ø do 32/3,0</t>
  </si>
  <si>
    <t>733890801</t>
  </si>
  <si>
    <t>Přemístění potrubí demontovaného vodorovně do 100 m v objektech výšky do 6 m</t>
  </si>
  <si>
    <t>734524617</t>
  </si>
  <si>
    <t>Vnitrostaveništní přemístění vybouraných (demontovaných) hmot rozvodů potrubí vodorovně do 100 m v objektech výšky do 6 m</t>
  </si>
  <si>
    <t>733890803</t>
  </si>
  <si>
    <t>Přemístění potrubí demontovaného vodorovně do 100 m v objektech výšky přes 6 do 24 m</t>
  </si>
  <si>
    <t>2099318566</t>
  </si>
  <si>
    <t>Vnitrostaveništní přemístění vybouraných (demontovaných) hmot rozvodů potrubí vodorovně do 100 m v objektech výšky přes 6 do 24 m</t>
  </si>
  <si>
    <t>998733102</t>
  </si>
  <si>
    <t>Přesun hmot tonážní pro rozvody potrubí v objektech v do 12 m</t>
  </si>
  <si>
    <t>-466114372</t>
  </si>
  <si>
    <t>Přesun hmot pro rozvody potrubí stanovený z hmotnosti přesunovaného materiálu vodorovná dopravní vzdálenost do 50 m v objektech výšky přes 6 do 12 m</t>
  </si>
  <si>
    <t>734</t>
  </si>
  <si>
    <t>Ústřední vytápění - armatury</t>
  </si>
  <si>
    <t>955955R01</t>
  </si>
  <si>
    <t>Vyvažovací ventil bez vypouštění DN 10 (52 151 009) vč. montáže</t>
  </si>
  <si>
    <t>1717347172</t>
  </si>
  <si>
    <t>955955R02</t>
  </si>
  <si>
    <t>Vyvažovací ventil bez vypouštění DN 15 (52 151 014) vč. montáže</t>
  </si>
  <si>
    <t>1982993830</t>
  </si>
  <si>
    <t>955955R03</t>
  </si>
  <si>
    <t>Vyvažovací ventil bez vypouštění DN 20 (52 151 020) vč. montáže</t>
  </si>
  <si>
    <t>-1631307861</t>
  </si>
  <si>
    <t>955955R04</t>
  </si>
  <si>
    <t>Vyvažovací ventil bez vypouštění DN 25 (52 151 025) vč. montáže</t>
  </si>
  <si>
    <t>719542474</t>
  </si>
  <si>
    <t>955955R05</t>
  </si>
  <si>
    <t>Prefabrikovaná izolace pro vyvažovací ventily DN 10/15/20 (52 189 615) vč. montáže</t>
  </si>
  <si>
    <t>-1526591517</t>
  </si>
  <si>
    <t>955955R06</t>
  </si>
  <si>
    <t>Prefabrikovaná izolace pro vyvažovací ventily DN 25 (52 189 625) vč. montáže</t>
  </si>
  <si>
    <t>-1997743019</t>
  </si>
  <si>
    <t>957957R07</t>
  </si>
  <si>
    <t>Vypouštěcí kulový kohout s páčkou DN15 vč. montáže</t>
  </si>
  <si>
    <t>-1719800756</t>
  </si>
  <si>
    <t>957957R08</t>
  </si>
  <si>
    <t>Kulový kohout závitový DN15 vč. montáže</t>
  </si>
  <si>
    <t>-578760432</t>
  </si>
  <si>
    <t>957957R09</t>
  </si>
  <si>
    <t>Kulový kohout závitový DN20 vč. montáže</t>
  </si>
  <si>
    <t>618203984</t>
  </si>
  <si>
    <t>957957R10</t>
  </si>
  <si>
    <t>Kulový kohout závitový DN25 vč. montáže</t>
  </si>
  <si>
    <t>1066517015</t>
  </si>
  <si>
    <t>957957R11</t>
  </si>
  <si>
    <t>Kulový kohout závitový DN40 vč. montáže</t>
  </si>
  <si>
    <t>2028351427</t>
  </si>
  <si>
    <t>734200811</t>
  </si>
  <si>
    <t>Demontáž armatury závitové s jedním závitem do G 1/2</t>
  </si>
  <si>
    <t>-1863386047</t>
  </si>
  <si>
    <t>Demontáž armatur závitových s jedním závitem do G 1/2</t>
  </si>
  <si>
    <t>734200822</t>
  </si>
  <si>
    <t>Demontáž armatury závitové se dvěma závity do G 1</t>
  </si>
  <si>
    <t>-336696125</t>
  </si>
  <si>
    <t>Demontáž armatur závitových se dvěma závity přes 1/2 do G 1</t>
  </si>
  <si>
    <t>734209103</t>
  </si>
  <si>
    <t>Montáž armatury závitové s jedním závitem G 1/2</t>
  </si>
  <si>
    <t>1580444962</t>
  </si>
  <si>
    <t>Montáž závitových armatur s 1 závitem G 1/2 (DN 15)</t>
  </si>
  <si>
    <t>73422168R</t>
  </si>
  <si>
    <t>Termostatická hlavice kapalinová s vestavěným čidlem s ochranným kroužkem vč. montáže</t>
  </si>
  <si>
    <t>-1541874978</t>
  </si>
  <si>
    <t>73422280R</t>
  </si>
  <si>
    <t>Sada VK rohového přípojení těles, DN15 vč. montáže</t>
  </si>
  <si>
    <t>-1962565988</t>
  </si>
  <si>
    <t>73429191R</t>
  </si>
  <si>
    <t>Zpětná montáž ventilu a šroubení zn. Oventrop DN15</t>
  </si>
  <si>
    <t>-445927616</t>
  </si>
  <si>
    <t>998734102</t>
  </si>
  <si>
    <t>Přesun hmot tonážní pro armatury v objektech v do 12 m</t>
  </si>
  <si>
    <t>-218765408</t>
  </si>
  <si>
    <t>Přesun hmot pro armatury stanovený z hmotnosti přesunovaného materiálu vodorovná dopravní vzdálenost do 50 m v objektech výšky přes 6 do 12 m</t>
  </si>
  <si>
    <t>998734181</t>
  </si>
  <si>
    <t>Příplatek k přesunu hmot tonážní 734 prováděný bez použití mechanizace</t>
  </si>
  <si>
    <t>1579631458</t>
  </si>
  <si>
    <t>Přesun hmot pro armatury stanovený z hmotnosti přesunovaného materiálu Příplatek k cenám za přesun prováděný bez použití mechanizace pro jakoukoliv výšku objektu</t>
  </si>
  <si>
    <t>735</t>
  </si>
  <si>
    <t>Ústřední vytápění - otopná tělesa</t>
  </si>
  <si>
    <t>735000911</t>
  </si>
  <si>
    <t>Vyregulování ventilu nebo kohoutu dvojregulačního s ručním ovládáním</t>
  </si>
  <si>
    <t>1807976332</t>
  </si>
  <si>
    <t>Regulace otopného systému při opravách vyregulování dvojregulačních ventilů a kohoutů s ručním ovládáním</t>
  </si>
  <si>
    <t>735000912</t>
  </si>
  <si>
    <t>Vyregulování ventilu nebo kohoutu dvojregulačního s termostatickým ovládáním</t>
  </si>
  <si>
    <t>-1008427427</t>
  </si>
  <si>
    <t>Regulace otopného systému při opravách vyregulování dvojregulačních ventilů a kohoutů s termostatickým ovládáním</t>
  </si>
  <si>
    <t>735111810</t>
  </si>
  <si>
    <t>Demontáž otopného tělesa litinového článkového</t>
  </si>
  <si>
    <t>-255770619</t>
  </si>
  <si>
    <t>Demontáž otopných těles litinových článkových</t>
  </si>
  <si>
    <t>735151451</t>
  </si>
  <si>
    <t>Otopné těleso panelové dvoudeskové 1 přídavná přestupní plocha výška/délka 500/400 mm výkon 447 W</t>
  </si>
  <si>
    <t>-1009501968</t>
  </si>
  <si>
    <t>Otopná tělesa panelová dvoudesková PN 1,0 MPa, T do 110°C s jednou přídavnou přestupní plochou výšky tělesa 500 mm stavební délky / výkonu 400 mm / 447 W</t>
  </si>
  <si>
    <t>735151576</t>
  </si>
  <si>
    <t>Otopné těleso panelové dvoudeskové 2 přídavné přestupní plochy výška/délka 600/900 mm výkon 1511 W</t>
  </si>
  <si>
    <t>1338707505</t>
  </si>
  <si>
    <t>Otopná tělesa panelová dvoudesková PN 1,0 MPa, T do 110°C se dvěma přídavnými přestupními plochami výšky tělesa 600 mm stavební délky / výkonu 900 mm / 1511 W</t>
  </si>
  <si>
    <t>735152456</t>
  </si>
  <si>
    <t>Otopné těleso panelové VK dvoudeskové 1 přídavná přestupní plocha výška/délka 500/900 mm výkon 1005 W</t>
  </si>
  <si>
    <t>672947472</t>
  </si>
  <si>
    <t>Otopná tělesa panelová VK dvoudesková PN 1,0 MPa, T do 110°C s jednou přídavnou přestupní plochou výšky tělesa 500 mm stavební délky / výkonu 900 mm / 1005 W</t>
  </si>
  <si>
    <t>735152471</t>
  </si>
  <si>
    <t>Otopné těleso panelové VK dvoudeskové 1 přídavná přestupní plocha výška/délka 600/400 mm výkon 515 W</t>
  </si>
  <si>
    <t>311634202</t>
  </si>
  <si>
    <t>Otopná tělesa panelová VK dvoudesková PN 1,0 MPa, T do 110°C s jednou přídavnou přestupní plochou výšky tělesa 600 mm stavební délky / výkonu 400 mm / 515 W</t>
  </si>
  <si>
    <t>735152472</t>
  </si>
  <si>
    <t>Otopné těleso panelové VK dvoudeskové 1 přídavná přestupní plocha výška/délka 600/500 mm výkon 644 W</t>
  </si>
  <si>
    <t>1922061753</t>
  </si>
  <si>
    <t>Otopná tělesa panelová VK dvoudesková PN 1,0 MPa, T do 110°C s jednou přídavnou přestupní plochou výšky tělesa 600 mm stavební délky / výkonu 500 mm / 644 W</t>
  </si>
  <si>
    <t>735152473</t>
  </si>
  <si>
    <t>Otopné těleso panelové VK dvoudeskové 1 přídavná přestupní plocha výška/délka 600/600 mm výkon 773 W</t>
  </si>
  <si>
    <t>-1882237879</t>
  </si>
  <si>
    <t>Otopná tělesa panelová VK dvoudesková PN 1,0 MPa, T do 110°C s jednou přídavnou přestupní plochou výšky tělesa 600 mm stavební délky / výkonu 600 mm / 773 W</t>
  </si>
  <si>
    <t>735152474</t>
  </si>
  <si>
    <t>Otopné těleso panelové VK dvoudeskové 1 přídavná přestupní plocha výška/délka 600/700 mm výkon 902 W</t>
  </si>
  <si>
    <t>-654899554</t>
  </si>
  <si>
    <t>Otopná tělesa panelová VK dvoudesková PN 1,0 MPa, T do 110°C s jednou přídavnou přestupní plochou výšky tělesa 600 mm stavební délky / výkonu 700 mm / 902 W</t>
  </si>
  <si>
    <t>735152493</t>
  </si>
  <si>
    <t>Otopné těleso panelové VK dvoudeskové 1 přídavná přestupní plocha výška/délka 900/600 mm výkon 1052 W</t>
  </si>
  <si>
    <t>241681531</t>
  </si>
  <si>
    <t>Otopná tělesa panelová VK dvoudesková PN 1,0 MPa, T do 110°C s jednou přídavnou přestupní plochou výšky tělesa 900 mm stavební délky / výkonu 600 mm / 1052 W</t>
  </si>
  <si>
    <t>735152494</t>
  </si>
  <si>
    <t>Otopné těleso panelové VK dvoudeskové 1 přídavná přestupní plocha výška/délka 900/700 mm výkon 1228 W</t>
  </si>
  <si>
    <t>1990665638</t>
  </si>
  <si>
    <t>Otopná tělesa panelová VK dvoudesková PN 1,0 MPa, T do 110°C s jednou přídavnou přestupní plochou výšky tělesa 900 mm stavební délky / výkonu 700 mm / 1228 W</t>
  </si>
  <si>
    <t>735152557</t>
  </si>
  <si>
    <t>Otopné těleso panelové VK dvoudeskové 2 přídavné přestupní plochy výška/délka 500/1000 mm výkon 1452 W</t>
  </si>
  <si>
    <t>1965563316</t>
  </si>
  <si>
    <t>Otopná tělesa panelová VK dvoudesková PN 1,0 MPa, T do 110°C se dvěma přídavnými přestupními plochami výšky tělesa 500 mm stavební délky / výkonu 1000 mm / 1452 W</t>
  </si>
  <si>
    <t>735152580</t>
  </si>
  <si>
    <t>Otopné těleso panelové VK dvoudeskové 2 přídavné přestupní plochy výška/délka 600/1400 mm výkon 2351 W</t>
  </si>
  <si>
    <t>-115345877</t>
  </si>
  <si>
    <t>Otopná tělesa panelová VK dvoudesková PN 1,0 MPa, T do 110°C se dvěma přídavnými přestupními plochami výšky tělesa 600 mm stavební délky / výkonu 1400 mm / 2351 W</t>
  </si>
  <si>
    <t>735152597</t>
  </si>
  <si>
    <t>Otopné těleso panelové VK dvoudeskové 2 přídavné přestupní plochy výška/délka 900/1000 mm výkon 2313 W</t>
  </si>
  <si>
    <t>431919865</t>
  </si>
  <si>
    <t>Otopná tělesa panelová VK dvoudesková PN 1,0 MPa, T do 110°C se dvěma přídavnými přestupními plochami výšky tělesa 900 mm stavební délky / výkonu 1000 mm / 2313 W</t>
  </si>
  <si>
    <t>735191905</t>
  </si>
  <si>
    <t>Odvzdušnění otopných těles</t>
  </si>
  <si>
    <t>-775999388</t>
  </si>
  <si>
    <t>Ostatní opravy otopných těles odvzdušnění tělesa</t>
  </si>
  <si>
    <t>735191910</t>
  </si>
  <si>
    <t>Napuštění vody do otopných těles</t>
  </si>
  <si>
    <t>530882726</t>
  </si>
  <si>
    <t>Ostatní opravy otopných těles napuštění vody do otopného systému včetně potrubí (bez kotle a ohříváků) otopných těles</t>
  </si>
  <si>
    <t>735192924</t>
  </si>
  <si>
    <t>Zpětná montáž otopného tělesa panelového dvouřadého do 2820 mm</t>
  </si>
  <si>
    <t>25382020</t>
  </si>
  <si>
    <t>Ostatní opravy otopných těles zpětná montáž otopných těles panelových dvouřadých přes 1500 do 2820 mm</t>
  </si>
  <si>
    <t>735291800</t>
  </si>
  <si>
    <t>Demontáž konzoly nebo držáku otopných těles, registrů nebo konvektorů do odpadu</t>
  </si>
  <si>
    <t>-708165481</t>
  </si>
  <si>
    <t>Demontáž konzol nebo držáků otopných těles, registrů, konvektorů do odpadu</t>
  </si>
  <si>
    <t>735494811</t>
  </si>
  <si>
    <t>Vypuštění vody z otopných těles</t>
  </si>
  <si>
    <t>-744750728</t>
  </si>
  <si>
    <t>Vypuštění vody z otopných soustav bez kotlů, ohříváků, zásobníků a nádrží</t>
  </si>
  <si>
    <t>735890801</t>
  </si>
  <si>
    <t>Přemístění demontovaného otopného tělesa vodorovně 100 m v objektech výšky do 6 m</t>
  </si>
  <si>
    <t>-694112524</t>
  </si>
  <si>
    <t>Vnitrostaveništní přemístění vybouraných (demontovaných) hmot otopných těles vodorovně do 100 m v objektech výšky do 6 m</t>
  </si>
  <si>
    <t>735890802</t>
  </si>
  <si>
    <t>Přemístění demontovaného otopného tělesa vodorovně 100 m v objektech výšky přes 6 do 12 m</t>
  </si>
  <si>
    <t>1895689228</t>
  </si>
  <si>
    <t>Vnitrostaveništní přemístění vybouraných (demontovaných) hmot otopných těles vodorovně do 100 m v objektech výšky přes 6 do 12 m</t>
  </si>
  <si>
    <t>998735102</t>
  </si>
  <si>
    <t>Přesun hmot tonážní pro otopná tělesa v objektech v do 12 m</t>
  </si>
  <si>
    <t>528778174</t>
  </si>
  <si>
    <t>Přesun hmot pro otopná tělesa stanovený z hmotnosti přesunovaného materiálu vodorovná dopravní vzdálenost do 50 m v objektech výšky přes 6 do 12 m</t>
  </si>
  <si>
    <t>998735181</t>
  </si>
  <si>
    <t>Příplatek k přesunu hmot tonážní 735 prováděný bez použití mechanizace</t>
  </si>
  <si>
    <t>-14432838</t>
  </si>
  <si>
    <t>Přesun hmot pro otopná tělesa stanovený z hmotnosti přesunovaného materiálu Příplatek k cenám za přesun prováděný bez použití mechanizace pro jakoukoliv výšku objektu</t>
  </si>
  <si>
    <t xml:space="preserve">Práce a dodávky M   </t>
  </si>
  <si>
    <t>23-M</t>
  </si>
  <si>
    <t xml:space="preserve">Montáže potrubí   </t>
  </si>
  <si>
    <t>230120044</t>
  </si>
  <si>
    <t>Čištění potrubí profukováním nebo proplachováním DN 65</t>
  </si>
  <si>
    <t>-315876053</t>
  </si>
  <si>
    <t>58-M</t>
  </si>
  <si>
    <t xml:space="preserve">Revize vyhrazených technických zařízení   </t>
  </si>
  <si>
    <t>58M005</t>
  </si>
  <si>
    <t>Topná zkouška systému ÚT, 72 hodin</t>
  </si>
  <si>
    <t>soub</t>
  </si>
  <si>
    <t>256</t>
  </si>
  <si>
    <t>-2079956461</t>
  </si>
  <si>
    <t>04 - Vzduchotechnika</t>
  </si>
  <si>
    <t xml:space="preserve">    751 - Vzduchotechnika</t>
  </si>
  <si>
    <t>71341113R</t>
  </si>
  <si>
    <t>Montáž izolace tepelné potrubí a ohybů pásy nebo rohožemi  s povrchovou úpravou hliníkovou fólií se skleněnou mřížkou, kotvení izolace na potrubí pomocí navařovacích trnů</t>
  </si>
  <si>
    <t>1826579978</t>
  </si>
  <si>
    <t>Montáž izolace tepelné potrubí a ohybů pásy nebo rohožemi s povrchovou úpravou hliníkovou fólií se skleněnou mřížkou, kotvení izolace na potrubí pomocí navařovacích trnů</t>
  </si>
  <si>
    <t>zařízení č. 1</t>
  </si>
  <si>
    <t>63151671R</t>
  </si>
  <si>
    <t>rohož izolační z minerální vlny lamelová s Al fólií se skleněnou mřížkou protipožární EI30 tl 40mm / š 1000 mm</t>
  </si>
  <si>
    <t>1022686245</t>
  </si>
  <si>
    <t>3,14*(0,1+0,08)*6,5*1,2</t>
  </si>
  <si>
    <t>4,409*1,05 'Přepočtené koeficientem množství</t>
  </si>
  <si>
    <t>959905828</t>
  </si>
  <si>
    <t>-1001132224</t>
  </si>
  <si>
    <t>751</t>
  </si>
  <si>
    <t>751122011</t>
  </si>
  <si>
    <t>Mtž vent rad ntl nástěnného základního D do 100 mm</t>
  </si>
  <si>
    <t>-203477645</t>
  </si>
  <si>
    <t>Montáž ventilátoru radiálního nízkotlakého nástěnného základního, průměru do 100 mm</t>
  </si>
  <si>
    <t>zařízení č. 1, 2</t>
  </si>
  <si>
    <t>1+1</t>
  </si>
  <si>
    <t>1597315R</t>
  </si>
  <si>
    <t>radiální ventilátor nástěnný s doběhem a vestavěnou zpětnou klapkou Vo=80 m3/h; P=0,026 W; 230 V/50 Hz</t>
  </si>
  <si>
    <t>1225214260</t>
  </si>
  <si>
    <t>151307R</t>
  </si>
  <si>
    <t>radiální ventilátor nástěnný s doběhem a vestavěnou zpětnou klapkou Vo=160 m3/h; P=0,068 W; 230 V/50 Hz</t>
  </si>
  <si>
    <t>-189125712</t>
  </si>
  <si>
    <t>751122092</t>
  </si>
  <si>
    <t>Mtž vent rad ntl potrubního základního D do 200 mm</t>
  </si>
  <si>
    <t>8849127</t>
  </si>
  <si>
    <t>Montáž ventilátoru radiálního nízkotlakého potrubního základního do kruhového potrubí, průměru přes 100 do 200 mm</t>
  </si>
  <si>
    <t>zařízení č. 3, 4, 5, 6, 7, 8, 9, 10, 11, 12, 13</t>
  </si>
  <si>
    <t>42914310R</t>
  </si>
  <si>
    <t>ventilátor radiální do potrubí pr. 125 mm (EC motor); Vo=110 m3/h; P=0,065 W; 230V/50 Hz; 0,5 A</t>
  </si>
  <si>
    <t>1289083700</t>
  </si>
  <si>
    <t>zařízení č. 6, 10</t>
  </si>
  <si>
    <t>42914311R</t>
  </si>
  <si>
    <t>ventilátor radiální do potrubí pr. 125 mm (EC motor); Vo=180 m3/h; P=0,065 W; 230V/50 Hz; 0,5 A</t>
  </si>
  <si>
    <t>-1165825158</t>
  </si>
  <si>
    <t>zařízení č. 8</t>
  </si>
  <si>
    <t>42914313R</t>
  </si>
  <si>
    <t>ventilátor radiální do potrubí pr. 125 mm (EC motor); Vo=240 m3/h; P=0,065 W; 230V/50 Hz; 0,5 A</t>
  </si>
  <si>
    <t>-1804897426</t>
  </si>
  <si>
    <t>zařízení č. 9, 12</t>
  </si>
  <si>
    <t>42914319R</t>
  </si>
  <si>
    <t>ventilátor radiální do potrubí pr. 125 mm (EC motor); Vo=270 m3/h; P=0,065 W; 230V/50 Hz; 0,5 A</t>
  </si>
  <si>
    <t>-1458584682</t>
  </si>
  <si>
    <t>zařízení č. 13</t>
  </si>
  <si>
    <t>42914316R</t>
  </si>
  <si>
    <t>ventilátor radiální do potrubí pr. 160 mm (EC motor); Vo=295 m3/h; P=0,109 W; 230V/50 Hz; 0,8 A</t>
  </si>
  <si>
    <t>617070827</t>
  </si>
  <si>
    <t>zařízení č. 7</t>
  </si>
  <si>
    <t>42914318R</t>
  </si>
  <si>
    <t>ventilátor radiální do potrubí pr. 160 mm (EC motor); Vo=315 m3/h; P=0,109 W; 230V/50 Hz; 0,8 A</t>
  </si>
  <si>
    <t>932747417</t>
  </si>
  <si>
    <t>zařízení č. 11</t>
  </si>
  <si>
    <t>42914312R</t>
  </si>
  <si>
    <t>ventilátor radiální do potrubí pr. 160 mm (EC motor); Vo=320 m3/h; P=0,109 W; 230V/50 Hz; 0,8 A</t>
  </si>
  <si>
    <t>-875391824</t>
  </si>
  <si>
    <t>zařízení č. 5</t>
  </si>
  <si>
    <t>42914324R</t>
  </si>
  <si>
    <t>ventilátor radiální do potrubí pr. 200 mm (EC motor); Vo=530 m3/h; P=0,136 W; 230V/50 Hz; 0,9 A</t>
  </si>
  <si>
    <t>-1294274456</t>
  </si>
  <si>
    <t>zařízení č. 3, 4</t>
  </si>
  <si>
    <t>42917521</t>
  </si>
  <si>
    <t>spona rychloupínací D 125mm</t>
  </si>
  <si>
    <t>-438700906</t>
  </si>
  <si>
    <t>zařízení č. 6, 8, 9, 10, 12, 13</t>
  </si>
  <si>
    <t>2+2+2+2+2+2</t>
  </si>
  <si>
    <t>42917523</t>
  </si>
  <si>
    <t>spona rychloupínací D 160mm</t>
  </si>
  <si>
    <t>644747905</t>
  </si>
  <si>
    <t>zařízení č. 5, 7, 11</t>
  </si>
  <si>
    <t>2+2+2</t>
  </si>
  <si>
    <t>42917524</t>
  </si>
  <si>
    <t>spona rychloupínací D 200mm</t>
  </si>
  <si>
    <t>-1820896522</t>
  </si>
  <si>
    <t>2+2</t>
  </si>
  <si>
    <t>751322012</t>
  </si>
  <si>
    <t>Mtž talířového ventilu D do 200 mm</t>
  </si>
  <si>
    <t>901089851</t>
  </si>
  <si>
    <t>Montáž talířových ventilů, anemostatů, dýz talířového ventilu, průměru přes 100 do 200 mm</t>
  </si>
  <si>
    <t>4+4+5+3+5+1+4+3+5+4+4</t>
  </si>
  <si>
    <t>10572836R</t>
  </si>
  <si>
    <t>ventil talířový kovový průměr 125 (odvod) - barva bílá</t>
  </si>
  <si>
    <t>-1114917721</t>
  </si>
  <si>
    <t>zařízení č. 3, 4, 5, 6, 7, 9, 10, 11, 12, 13</t>
  </si>
  <si>
    <t>2+2+5+3+5+4+3+5+4+4</t>
  </si>
  <si>
    <t>10772836R</t>
  </si>
  <si>
    <t>ventil talířový kovový průměr 160 (odvod) - barva bílá</t>
  </si>
  <si>
    <t>524162924</t>
  </si>
  <si>
    <t>10972504R</t>
  </si>
  <si>
    <t>ventil talířový kovový průměr 200 (odvod) - barva bílá</t>
  </si>
  <si>
    <t>-938051239</t>
  </si>
  <si>
    <t>751344112</t>
  </si>
  <si>
    <t>Mtž tlumiče hluku pro kruhové potrubí D do 200 mm</t>
  </si>
  <si>
    <t>-51885833</t>
  </si>
  <si>
    <t>Montáž tlumičů hluku pro kruhové potrubí, průměru přes 100 do 200 mm</t>
  </si>
  <si>
    <t>2+2+2+2+2+2+2+2+2+2+2</t>
  </si>
  <si>
    <t>42976002</t>
  </si>
  <si>
    <t>tlumič hluku kruhový D 125mm délka 900mm, šířka izolace 100mm</t>
  </si>
  <si>
    <t>294222700</t>
  </si>
  <si>
    <t>42976003R</t>
  </si>
  <si>
    <t>tlumič hluku kruhový D 160mm délka 600mm, šířka izolace 100mm</t>
  </si>
  <si>
    <t>-85525848</t>
  </si>
  <si>
    <t>zařízení č. 7, 11</t>
  </si>
  <si>
    <t>42976004</t>
  </si>
  <si>
    <t>tlumič hluku kruhový D 160mm délka 900mm, šířka izolace 100mm</t>
  </si>
  <si>
    <t>999982360</t>
  </si>
  <si>
    <t>2+1+1</t>
  </si>
  <si>
    <t>42976006</t>
  </si>
  <si>
    <t>tlumič hluku kruhový D 200mm délka 900mm, šířka izolace 100mm</t>
  </si>
  <si>
    <t>-255986402</t>
  </si>
  <si>
    <t>751398041</t>
  </si>
  <si>
    <t>Mtž protidešťové žaluzie potrubí D do 300 mm</t>
  </si>
  <si>
    <t>-141981259</t>
  </si>
  <si>
    <t>Montáž ostatních zařízení protidešťové žaluzie nebo žaluziové klapky na kruhové potrubí, průměru do 300 mm</t>
  </si>
  <si>
    <t>1+1+1+1+1+1</t>
  </si>
  <si>
    <t>1+1+1</t>
  </si>
  <si>
    <t>42981300R</t>
  </si>
  <si>
    <t>žaluziová klapka bílá plastová pro průměr potrubí 100 mm</t>
  </si>
  <si>
    <t>1871688026</t>
  </si>
  <si>
    <t>zařízení č. 1,2</t>
  </si>
  <si>
    <t>42981312R</t>
  </si>
  <si>
    <t>žaluziová klapka bílá plastová pro průměr potrubí 125 mm</t>
  </si>
  <si>
    <t>1392129159</t>
  </si>
  <si>
    <t>42981318R</t>
  </si>
  <si>
    <t>žaluziová klapka bílá plastová pro průměr potrubí 160 mm</t>
  </si>
  <si>
    <t>1646251251</t>
  </si>
  <si>
    <t>42981326R</t>
  </si>
  <si>
    <t>žaluziová klapka bílá plastová pro průměr potrubí 200 mm</t>
  </si>
  <si>
    <t>-1223027803</t>
  </si>
  <si>
    <t>751511181</t>
  </si>
  <si>
    <t>Mtž potrubí plech skupiny I kruh bez příruby tloušťky plechu 0,6 mm D do 100 mm</t>
  </si>
  <si>
    <t>446738329</t>
  </si>
  <si>
    <t>Montáž potrubí plechového skupiny I kruhového bez příruby tloušťky plechu 0,6 mm, průměru do 100 mm</t>
  </si>
  <si>
    <t>8+0,8</t>
  </si>
  <si>
    <t>42981010</t>
  </si>
  <si>
    <t>trouba spirálně vinutá Pz D 100mm, l=3000mm</t>
  </si>
  <si>
    <t>-808382008</t>
  </si>
  <si>
    <t>751511182</t>
  </si>
  <si>
    <t>Mtž potrubí plech skupiny I kruh bez příruby tloušťky plechu 0,6 mm D do 200 mm</t>
  </si>
  <si>
    <t>1571612170</t>
  </si>
  <si>
    <t>Montáž potrubí plechového skupiny I kruhového bez příruby tloušťky plechu 0,6 mm, průměru přes 100 do 200 mm</t>
  </si>
  <si>
    <t>3,6+3,6</t>
  </si>
  <si>
    <t>4+3,6</t>
  </si>
  <si>
    <t>2+4</t>
  </si>
  <si>
    <t>5,3</t>
  </si>
  <si>
    <t>0,8+6</t>
  </si>
  <si>
    <t>0,2+2</t>
  </si>
  <si>
    <t>4,3</t>
  </si>
  <si>
    <t>42981097</t>
  </si>
  <si>
    <t>trouba spirálně vinutá Pz D 125mm, l=3000mm</t>
  </si>
  <si>
    <t>1422207173</t>
  </si>
  <si>
    <t>3,6+3,6+4+5,3+6+2+6+5,3+6+6+4,3</t>
  </si>
  <si>
    <t>42981099</t>
  </si>
  <si>
    <t>trouba spirálně vinutá Pz D 160mm, l=3000mm</t>
  </si>
  <si>
    <t>820752460</t>
  </si>
  <si>
    <t>zařízení č. 5, 7, 8, 11</t>
  </si>
  <si>
    <t>2+0,8+0,2+0,8</t>
  </si>
  <si>
    <t>42981015</t>
  </si>
  <si>
    <t>trouba spirálně vinutá Pz D 200mm, l=3000mm</t>
  </si>
  <si>
    <t>-130151085</t>
  </si>
  <si>
    <t>3,6+4</t>
  </si>
  <si>
    <t>751514178</t>
  </si>
  <si>
    <t>Mtž oblouku do plech potrubí kruh bez příruby D do 200 mm</t>
  </si>
  <si>
    <t>1772325190</t>
  </si>
  <si>
    <t>Montáž oblouku do plechového potrubí kruhového bez příruby, průměru přes 100 do 200 mm</t>
  </si>
  <si>
    <t>3+7+5+6+4+3+2+6+4+2+1</t>
  </si>
  <si>
    <t>42981113</t>
  </si>
  <si>
    <t>oblouk lisovaný Pz 90° D 125mm</t>
  </si>
  <si>
    <t>-2070291466</t>
  </si>
  <si>
    <t>2+3+2+6+3+2+2+6+3+2+1</t>
  </si>
  <si>
    <t>42981116</t>
  </si>
  <si>
    <t>oblouk lisovaný Pz 90° D 160mm</t>
  </si>
  <si>
    <t>-1417015775</t>
  </si>
  <si>
    <t>3+1+1+1</t>
  </si>
  <si>
    <t>42981085</t>
  </si>
  <si>
    <t>oblouk segmentový Pz 90° D 200mm</t>
  </si>
  <si>
    <t>-1131363505</t>
  </si>
  <si>
    <t>1+4</t>
  </si>
  <si>
    <t>751514288</t>
  </si>
  <si>
    <t>Mtž kalhotového kusu do plech potrubí bez příruby D do 200 mm</t>
  </si>
  <si>
    <t>526717675</t>
  </si>
  <si>
    <t>Montáž kalhotového kusu nebo odbočky jednostranné do plechového potrubí kruhového bez příruby, průměru přes 100 do 200 mm</t>
  </si>
  <si>
    <t>3+4+5+2+4+4+2+4+4+4</t>
  </si>
  <si>
    <t>42981160</t>
  </si>
  <si>
    <t>odbočka jednostranná osová Pz T-kus 90° D1/D2 = 200/200mm</t>
  </si>
  <si>
    <t>274055497</t>
  </si>
  <si>
    <t>1+2</t>
  </si>
  <si>
    <t>42981426</t>
  </si>
  <si>
    <t>odbočka jednostranná osová Pz T-kus 90° D1/D2 = 125/125mm</t>
  </si>
  <si>
    <t>293950284</t>
  </si>
  <si>
    <t>1+1+2+2+3+4+2+3+4+4</t>
  </si>
  <si>
    <t>42981433</t>
  </si>
  <si>
    <t>odbočka jednostranná osová Pz T-kus 90° D1/D2 = 160/125mm</t>
  </si>
  <si>
    <t>1585345316</t>
  </si>
  <si>
    <t>42981435</t>
  </si>
  <si>
    <t>odbočka jednostranná osová Pz T-kus 90° D1/D2 = 160/160mm</t>
  </si>
  <si>
    <t>-380850023</t>
  </si>
  <si>
    <t>42981442</t>
  </si>
  <si>
    <t>odbočka jednostranná osová Pz T-kus 90° D1/D2 = 200/125mm</t>
  </si>
  <si>
    <t>-1332920353</t>
  </si>
  <si>
    <t>751514478</t>
  </si>
  <si>
    <t>Mtž přechodu osového do plech potrubí kruh bez příruby D do 200 mm</t>
  </si>
  <si>
    <t>-578101729</t>
  </si>
  <si>
    <t>Montáž přechodu osového nebo pravoúhlého do plechového potrubí kruhového bez příruby, průměru přes 100 do 200 mm</t>
  </si>
  <si>
    <t>2+2+1+2</t>
  </si>
  <si>
    <t>42981351</t>
  </si>
  <si>
    <t>přechod pravoúhlý Pz D1/D2 = 160/125mm</t>
  </si>
  <si>
    <t>1857713420</t>
  </si>
  <si>
    <t>75151453R</t>
  </si>
  <si>
    <t>Montáž záslepky do plechového potrubí bez příruby, průměru přes 100 do 200 mm</t>
  </si>
  <si>
    <t>-1254706079</t>
  </si>
  <si>
    <t>zařízení č. 4</t>
  </si>
  <si>
    <t>42981299</t>
  </si>
  <si>
    <t>koncový kryt do roury Pz D 200mm</t>
  </si>
  <si>
    <t>-1565866816</t>
  </si>
  <si>
    <t>751514679</t>
  </si>
  <si>
    <t>Mtž škrtící klapky do plech potrubí kruhové bez příruby D do 200 mm</t>
  </si>
  <si>
    <t>987123594</t>
  </si>
  <si>
    <t>Montáž škrtící klapky nebo zpětné klapky do plechového potrubí kruhové bez příruby, průměru přes 100 do 200 mm</t>
  </si>
  <si>
    <t>42971020</t>
  </si>
  <si>
    <t>kruhová klapka zpětná Pz D 125mm</t>
  </si>
  <si>
    <t>1764413665</t>
  </si>
  <si>
    <t>zřízení č. 6, 8, 9, 10, 12, 13</t>
  </si>
  <si>
    <t>42971022</t>
  </si>
  <si>
    <t>kruhová klapka zpětná Pz D 160mm</t>
  </si>
  <si>
    <t>1999305034</t>
  </si>
  <si>
    <t>42971024</t>
  </si>
  <si>
    <t>kruhová klapka zpětná Pz D 200mm</t>
  </si>
  <si>
    <t>-1428761085</t>
  </si>
  <si>
    <t>751572101</t>
  </si>
  <si>
    <t>Uchycení potrubí kruhového pomocí objímky kotvenou do betonu D do 100 mm</t>
  </si>
  <si>
    <t>492720985</t>
  </si>
  <si>
    <t>Závěs kruhového potrubí pomocí objímky, kotvené do betonu průměru potrubí do 100 mm</t>
  </si>
  <si>
    <t>751572102</t>
  </si>
  <si>
    <t>Uchycení potrubí kruhového pomocí objímky kotvenou do betonu D do 200 mm</t>
  </si>
  <si>
    <t>-1780499273</t>
  </si>
  <si>
    <t>Závěs kruhového potrubí pomocí objímky, kotvené do betonu průměru potrubí přes 100 do 200 mm</t>
  </si>
  <si>
    <t>998751101</t>
  </si>
  <si>
    <t>Přesun hmot tonážní pro vzduchotechniku v objektech v do 12 m</t>
  </si>
  <si>
    <t>-626585610</t>
  </si>
  <si>
    <t>Přesun hmot pro vzduchotechniku stanovený z hmotnosti přesunovaného materiálu vodorovná dopravní vzdálenost do 100 m v objektech výšky do 12 m</t>
  </si>
  <si>
    <t>998751181</t>
  </si>
  <si>
    <t>Příplatek k přesunu hmot tonážní 751 prováděný bez použití mechanizace</t>
  </si>
  <si>
    <t>1571847266</t>
  </si>
  <si>
    <t>Přesun hmot pro vzduchotechniku stanovený z hmotnosti přesunovaného materiálu Příplatek k cenám za přesun prováděný bez použití mechanizace pro jakoukoliv výšku objektu</t>
  </si>
  <si>
    <t>-1424844479</t>
  </si>
  <si>
    <t>05 - Elektroinstalace</t>
  </si>
  <si>
    <t>97 - Prorážení otvorů a ostatní bourací práce</t>
  </si>
  <si>
    <t>M21 - Elektromontáže</t>
  </si>
  <si>
    <t>M22 - Montáže sdělovací a zabezpečovací techniky</t>
  </si>
  <si>
    <t>Prorážení otvorů a ostatní bourací práce</t>
  </si>
  <si>
    <t>971033123R00</t>
  </si>
  <si>
    <t>Vrtání otvorů, zeď cihelná, do 3 cm, hl. do 45 cm</t>
  </si>
  <si>
    <t>RTS I / 2020</t>
  </si>
  <si>
    <t>M21</t>
  </si>
  <si>
    <t>Elektromontáže</t>
  </si>
  <si>
    <t>210120561R00</t>
  </si>
  <si>
    <t>Jistič jednopólový do 25 A se zapojením</t>
  </si>
  <si>
    <t>00358891502</t>
  </si>
  <si>
    <t>Chránič nadproudový 10A, char.B,  1N, 0,030mA, AC, 6kA</t>
  </si>
  <si>
    <t>Chránič nadproudový 10A, char.B, 1N, 0,030mA, AC, 6kA</t>
  </si>
  <si>
    <t>00358891503</t>
  </si>
  <si>
    <t>Chránič nadproudový 16A, char.B,  1N, 0,030mA, AC, 6kA</t>
  </si>
  <si>
    <t>Chránič nadproudový 16A, char.B, 1N, 0,030mA, AC, 6kA</t>
  </si>
  <si>
    <t>210111022R00</t>
  </si>
  <si>
    <t>Zásuvka domovní v krabici - 2P+PE, průběž.zapojení</t>
  </si>
  <si>
    <t>1434551614</t>
  </si>
  <si>
    <t>Zásuvka jednonásobná s ochranným kolíkem, s clonkami  IP 40 16 A, 250 V AC</t>
  </si>
  <si>
    <t>Zásuvka jednonásobná s ochranným kolíkem, s clonkami IP 40 16 A, 250 V AC</t>
  </si>
  <si>
    <t>1434536705</t>
  </si>
  <si>
    <t>Rámeček pro elektroinstalační přístroje, dvojnásobný vodorovný  Pro vodorovnou montáž</t>
  </si>
  <si>
    <t>Rámeček pro elektroinstalační přístroje, dvojnásobný vodorovný Pro vodorovnou montáž</t>
  </si>
  <si>
    <t>210110001R00</t>
  </si>
  <si>
    <t>Spínač nástěnný jednopól.- řaz. 1, obyč.prostředí</t>
  </si>
  <si>
    <t>CS3-x/SMR-B</t>
  </si>
  <si>
    <t>modulové časové relé vestavné do krabice</t>
  </si>
  <si>
    <t>1434536700</t>
  </si>
  <si>
    <t>Rámeček pro elektroinstalační přístroje, jednonásobný</t>
  </si>
  <si>
    <t>1434536490</t>
  </si>
  <si>
    <t>Kryt spínače kolébkového  Pro spínače řazení 1, 6, 7. Pro ovládače řazení 1/0, 6/0.</t>
  </si>
  <si>
    <t>Kryt spínače kolébkového Pro spínače řazení 1, 6, 7. Pro ovládače řazení 1/0, 6/0.</t>
  </si>
  <si>
    <t>1434535400</t>
  </si>
  <si>
    <t>Přístroj spínače 1P řaz.1, 1So 10AX 250VAC</t>
  </si>
  <si>
    <t>210110002R00</t>
  </si>
  <si>
    <t>Spínač nástěnný dvoupól.- řaz. 2, obyč.prostředí</t>
  </si>
  <si>
    <t>1434536497</t>
  </si>
  <si>
    <t>Kryt spínače kolébkového s čirým průzorem, s potiskem</t>
  </si>
  <si>
    <t>1434535401</t>
  </si>
  <si>
    <t>Přístroj spínače 2P řaz.2, 2S 10AX 250VAC</t>
  </si>
  <si>
    <t>210110004R00</t>
  </si>
  <si>
    <t>Spínač nástěnný střídavý - řaz. 6, obyč.prostředí</t>
  </si>
  <si>
    <t>1434535406</t>
  </si>
  <si>
    <t>Přístroj přepínače střídavého řaz.6, 6So  10AX 250VAC</t>
  </si>
  <si>
    <t>Přístroj přepínače střídavého řaz.6, 6So 10AX 250VAC</t>
  </si>
  <si>
    <t>210110005R00</t>
  </si>
  <si>
    <t>Spínač nástěnný křížový - řaz. 7, obyč.prostředí</t>
  </si>
  <si>
    <t>1434535407</t>
  </si>
  <si>
    <t>Přístroj přepínače křížového řaz.7, 7So</t>
  </si>
  <si>
    <t>210810045RT1</t>
  </si>
  <si>
    <t>Kabel CYKY-m 750 V 3 x 1,5 mm2 pevně uložený</t>
  </si>
  <si>
    <t>210810046RT3</t>
  </si>
  <si>
    <t>Kabel CYKY-m 750 V 3 x 2,5 mm2 pevně uložený</t>
  </si>
  <si>
    <t>210810055RT1</t>
  </si>
  <si>
    <t>Kabel CYKY-m 750 V 5 x 1,5 mm2 pevně uložený</t>
  </si>
  <si>
    <t>210200211R00</t>
  </si>
  <si>
    <t>Svítidlo žárovkové stropní přisazené, 1 zdroj</t>
  </si>
  <si>
    <t>1434561421</t>
  </si>
  <si>
    <t>Spojovací krabicová svorka 3vodičová, 2,5mm2, 24A</t>
  </si>
  <si>
    <t>210201526R00</t>
  </si>
  <si>
    <t>Svítidlo LED technické stropní vestavné</t>
  </si>
  <si>
    <t>15348241704</t>
  </si>
  <si>
    <t>Zářivková svítidla int., vest. do rastrových podh. 600x600mm , IP 20,40 4x18W</t>
  </si>
  <si>
    <t>210290751R00</t>
  </si>
  <si>
    <t>Montáž ventilátoru do 1,5 kW</t>
  </si>
  <si>
    <t>210100001R00</t>
  </si>
  <si>
    <t>Ukončení vodičů v rozvaděči + zapojení do 2,5 mm2</t>
  </si>
  <si>
    <t>M22</t>
  </si>
  <si>
    <t>Montáže sdělovací a zabezpečovací techniky</t>
  </si>
  <si>
    <t>222260020R00</t>
  </si>
  <si>
    <t>Krabice KU 68 pod omítku + vysekání</t>
  </si>
  <si>
    <t>1434571521</t>
  </si>
  <si>
    <t>Elektroinstalační krabice - pod omítku se svorkovnicí d 73x42</t>
  </si>
  <si>
    <t>222260022R00</t>
  </si>
  <si>
    <t>Krabice KP 68 pod omítku + vysekání</t>
  </si>
  <si>
    <t>1434571511</t>
  </si>
  <si>
    <t>Elektroinstalační krabice - pod omítku d 74x30 mm</t>
  </si>
  <si>
    <t>220890202R00</t>
  </si>
  <si>
    <t>Revize</t>
  </si>
  <si>
    <t>h</t>
  </si>
  <si>
    <t>220111737R00</t>
  </si>
  <si>
    <t>Uzemnění kabelu v rozvaděči</t>
  </si>
  <si>
    <t>220270604R00</t>
  </si>
  <si>
    <t>Mont vodiče ay,cy,cya  4 pevně</t>
  </si>
  <si>
    <t>Mont vodiče ay,cy,cya 4 pevně</t>
  </si>
  <si>
    <t>35442150</t>
  </si>
  <si>
    <t>Svorka uzemňovací ZSA16 32 x 29 x 2 mm</t>
  </si>
  <si>
    <t>34142156</t>
  </si>
  <si>
    <t>Vodič silový pevné uložení CYA 4,00 mm2</t>
  </si>
  <si>
    <t>220301022R00</t>
  </si>
  <si>
    <t>Lišta elektroinstalační L 40</t>
  </si>
  <si>
    <t>06 -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</si>
  <si>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</si>
  <si>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</si>
  <si>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</si>
  <si>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</si>
  <si>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</si>
  <si>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</si>
  <si>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</si>
  <si>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</si>
  <si>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</si>
  <si>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</si>
  <si>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012103000</t>
  </si>
  <si>
    <t>Geodetické práce před výstavbou</t>
  </si>
  <si>
    <t>Kč</t>
  </si>
  <si>
    <t>1024</t>
  </si>
  <si>
    <t>-55023947</t>
  </si>
  <si>
    <t>012203000</t>
  </si>
  <si>
    <t>Geodetické práce při provádění stavby</t>
  </si>
  <si>
    <t>525367609</t>
  </si>
  <si>
    <t>012303000</t>
  </si>
  <si>
    <t>Geodetické práce po výstavbě</t>
  </si>
  <si>
    <t>1001754527</t>
  </si>
  <si>
    <t>013254000</t>
  </si>
  <si>
    <t>Dokumentace skutečného provedení stavby</t>
  </si>
  <si>
    <t>721853536</t>
  </si>
  <si>
    <t>VRN3</t>
  </si>
  <si>
    <t>Zařízení staveniště</t>
  </si>
  <si>
    <t>030001000</t>
  </si>
  <si>
    <t>-878495069</t>
  </si>
  <si>
    <t xml:space="preserve">Na stavbě budou provedena opatření ke snížení prašnosti, vozidla stavby budou v řádném technickém stavu. </t>
  </si>
  <si>
    <t>Staveniště bude pravidelně uklízeno (min. 1x týdně).</t>
  </si>
  <si>
    <t>Čistý provoz školy a stavba budou navzájem odděleny provizorními příčkami z OSB desek</t>
  </si>
  <si>
    <t>– předpokládá se rozdělení objektu na čistý provoz a stavbu v každém podlaží (celkem 4 příčky)</t>
  </si>
  <si>
    <t>dveře do čistých prostorů v oddělené části objektu pro stavbu budou zakryty folií s oblepením spar páskou.</t>
  </si>
  <si>
    <t>033103000</t>
  </si>
  <si>
    <t>Připojení energií</t>
  </si>
  <si>
    <t>-107039674</t>
  </si>
  <si>
    <t>033203000</t>
  </si>
  <si>
    <t>Energie pro zařízení staveniště</t>
  </si>
  <si>
    <t>-1996905722</t>
  </si>
  <si>
    <t>VRN4</t>
  </si>
  <si>
    <t>Inženýrská činnost</t>
  </si>
  <si>
    <t>043154000</t>
  </si>
  <si>
    <t>Zkoušky hutnicí</t>
  </si>
  <si>
    <t>1986833706</t>
  </si>
  <si>
    <t>045203000</t>
  </si>
  <si>
    <t>Kompletační činnost</t>
  </si>
  <si>
    <t>1142555172</t>
  </si>
  <si>
    <t>045303000</t>
  </si>
  <si>
    <t>Koordinační činnost</t>
  </si>
  <si>
    <t>1572230579</t>
  </si>
  <si>
    <t>VRN7</t>
  </si>
  <si>
    <t>Provozní vlivy</t>
  </si>
  <si>
    <t>071103000</t>
  </si>
  <si>
    <t>Provoz investora</t>
  </si>
  <si>
    <t>-2024573692</t>
  </si>
  <si>
    <t>v prostorách objektu bude v průbehu provádění prací probíhat běžná výuka</t>
  </si>
  <si>
    <t>VRN9</t>
  </si>
  <si>
    <t>Ostatní náklady</t>
  </si>
  <si>
    <t>091003000</t>
  </si>
  <si>
    <t>Ostatní náklady bez rozlišení</t>
  </si>
  <si>
    <t>1672896750</t>
  </si>
  <si>
    <t>doplnění orientačního únikového značení dle PBŘ</t>
  </si>
  <si>
    <t>094103000</t>
  </si>
  <si>
    <t>Náklady na plánované vyklizení objektu</t>
  </si>
  <si>
    <t>1024348289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</si>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</sst>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0" fillId="0" borderId="0" xfId="0"/>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34"/>
      <c r="AS2" s="334"/>
      <c r="AT2" s="334"/>
      <c r="AU2" s="334"/>
      <c r="AV2" s="334"/>
      <c r="AW2" s="334"/>
      <c r="AX2" s="334"/>
      <c r="AY2" s="334"/>
      <c r="AZ2" s="334"/>
      <c r="BA2" s="334"/>
      <c r="BB2" s="334"/>
      <c r="BC2" s="334"/>
      <c r="BD2" s="334"/>
      <c r="BE2" s="33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5" t="s">
        <v>14</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4"/>
      <c r="AQ5" s="24"/>
      <c r="AR5" s="22"/>
      <c r="BE5" s="342" t="s">
        <v>15</v>
      </c>
      <c r="BS5" s="19" t="s">
        <v>6</v>
      </c>
    </row>
    <row r="6" spans="2:71" s="1" customFormat="1" ht="36.95" customHeight="1">
      <c r="B6" s="23"/>
      <c r="C6" s="24"/>
      <c r="D6" s="30" t="s">
        <v>16</v>
      </c>
      <c r="E6" s="24"/>
      <c r="F6" s="24"/>
      <c r="G6" s="24"/>
      <c r="H6" s="24"/>
      <c r="I6" s="24"/>
      <c r="J6" s="24"/>
      <c r="K6" s="347" t="s">
        <v>17</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4"/>
      <c r="AQ6" s="24"/>
      <c r="AR6" s="22"/>
      <c r="BE6" s="34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3"/>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3"/>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3"/>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3"/>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3"/>
      <c r="BS13" s="19" t="s">
        <v>6</v>
      </c>
    </row>
    <row r="14" spans="2:71" ht="12.75">
      <c r="B14" s="23"/>
      <c r="C14" s="24"/>
      <c r="D14" s="24"/>
      <c r="E14" s="348" t="s">
        <v>30</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1" t="s">
        <v>28</v>
      </c>
      <c r="AL14" s="24"/>
      <c r="AM14" s="24"/>
      <c r="AN14" s="33" t="s">
        <v>30</v>
      </c>
      <c r="AO14" s="24"/>
      <c r="AP14" s="24"/>
      <c r="AQ14" s="24"/>
      <c r="AR14" s="22"/>
      <c r="BE14" s="34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3"/>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43"/>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4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3"/>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43"/>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4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3"/>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3"/>
    </row>
    <row r="23" spans="2:57" s="1" customFormat="1" ht="47.25" customHeight="1">
      <c r="B23" s="23"/>
      <c r="C23" s="24"/>
      <c r="D23" s="24"/>
      <c r="E23" s="350" t="s">
        <v>37</v>
      </c>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24"/>
      <c r="AP23" s="24"/>
      <c r="AQ23" s="24"/>
      <c r="AR23" s="22"/>
      <c r="BE23" s="34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3"/>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1">
        <f>ROUND(AG54,2)</f>
        <v>0</v>
      </c>
      <c r="AL26" s="352"/>
      <c r="AM26" s="352"/>
      <c r="AN26" s="352"/>
      <c r="AO26" s="352"/>
      <c r="AP26" s="38"/>
      <c r="AQ26" s="38"/>
      <c r="AR26" s="41"/>
      <c r="BE26" s="34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3"/>
    </row>
    <row r="28" spans="1:57" s="2" customFormat="1" ht="12.75">
      <c r="A28" s="36"/>
      <c r="B28" s="37"/>
      <c r="C28" s="38"/>
      <c r="D28" s="38"/>
      <c r="E28" s="38"/>
      <c r="F28" s="38"/>
      <c r="G28" s="38"/>
      <c r="H28" s="38"/>
      <c r="I28" s="38"/>
      <c r="J28" s="38"/>
      <c r="K28" s="38"/>
      <c r="L28" s="353" t="s">
        <v>39</v>
      </c>
      <c r="M28" s="353"/>
      <c r="N28" s="353"/>
      <c r="O28" s="353"/>
      <c r="P28" s="353"/>
      <c r="Q28" s="38"/>
      <c r="R28" s="38"/>
      <c r="S28" s="38"/>
      <c r="T28" s="38"/>
      <c r="U28" s="38"/>
      <c r="V28" s="38"/>
      <c r="W28" s="353" t="s">
        <v>40</v>
      </c>
      <c r="X28" s="353"/>
      <c r="Y28" s="353"/>
      <c r="Z28" s="353"/>
      <c r="AA28" s="353"/>
      <c r="AB28" s="353"/>
      <c r="AC28" s="353"/>
      <c r="AD28" s="353"/>
      <c r="AE28" s="353"/>
      <c r="AF28" s="38"/>
      <c r="AG28" s="38"/>
      <c r="AH28" s="38"/>
      <c r="AI28" s="38"/>
      <c r="AJ28" s="38"/>
      <c r="AK28" s="353" t="s">
        <v>41</v>
      </c>
      <c r="AL28" s="353"/>
      <c r="AM28" s="353"/>
      <c r="AN28" s="353"/>
      <c r="AO28" s="353"/>
      <c r="AP28" s="38"/>
      <c r="AQ28" s="38"/>
      <c r="AR28" s="41"/>
      <c r="BE28" s="343"/>
    </row>
    <row r="29" spans="2:57" s="3" customFormat="1" ht="14.45" customHeight="1">
      <c r="B29" s="42"/>
      <c r="C29" s="43"/>
      <c r="D29" s="31" t="s">
        <v>42</v>
      </c>
      <c r="E29" s="43"/>
      <c r="F29" s="31" t="s">
        <v>43</v>
      </c>
      <c r="G29" s="43"/>
      <c r="H29" s="43"/>
      <c r="I29" s="43"/>
      <c r="J29" s="43"/>
      <c r="K29" s="43"/>
      <c r="L29" s="337">
        <v>0.21</v>
      </c>
      <c r="M29" s="336"/>
      <c r="N29" s="336"/>
      <c r="O29" s="336"/>
      <c r="P29" s="336"/>
      <c r="Q29" s="43"/>
      <c r="R29" s="43"/>
      <c r="S29" s="43"/>
      <c r="T29" s="43"/>
      <c r="U29" s="43"/>
      <c r="V29" s="43"/>
      <c r="W29" s="335">
        <f>ROUND(AZ54,2)</f>
        <v>0</v>
      </c>
      <c r="X29" s="336"/>
      <c r="Y29" s="336"/>
      <c r="Z29" s="336"/>
      <c r="AA29" s="336"/>
      <c r="AB29" s="336"/>
      <c r="AC29" s="336"/>
      <c r="AD29" s="336"/>
      <c r="AE29" s="336"/>
      <c r="AF29" s="43"/>
      <c r="AG29" s="43"/>
      <c r="AH29" s="43"/>
      <c r="AI29" s="43"/>
      <c r="AJ29" s="43"/>
      <c r="AK29" s="335">
        <f>ROUND(AV54,2)</f>
        <v>0</v>
      </c>
      <c r="AL29" s="336"/>
      <c r="AM29" s="336"/>
      <c r="AN29" s="336"/>
      <c r="AO29" s="336"/>
      <c r="AP29" s="43"/>
      <c r="AQ29" s="43"/>
      <c r="AR29" s="44"/>
      <c r="BE29" s="344"/>
    </row>
    <row r="30" spans="2:57" s="3" customFormat="1" ht="14.45" customHeight="1">
      <c r="B30" s="42"/>
      <c r="C30" s="43"/>
      <c r="D30" s="43"/>
      <c r="E30" s="43"/>
      <c r="F30" s="31" t="s">
        <v>44</v>
      </c>
      <c r="G30" s="43"/>
      <c r="H30" s="43"/>
      <c r="I30" s="43"/>
      <c r="J30" s="43"/>
      <c r="K30" s="43"/>
      <c r="L30" s="337">
        <v>0.15</v>
      </c>
      <c r="M30" s="336"/>
      <c r="N30" s="336"/>
      <c r="O30" s="336"/>
      <c r="P30" s="336"/>
      <c r="Q30" s="43"/>
      <c r="R30" s="43"/>
      <c r="S30" s="43"/>
      <c r="T30" s="43"/>
      <c r="U30" s="43"/>
      <c r="V30" s="43"/>
      <c r="W30" s="335">
        <f>ROUND(BA54,2)</f>
        <v>0</v>
      </c>
      <c r="X30" s="336"/>
      <c r="Y30" s="336"/>
      <c r="Z30" s="336"/>
      <c r="AA30" s="336"/>
      <c r="AB30" s="336"/>
      <c r="AC30" s="336"/>
      <c r="AD30" s="336"/>
      <c r="AE30" s="336"/>
      <c r="AF30" s="43"/>
      <c r="AG30" s="43"/>
      <c r="AH30" s="43"/>
      <c r="AI30" s="43"/>
      <c r="AJ30" s="43"/>
      <c r="AK30" s="335">
        <f>ROUND(AW54,2)</f>
        <v>0</v>
      </c>
      <c r="AL30" s="336"/>
      <c r="AM30" s="336"/>
      <c r="AN30" s="336"/>
      <c r="AO30" s="336"/>
      <c r="AP30" s="43"/>
      <c r="AQ30" s="43"/>
      <c r="AR30" s="44"/>
      <c r="BE30" s="344"/>
    </row>
    <row r="31" spans="2:57" s="3" customFormat="1" ht="14.45" customHeight="1" hidden="1">
      <c r="B31" s="42"/>
      <c r="C31" s="43"/>
      <c r="D31" s="43"/>
      <c r="E31" s="43"/>
      <c r="F31" s="31" t="s">
        <v>45</v>
      </c>
      <c r="G31" s="43"/>
      <c r="H31" s="43"/>
      <c r="I31" s="43"/>
      <c r="J31" s="43"/>
      <c r="K31" s="43"/>
      <c r="L31" s="337">
        <v>0.21</v>
      </c>
      <c r="M31" s="336"/>
      <c r="N31" s="336"/>
      <c r="O31" s="336"/>
      <c r="P31" s="336"/>
      <c r="Q31" s="43"/>
      <c r="R31" s="43"/>
      <c r="S31" s="43"/>
      <c r="T31" s="43"/>
      <c r="U31" s="43"/>
      <c r="V31" s="43"/>
      <c r="W31" s="335">
        <f>ROUND(BB54,2)</f>
        <v>0</v>
      </c>
      <c r="X31" s="336"/>
      <c r="Y31" s="336"/>
      <c r="Z31" s="336"/>
      <c r="AA31" s="336"/>
      <c r="AB31" s="336"/>
      <c r="AC31" s="336"/>
      <c r="AD31" s="336"/>
      <c r="AE31" s="336"/>
      <c r="AF31" s="43"/>
      <c r="AG31" s="43"/>
      <c r="AH31" s="43"/>
      <c r="AI31" s="43"/>
      <c r="AJ31" s="43"/>
      <c r="AK31" s="335">
        <v>0</v>
      </c>
      <c r="AL31" s="336"/>
      <c r="AM31" s="336"/>
      <c r="AN31" s="336"/>
      <c r="AO31" s="336"/>
      <c r="AP31" s="43"/>
      <c r="AQ31" s="43"/>
      <c r="AR31" s="44"/>
      <c r="BE31" s="344"/>
    </row>
    <row r="32" spans="2:57" s="3" customFormat="1" ht="14.45" customHeight="1" hidden="1">
      <c r="B32" s="42"/>
      <c r="C32" s="43"/>
      <c r="D32" s="43"/>
      <c r="E32" s="43"/>
      <c r="F32" s="31" t="s">
        <v>46</v>
      </c>
      <c r="G32" s="43"/>
      <c r="H32" s="43"/>
      <c r="I32" s="43"/>
      <c r="J32" s="43"/>
      <c r="K32" s="43"/>
      <c r="L32" s="337">
        <v>0.15</v>
      </c>
      <c r="M32" s="336"/>
      <c r="N32" s="336"/>
      <c r="O32" s="336"/>
      <c r="P32" s="336"/>
      <c r="Q32" s="43"/>
      <c r="R32" s="43"/>
      <c r="S32" s="43"/>
      <c r="T32" s="43"/>
      <c r="U32" s="43"/>
      <c r="V32" s="43"/>
      <c r="W32" s="335">
        <f>ROUND(BC54,2)</f>
        <v>0</v>
      </c>
      <c r="X32" s="336"/>
      <c r="Y32" s="336"/>
      <c r="Z32" s="336"/>
      <c r="AA32" s="336"/>
      <c r="AB32" s="336"/>
      <c r="AC32" s="336"/>
      <c r="AD32" s="336"/>
      <c r="AE32" s="336"/>
      <c r="AF32" s="43"/>
      <c r="AG32" s="43"/>
      <c r="AH32" s="43"/>
      <c r="AI32" s="43"/>
      <c r="AJ32" s="43"/>
      <c r="AK32" s="335">
        <v>0</v>
      </c>
      <c r="AL32" s="336"/>
      <c r="AM32" s="336"/>
      <c r="AN32" s="336"/>
      <c r="AO32" s="336"/>
      <c r="AP32" s="43"/>
      <c r="AQ32" s="43"/>
      <c r="AR32" s="44"/>
      <c r="BE32" s="344"/>
    </row>
    <row r="33" spans="2:44" s="3" customFormat="1" ht="14.45" customHeight="1" hidden="1">
      <c r="B33" s="42"/>
      <c r="C33" s="43"/>
      <c r="D33" s="43"/>
      <c r="E33" s="43"/>
      <c r="F33" s="31" t="s">
        <v>47</v>
      </c>
      <c r="G33" s="43"/>
      <c r="H33" s="43"/>
      <c r="I33" s="43"/>
      <c r="J33" s="43"/>
      <c r="K33" s="43"/>
      <c r="L33" s="337">
        <v>0</v>
      </c>
      <c r="M33" s="336"/>
      <c r="N33" s="336"/>
      <c r="O33" s="336"/>
      <c r="P33" s="336"/>
      <c r="Q33" s="43"/>
      <c r="R33" s="43"/>
      <c r="S33" s="43"/>
      <c r="T33" s="43"/>
      <c r="U33" s="43"/>
      <c r="V33" s="43"/>
      <c r="W33" s="335">
        <f>ROUND(BD54,2)</f>
        <v>0</v>
      </c>
      <c r="X33" s="336"/>
      <c r="Y33" s="336"/>
      <c r="Z33" s="336"/>
      <c r="AA33" s="336"/>
      <c r="AB33" s="336"/>
      <c r="AC33" s="336"/>
      <c r="AD33" s="336"/>
      <c r="AE33" s="336"/>
      <c r="AF33" s="43"/>
      <c r="AG33" s="43"/>
      <c r="AH33" s="43"/>
      <c r="AI33" s="43"/>
      <c r="AJ33" s="43"/>
      <c r="AK33" s="335">
        <v>0</v>
      </c>
      <c r="AL33" s="336"/>
      <c r="AM33" s="336"/>
      <c r="AN33" s="336"/>
      <c r="AO33" s="336"/>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41" t="s">
        <v>50</v>
      </c>
      <c r="Y35" s="339"/>
      <c r="Z35" s="339"/>
      <c r="AA35" s="339"/>
      <c r="AB35" s="339"/>
      <c r="AC35" s="47"/>
      <c r="AD35" s="47"/>
      <c r="AE35" s="47"/>
      <c r="AF35" s="47"/>
      <c r="AG35" s="47"/>
      <c r="AH35" s="47"/>
      <c r="AI35" s="47"/>
      <c r="AJ35" s="47"/>
      <c r="AK35" s="338">
        <f>SUM(AK26:AK33)</f>
        <v>0</v>
      </c>
      <c r="AL35" s="339"/>
      <c r="AM35" s="339"/>
      <c r="AN35" s="339"/>
      <c r="AO35" s="34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20200703</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3" t="str">
        <f>K6</f>
        <v>Stavební úpravy a změna užívání části objektu Komenského 759, Sokolov</v>
      </c>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Komenského 759, Sokolov</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5" t="str">
        <f>IF(AN8="","",AN8)</f>
        <v>3. 7. 2020</v>
      </c>
      <c r="AN47" s="36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Karlovarský kraj</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66" t="str">
        <f>IF(E17="","",E17)</f>
        <v>Ing. Karel Drahokoupil</v>
      </c>
      <c r="AN49" s="367"/>
      <c r="AO49" s="367"/>
      <c r="AP49" s="367"/>
      <c r="AQ49" s="38"/>
      <c r="AR49" s="41"/>
      <c r="AS49" s="368" t="s">
        <v>52</v>
      </c>
      <c r="AT49" s="369"/>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66" t="str">
        <f>IF(E20="","",E20)</f>
        <v xml:space="preserve"> </v>
      </c>
      <c r="AN50" s="367"/>
      <c r="AO50" s="367"/>
      <c r="AP50" s="367"/>
      <c r="AQ50" s="38"/>
      <c r="AR50" s="41"/>
      <c r="AS50" s="370"/>
      <c r="AT50" s="371"/>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2"/>
      <c r="AT51" s="373"/>
      <c r="AU51" s="66"/>
      <c r="AV51" s="66"/>
      <c r="AW51" s="66"/>
      <c r="AX51" s="66"/>
      <c r="AY51" s="66"/>
      <c r="AZ51" s="66"/>
      <c r="BA51" s="66"/>
      <c r="BB51" s="66"/>
      <c r="BC51" s="66"/>
      <c r="BD51" s="67"/>
      <c r="BE51" s="36"/>
    </row>
    <row r="52" spans="1:57" s="2" customFormat="1" ht="29.25" customHeight="1">
      <c r="A52" s="36"/>
      <c r="B52" s="37"/>
      <c r="C52" s="359" t="s">
        <v>53</v>
      </c>
      <c r="D52" s="360"/>
      <c r="E52" s="360"/>
      <c r="F52" s="360"/>
      <c r="G52" s="360"/>
      <c r="H52" s="68"/>
      <c r="I52" s="362" t="s">
        <v>54</v>
      </c>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1" t="s">
        <v>55</v>
      </c>
      <c r="AH52" s="360"/>
      <c r="AI52" s="360"/>
      <c r="AJ52" s="360"/>
      <c r="AK52" s="360"/>
      <c r="AL52" s="360"/>
      <c r="AM52" s="360"/>
      <c r="AN52" s="362" t="s">
        <v>56</v>
      </c>
      <c r="AO52" s="360"/>
      <c r="AP52" s="360"/>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7">
        <f>ROUND(SUM(AG55:AG60),2)</f>
        <v>0</v>
      </c>
      <c r="AH54" s="357"/>
      <c r="AI54" s="357"/>
      <c r="AJ54" s="357"/>
      <c r="AK54" s="357"/>
      <c r="AL54" s="357"/>
      <c r="AM54" s="357"/>
      <c r="AN54" s="358">
        <f aca="true" t="shared" si="0" ref="AN54:AN60">SUM(AG54,AT54)</f>
        <v>0</v>
      </c>
      <c r="AO54" s="358"/>
      <c r="AP54" s="358"/>
      <c r="AQ54" s="80" t="s">
        <v>19</v>
      </c>
      <c r="AR54" s="81"/>
      <c r="AS54" s="82">
        <f>ROUND(SUM(AS55:AS60),2)</f>
        <v>0</v>
      </c>
      <c r="AT54" s="83">
        <f aca="true" t="shared" si="1" ref="AT54:AT60">ROUND(SUM(AV54:AW54),2)</f>
        <v>0</v>
      </c>
      <c r="AU54" s="84">
        <f>ROUND(SUM(AU55:AU60),5)</f>
        <v>0</v>
      </c>
      <c r="AV54" s="83">
        <f>ROUND(AZ54*L29,2)</f>
        <v>0</v>
      </c>
      <c r="AW54" s="83">
        <f>ROUND(BA54*L30,2)</f>
        <v>0</v>
      </c>
      <c r="AX54" s="83">
        <f>ROUND(BB54*L29,2)</f>
        <v>0</v>
      </c>
      <c r="AY54" s="83">
        <f>ROUND(BC54*L30,2)</f>
        <v>0</v>
      </c>
      <c r="AZ54" s="83">
        <f>ROUND(SUM(AZ55:AZ60),2)</f>
        <v>0</v>
      </c>
      <c r="BA54" s="83">
        <f>ROUND(SUM(BA55:BA60),2)</f>
        <v>0</v>
      </c>
      <c r="BB54" s="83">
        <f>ROUND(SUM(BB55:BB60),2)</f>
        <v>0</v>
      </c>
      <c r="BC54" s="83">
        <f>ROUND(SUM(BC55:BC60),2)</f>
        <v>0</v>
      </c>
      <c r="BD54" s="85">
        <f>ROUND(SUM(BD55:BD60),2)</f>
        <v>0</v>
      </c>
      <c r="BS54" s="86" t="s">
        <v>71</v>
      </c>
      <c r="BT54" s="86" t="s">
        <v>72</v>
      </c>
      <c r="BU54" s="87" t="s">
        <v>73</v>
      </c>
      <c r="BV54" s="86" t="s">
        <v>74</v>
      </c>
      <c r="BW54" s="86" t="s">
        <v>5</v>
      </c>
      <c r="BX54" s="86" t="s">
        <v>75</v>
      </c>
      <c r="CL54" s="86" t="s">
        <v>19</v>
      </c>
    </row>
    <row r="55" spans="1:91" s="7" customFormat="1" ht="16.5" customHeight="1">
      <c r="A55" s="88" t="s">
        <v>76</v>
      </c>
      <c r="B55" s="89"/>
      <c r="C55" s="90"/>
      <c r="D55" s="356" t="s">
        <v>77</v>
      </c>
      <c r="E55" s="356"/>
      <c r="F55" s="356"/>
      <c r="G55" s="356"/>
      <c r="H55" s="356"/>
      <c r="I55" s="91"/>
      <c r="J55" s="356" t="s">
        <v>78</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4">
        <f>'01 - Stavební část'!J30</f>
        <v>0</v>
      </c>
      <c r="AH55" s="355"/>
      <c r="AI55" s="355"/>
      <c r="AJ55" s="355"/>
      <c r="AK55" s="355"/>
      <c r="AL55" s="355"/>
      <c r="AM55" s="355"/>
      <c r="AN55" s="354">
        <f t="shared" si="0"/>
        <v>0</v>
      </c>
      <c r="AO55" s="355"/>
      <c r="AP55" s="355"/>
      <c r="AQ55" s="92" t="s">
        <v>79</v>
      </c>
      <c r="AR55" s="93"/>
      <c r="AS55" s="94">
        <v>0</v>
      </c>
      <c r="AT55" s="95">
        <f t="shared" si="1"/>
        <v>0</v>
      </c>
      <c r="AU55" s="96">
        <f>'01 - Stavební část'!P102</f>
        <v>0</v>
      </c>
      <c r="AV55" s="95">
        <f>'01 - Stavební část'!J33</f>
        <v>0</v>
      </c>
      <c r="AW55" s="95">
        <f>'01 - Stavební část'!J34</f>
        <v>0</v>
      </c>
      <c r="AX55" s="95">
        <f>'01 - Stavební část'!J35</f>
        <v>0</v>
      </c>
      <c r="AY55" s="95">
        <f>'01 - Stavební část'!J36</f>
        <v>0</v>
      </c>
      <c r="AZ55" s="95">
        <f>'01 - Stavební část'!F33</f>
        <v>0</v>
      </c>
      <c r="BA55" s="95">
        <f>'01 - Stavební část'!F34</f>
        <v>0</v>
      </c>
      <c r="BB55" s="95">
        <f>'01 - Stavební část'!F35</f>
        <v>0</v>
      </c>
      <c r="BC55" s="95">
        <f>'01 - Stavební část'!F36</f>
        <v>0</v>
      </c>
      <c r="BD55" s="97">
        <f>'01 - Stavební část'!F37</f>
        <v>0</v>
      </c>
      <c r="BT55" s="98" t="s">
        <v>80</v>
      </c>
      <c r="BV55" s="98" t="s">
        <v>74</v>
      </c>
      <c r="BW55" s="98" t="s">
        <v>81</v>
      </c>
      <c r="BX55" s="98" t="s">
        <v>5</v>
      </c>
      <c r="CL55" s="98" t="s">
        <v>19</v>
      </c>
      <c r="CM55" s="98" t="s">
        <v>82</v>
      </c>
    </row>
    <row r="56" spans="1:91" s="7" customFormat="1" ht="16.5" customHeight="1">
      <c r="A56" s="88" t="s">
        <v>76</v>
      </c>
      <c r="B56" s="89"/>
      <c r="C56" s="90"/>
      <c r="D56" s="356" t="s">
        <v>83</v>
      </c>
      <c r="E56" s="356"/>
      <c r="F56" s="356"/>
      <c r="G56" s="356"/>
      <c r="H56" s="356"/>
      <c r="I56" s="91"/>
      <c r="J56" s="356" t="s">
        <v>84</v>
      </c>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4">
        <f>'02 - Zdravotně technické ...'!J30</f>
        <v>0</v>
      </c>
      <c r="AH56" s="355"/>
      <c r="AI56" s="355"/>
      <c r="AJ56" s="355"/>
      <c r="AK56" s="355"/>
      <c r="AL56" s="355"/>
      <c r="AM56" s="355"/>
      <c r="AN56" s="354">
        <f t="shared" si="0"/>
        <v>0</v>
      </c>
      <c r="AO56" s="355"/>
      <c r="AP56" s="355"/>
      <c r="AQ56" s="92" t="s">
        <v>79</v>
      </c>
      <c r="AR56" s="93"/>
      <c r="AS56" s="94">
        <v>0</v>
      </c>
      <c r="AT56" s="95">
        <f t="shared" si="1"/>
        <v>0</v>
      </c>
      <c r="AU56" s="96">
        <f>'02 - Zdravotně technické ...'!P95</f>
        <v>0</v>
      </c>
      <c r="AV56" s="95">
        <f>'02 - Zdravotně technické ...'!J33</f>
        <v>0</v>
      </c>
      <c r="AW56" s="95">
        <f>'02 - Zdravotně technické ...'!J34</f>
        <v>0</v>
      </c>
      <c r="AX56" s="95">
        <f>'02 - Zdravotně technické ...'!J35</f>
        <v>0</v>
      </c>
      <c r="AY56" s="95">
        <f>'02 - Zdravotně technické ...'!J36</f>
        <v>0</v>
      </c>
      <c r="AZ56" s="95">
        <f>'02 - Zdravotně technické ...'!F33</f>
        <v>0</v>
      </c>
      <c r="BA56" s="95">
        <f>'02 - Zdravotně technické ...'!F34</f>
        <v>0</v>
      </c>
      <c r="BB56" s="95">
        <f>'02 - Zdravotně technické ...'!F35</f>
        <v>0</v>
      </c>
      <c r="BC56" s="95">
        <f>'02 - Zdravotně technické ...'!F36</f>
        <v>0</v>
      </c>
      <c r="BD56" s="97">
        <f>'02 - Zdravotně technické ...'!F37</f>
        <v>0</v>
      </c>
      <c r="BT56" s="98" t="s">
        <v>80</v>
      </c>
      <c r="BV56" s="98" t="s">
        <v>74</v>
      </c>
      <c r="BW56" s="98" t="s">
        <v>85</v>
      </c>
      <c r="BX56" s="98" t="s">
        <v>5</v>
      </c>
      <c r="CL56" s="98" t="s">
        <v>19</v>
      </c>
      <c r="CM56" s="98" t="s">
        <v>82</v>
      </c>
    </row>
    <row r="57" spans="1:91" s="7" customFormat="1" ht="16.5" customHeight="1">
      <c r="A57" s="88" t="s">
        <v>76</v>
      </c>
      <c r="B57" s="89"/>
      <c r="C57" s="90"/>
      <c r="D57" s="356" t="s">
        <v>86</v>
      </c>
      <c r="E57" s="356"/>
      <c r="F57" s="356"/>
      <c r="G57" s="356"/>
      <c r="H57" s="356"/>
      <c r="I57" s="91"/>
      <c r="J57" s="356" t="s">
        <v>87</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4">
        <f>'03 - Vytápění'!J30</f>
        <v>0</v>
      </c>
      <c r="AH57" s="355"/>
      <c r="AI57" s="355"/>
      <c r="AJ57" s="355"/>
      <c r="AK57" s="355"/>
      <c r="AL57" s="355"/>
      <c r="AM57" s="355"/>
      <c r="AN57" s="354">
        <f t="shared" si="0"/>
        <v>0</v>
      </c>
      <c r="AO57" s="355"/>
      <c r="AP57" s="355"/>
      <c r="AQ57" s="92" t="s">
        <v>79</v>
      </c>
      <c r="AR57" s="93"/>
      <c r="AS57" s="94">
        <v>0</v>
      </c>
      <c r="AT57" s="95">
        <f t="shared" si="1"/>
        <v>0</v>
      </c>
      <c r="AU57" s="96">
        <f>'03 - Vytápění'!P93</f>
        <v>0</v>
      </c>
      <c r="AV57" s="95">
        <f>'03 - Vytápění'!J33</f>
        <v>0</v>
      </c>
      <c r="AW57" s="95">
        <f>'03 - Vytápění'!J34</f>
        <v>0</v>
      </c>
      <c r="AX57" s="95">
        <f>'03 - Vytápění'!J35</f>
        <v>0</v>
      </c>
      <c r="AY57" s="95">
        <f>'03 - Vytápění'!J36</f>
        <v>0</v>
      </c>
      <c r="AZ57" s="95">
        <f>'03 - Vytápění'!F33</f>
        <v>0</v>
      </c>
      <c r="BA57" s="95">
        <f>'03 - Vytápění'!F34</f>
        <v>0</v>
      </c>
      <c r="BB57" s="95">
        <f>'03 - Vytápění'!F35</f>
        <v>0</v>
      </c>
      <c r="BC57" s="95">
        <f>'03 - Vytápění'!F36</f>
        <v>0</v>
      </c>
      <c r="BD57" s="97">
        <f>'03 - Vytápění'!F37</f>
        <v>0</v>
      </c>
      <c r="BT57" s="98" t="s">
        <v>80</v>
      </c>
      <c r="BV57" s="98" t="s">
        <v>74</v>
      </c>
      <c r="BW57" s="98" t="s">
        <v>88</v>
      </c>
      <c r="BX57" s="98" t="s">
        <v>5</v>
      </c>
      <c r="CL57" s="98" t="s">
        <v>19</v>
      </c>
      <c r="CM57" s="98" t="s">
        <v>82</v>
      </c>
    </row>
    <row r="58" spans="1:91" s="7" customFormat="1" ht="16.5" customHeight="1">
      <c r="A58" s="88" t="s">
        <v>76</v>
      </c>
      <c r="B58" s="89"/>
      <c r="C58" s="90"/>
      <c r="D58" s="356" t="s">
        <v>89</v>
      </c>
      <c r="E58" s="356"/>
      <c r="F58" s="356"/>
      <c r="G58" s="356"/>
      <c r="H58" s="356"/>
      <c r="I58" s="91"/>
      <c r="J58" s="356" t="s">
        <v>90</v>
      </c>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4">
        <f>'04 - Vzduchotechnika'!J30</f>
        <v>0</v>
      </c>
      <c r="AH58" s="355"/>
      <c r="AI58" s="355"/>
      <c r="AJ58" s="355"/>
      <c r="AK58" s="355"/>
      <c r="AL58" s="355"/>
      <c r="AM58" s="355"/>
      <c r="AN58" s="354">
        <f t="shared" si="0"/>
        <v>0</v>
      </c>
      <c r="AO58" s="355"/>
      <c r="AP58" s="355"/>
      <c r="AQ58" s="92" t="s">
        <v>79</v>
      </c>
      <c r="AR58" s="93"/>
      <c r="AS58" s="94">
        <v>0</v>
      </c>
      <c r="AT58" s="95">
        <f t="shared" si="1"/>
        <v>0</v>
      </c>
      <c r="AU58" s="96">
        <f>'04 - Vzduchotechnika'!P83</f>
        <v>0</v>
      </c>
      <c r="AV58" s="95">
        <f>'04 - Vzduchotechnika'!J33</f>
        <v>0</v>
      </c>
      <c r="AW58" s="95">
        <f>'04 - Vzduchotechnika'!J34</f>
        <v>0</v>
      </c>
      <c r="AX58" s="95">
        <f>'04 - Vzduchotechnika'!J35</f>
        <v>0</v>
      </c>
      <c r="AY58" s="95">
        <f>'04 - Vzduchotechnika'!J36</f>
        <v>0</v>
      </c>
      <c r="AZ58" s="95">
        <f>'04 - Vzduchotechnika'!F33</f>
        <v>0</v>
      </c>
      <c r="BA58" s="95">
        <f>'04 - Vzduchotechnika'!F34</f>
        <v>0</v>
      </c>
      <c r="BB58" s="95">
        <f>'04 - Vzduchotechnika'!F35</f>
        <v>0</v>
      </c>
      <c r="BC58" s="95">
        <f>'04 - Vzduchotechnika'!F36</f>
        <v>0</v>
      </c>
      <c r="BD58" s="97">
        <f>'04 - Vzduchotechnika'!F37</f>
        <v>0</v>
      </c>
      <c r="BT58" s="98" t="s">
        <v>80</v>
      </c>
      <c r="BV58" s="98" t="s">
        <v>74</v>
      </c>
      <c r="BW58" s="98" t="s">
        <v>91</v>
      </c>
      <c r="BX58" s="98" t="s">
        <v>5</v>
      </c>
      <c r="CL58" s="98" t="s">
        <v>19</v>
      </c>
      <c r="CM58" s="98" t="s">
        <v>82</v>
      </c>
    </row>
    <row r="59" spans="1:91" s="7" customFormat="1" ht="16.5" customHeight="1">
      <c r="A59" s="88" t="s">
        <v>76</v>
      </c>
      <c r="B59" s="89"/>
      <c r="C59" s="90"/>
      <c r="D59" s="356" t="s">
        <v>92</v>
      </c>
      <c r="E59" s="356"/>
      <c r="F59" s="356"/>
      <c r="G59" s="356"/>
      <c r="H59" s="356"/>
      <c r="I59" s="91"/>
      <c r="J59" s="356" t="s">
        <v>93</v>
      </c>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4">
        <f>'05 - Elektroinstalace'!J30</f>
        <v>0</v>
      </c>
      <c r="AH59" s="355"/>
      <c r="AI59" s="355"/>
      <c r="AJ59" s="355"/>
      <c r="AK59" s="355"/>
      <c r="AL59" s="355"/>
      <c r="AM59" s="355"/>
      <c r="AN59" s="354">
        <f t="shared" si="0"/>
        <v>0</v>
      </c>
      <c r="AO59" s="355"/>
      <c r="AP59" s="355"/>
      <c r="AQ59" s="92" t="s">
        <v>79</v>
      </c>
      <c r="AR59" s="93"/>
      <c r="AS59" s="94">
        <v>0</v>
      </c>
      <c r="AT59" s="95">
        <f t="shared" si="1"/>
        <v>0</v>
      </c>
      <c r="AU59" s="96">
        <f>'05 - Elektroinstalace'!P82</f>
        <v>0</v>
      </c>
      <c r="AV59" s="95">
        <f>'05 - Elektroinstalace'!J33</f>
        <v>0</v>
      </c>
      <c r="AW59" s="95">
        <f>'05 - Elektroinstalace'!J34</f>
        <v>0</v>
      </c>
      <c r="AX59" s="95">
        <f>'05 - Elektroinstalace'!J35</f>
        <v>0</v>
      </c>
      <c r="AY59" s="95">
        <f>'05 - Elektroinstalace'!J36</f>
        <v>0</v>
      </c>
      <c r="AZ59" s="95">
        <f>'05 - Elektroinstalace'!F33</f>
        <v>0</v>
      </c>
      <c r="BA59" s="95">
        <f>'05 - Elektroinstalace'!F34</f>
        <v>0</v>
      </c>
      <c r="BB59" s="95">
        <f>'05 - Elektroinstalace'!F35</f>
        <v>0</v>
      </c>
      <c r="BC59" s="95">
        <f>'05 - Elektroinstalace'!F36</f>
        <v>0</v>
      </c>
      <c r="BD59" s="97">
        <f>'05 - Elektroinstalace'!F37</f>
        <v>0</v>
      </c>
      <c r="BT59" s="98" t="s">
        <v>80</v>
      </c>
      <c r="BV59" s="98" t="s">
        <v>74</v>
      </c>
      <c r="BW59" s="98" t="s">
        <v>94</v>
      </c>
      <c r="BX59" s="98" t="s">
        <v>5</v>
      </c>
      <c r="CL59" s="98" t="s">
        <v>19</v>
      </c>
      <c r="CM59" s="98" t="s">
        <v>82</v>
      </c>
    </row>
    <row r="60" spans="1:91" s="7" customFormat="1" ht="16.5" customHeight="1">
      <c r="A60" s="88" t="s">
        <v>76</v>
      </c>
      <c r="B60" s="89"/>
      <c r="C60" s="90"/>
      <c r="D60" s="356" t="s">
        <v>95</v>
      </c>
      <c r="E60" s="356"/>
      <c r="F60" s="356"/>
      <c r="G60" s="356"/>
      <c r="H60" s="356"/>
      <c r="I60" s="91"/>
      <c r="J60" s="356" t="s">
        <v>96</v>
      </c>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4">
        <f>'06 - Vedlejší a ostatní n...'!J30</f>
        <v>0</v>
      </c>
      <c r="AH60" s="355"/>
      <c r="AI60" s="355"/>
      <c r="AJ60" s="355"/>
      <c r="AK60" s="355"/>
      <c r="AL60" s="355"/>
      <c r="AM60" s="355"/>
      <c r="AN60" s="354">
        <f t="shared" si="0"/>
        <v>0</v>
      </c>
      <c r="AO60" s="355"/>
      <c r="AP60" s="355"/>
      <c r="AQ60" s="92" t="s">
        <v>79</v>
      </c>
      <c r="AR60" s="93"/>
      <c r="AS60" s="99">
        <v>0</v>
      </c>
      <c r="AT60" s="100">
        <f t="shared" si="1"/>
        <v>0</v>
      </c>
      <c r="AU60" s="101">
        <f>'06 - Vedlejší a ostatní n...'!P85</f>
        <v>0</v>
      </c>
      <c r="AV60" s="100">
        <f>'06 - Vedlejší a ostatní n...'!J33</f>
        <v>0</v>
      </c>
      <c r="AW60" s="100">
        <f>'06 - Vedlejší a ostatní n...'!J34</f>
        <v>0</v>
      </c>
      <c r="AX60" s="100">
        <f>'06 - Vedlejší a ostatní n...'!J35</f>
        <v>0</v>
      </c>
      <c r="AY60" s="100">
        <f>'06 - Vedlejší a ostatní n...'!J36</f>
        <v>0</v>
      </c>
      <c r="AZ60" s="100">
        <f>'06 - Vedlejší a ostatní n...'!F33</f>
        <v>0</v>
      </c>
      <c r="BA60" s="100">
        <f>'06 - Vedlejší a ostatní n...'!F34</f>
        <v>0</v>
      </c>
      <c r="BB60" s="100">
        <f>'06 - Vedlejší a ostatní n...'!F35</f>
        <v>0</v>
      </c>
      <c r="BC60" s="100">
        <f>'06 - Vedlejší a ostatní n...'!F36</f>
        <v>0</v>
      </c>
      <c r="BD60" s="102">
        <f>'06 - Vedlejší a ostatní n...'!F37</f>
        <v>0</v>
      </c>
      <c r="BT60" s="98" t="s">
        <v>80</v>
      </c>
      <c r="BV60" s="98" t="s">
        <v>74</v>
      </c>
      <c r="BW60" s="98" t="s">
        <v>97</v>
      </c>
      <c r="BX60" s="98" t="s">
        <v>5</v>
      </c>
      <c r="CL60" s="98" t="s">
        <v>19</v>
      </c>
      <c r="CM60" s="98" t="s">
        <v>82</v>
      </c>
    </row>
    <row r="61" spans="1:57" s="2" customFormat="1" ht="30" customHeight="1">
      <c r="A61" s="3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1"/>
      <c r="AS61" s="36"/>
      <c r="AT61" s="36"/>
      <c r="AU61" s="36"/>
      <c r="AV61" s="36"/>
      <c r="AW61" s="36"/>
      <c r="AX61" s="36"/>
      <c r="AY61" s="36"/>
      <c r="AZ61" s="36"/>
      <c r="BA61" s="36"/>
      <c r="BB61" s="36"/>
      <c r="BC61" s="36"/>
      <c r="BD61" s="36"/>
      <c r="BE61" s="36"/>
    </row>
    <row r="62" spans="1:57" s="2" customFormat="1" ht="6.95" customHeight="1">
      <c r="A62" s="36"/>
      <c r="B62" s="49"/>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41"/>
      <c r="AS62" s="36"/>
      <c r="AT62" s="36"/>
      <c r="AU62" s="36"/>
      <c r="AV62" s="36"/>
      <c r="AW62" s="36"/>
      <c r="AX62" s="36"/>
      <c r="AY62" s="36"/>
      <c r="AZ62" s="36"/>
      <c r="BA62" s="36"/>
      <c r="BB62" s="36"/>
      <c r="BC62" s="36"/>
      <c r="BD62" s="36"/>
      <c r="BE62" s="36"/>
    </row>
  </sheetData>
  <sheetProtection algorithmName="SHA-512" hashValue="X2a8bcZ8P+06AQN/95VNxHj9j0aTTmYQmUoi7zryVVVDb46cmosRB9SfUyqDjHcGJYgM3ohJmm5+OtkoOwhmMg==" saltValue="uS+vd1t8C76+nHwRmE7iXPEc0//md7zhPU50zJuJMzH95WR2fxB3ItGORiT9eksOrnzDNAuEc8P3KtaYcmlSzQ==" spinCount="100000" sheet="1" objects="1" scenarios="1" formatColumns="0" formatRows="0"/>
  <mergeCells count="62">
    <mergeCell ref="AS49:AT51"/>
    <mergeCell ref="AM50:AP50"/>
    <mergeCell ref="D57:H57"/>
    <mergeCell ref="J57:AF57"/>
    <mergeCell ref="AG57:AM57"/>
    <mergeCell ref="C52:G52"/>
    <mergeCell ref="AG52:AM52"/>
    <mergeCell ref="I52:AF52"/>
    <mergeCell ref="D55:H55"/>
    <mergeCell ref="AG55:AM55"/>
    <mergeCell ref="J55:AF55"/>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K30:AO30"/>
    <mergeCell ref="L30:P30"/>
    <mergeCell ref="W30:AE30"/>
    <mergeCell ref="L31:P31"/>
    <mergeCell ref="AN60:AP60"/>
    <mergeCell ref="AG60:AM60"/>
    <mergeCell ref="AN57:AP57"/>
    <mergeCell ref="AN52:AP52"/>
    <mergeCell ref="AN55:AP55"/>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01 - Stavební část'!C2" display="/"/>
    <hyperlink ref="A56" location="'02 - Zdravotně technické ...'!C2" display="/"/>
    <hyperlink ref="A57" location="'03 - Vytápění'!C2" display="/"/>
    <hyperlink ref="A58" location="'04 - Vzduchotechnika'!C2" display="/"/>
    <hyperlink ref="A59" location="'05 - Elektroinstalace'!C2" display="/"/>
    <hyperlink ref="A60" location="'06 - Vedlejší a ostatní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81</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100</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ROUND(J102,2)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ROUND((SUM(BE102:BE1231)),2)</f>
        <v>0</v>
      </c>
      <c r="G33" s="36"/>
      <c r="H33" s="36"/>
      <c r="I33" s="120">
        <v>0.21</v>
      </c>
      <c r="J33" s="119">
        <f>ROUND(((SUM(BE102:BE1231))*I33),2)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ROUND((SUM(BF102:BF1231)),2)</f>
        <v>0</v>
      </c>
      <c r="G34" s="36"/>
      <c r="H34" s="36"/>
      <c r="I34" s="120">
        <v>0.15</v>
      </c>
      <c r="J34" s="119">
        <f>ROUND(((SUM(BF102:BF1231))*I34),2)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ROUND((SUM(BG102:BG1231)),2)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ROUND((SUM(BH102:BH1231)),2)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ROUND((SUM(BI102:BI1231)),2)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01 - Stavební část</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J102</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105</v>
      </c>
      <c r="E60" s="139"/>
      <c r="F60" s="139"/>
      <c r="G60" s="139"/>
      <c r="H60" s="139"/>
      <c r="I60" s="139"/>
      <c r="J60" s="140">
        <f>J103</f>
        <v>0</v>
      </c>
      <c r="K60" s="137"/>
      <c r="L60" s="141"/>
    </row>
    <row r="61" spans="2:12" s="10" customFormat="1" ht="19.9" customHeight="1">
      <c r="B61" s="142"/>
      <c r="C61" s="143"/>
      <c r="D61" s="144" t="s">
        <v>106</v>
      </c>
      <c r="E61" s="145"/>
      <c r="F61" s="145"/>
      <c r="G61" s="145"/>
      <c r="H61" s="145"/>
      <c r="I61" s="145"/>
      <c r="J61" s="146">
        <f>J104</f>
        <v>0</v>
      </c>
      <c r="K61" s="143"/>
      <c r="L61" s="147"/>
    </row>
    <row r="62" spans="2:12" s="10" customFormat="1" ht="19.9" customHeight="1">
      <c r="B62" s="142"/>
      <c r="C62" s="143"/>
      <c r="D62" s="144" t="s">
        <v>107</v>
      </c>
      <c r="E62" s="145"/>
      <c r="F62" s="145"/>
      <c r="G62" s="145"/>
      <c r="H62" s="145"/>
      <c r="I62" s="145"/>
      <c r="J62" s="146">
        <f>J182</f>
        <v>0</v>
      </c>
      <c r="K62" s="143"/>
      <c r="L62" s="147"/>
    </row>
    <row r="63" spans="2:12" s="10" customFormat="1" ht="19.9" customHeight="1">
      <c r="B63" s="142"/>
      <c r="C63" s="143"/>
      <c r="D63" s="144" t="s">
        <v>108</v>
      </c>
      <c r="E63" s="145"/>
      <c r="F63" s="145"/>
      <c r="G63" s="145"/>
      <c r="H63" s="145"/>
      <c r="I63" s="145"/>
      <c r="J63" s="146">
        <f>J208</f>
        <v>0</v>
      </c>
      <c r="K63" s="143"/>
      <c r="L63" s="147"/>
    </row>
    <row r="64" spans="2:12" s="10" customFormat="1" ht="19.9" customHeight="1">
      <c r="B64" s="142"/>
      <c r="C64" s="143"/>
      <c r="D64" s="144" t="s">
        <v>109</v>
      </c>
      <c r="E64" s="145"/>
      <c r="F64" s="145"/>
      <c r="G64" s="145"/>
      <c r="H64" s="145"/>
      <c r="I64" s="145"/>
      <c r="J64" s="146">
        <f>J433</f>
        <v>0</v>
      </c>
      <c r="K64" s="143"/>
      <c r="L64" s="147"/>
    </row>
    <row r="65" spans="2:12" s="10" customFormat="1" ht="19.9" customHeight="1">
      <c r="B65" s="142"/>
      <c r="C65" s="143"/>
      <c r="D65" s="144" t="s">
        <v>110</v>
      </c>
      <c r="E65" s="145"/>
      <c r="F65" s="145"/>
      <c r="G65" s="145"/>
      <c r="H65" s="145"/>
      <c r="I65" s="145"/>
      <c r="J65" s="146">
        <f>J438</f>
        <v>0</v>
      </c>
      <c r="K65" s="143"/>
      <c r="L65" s="147"/>
    </row>
    <row r="66" spans="2:12" s="10" customFormat="1" ht="19.9" customHeight="1">
      <c r="B66" s="142"/>
      <c r="C66" s="143"/>
      <c r="D66" s="144" t="s">
        <v>111</v>
      </c>
      <c r="E66" s="145"/>
      <c r="F66" s="145"/>
      <c r="G66" s="145"/>
      <c r="H66" s="145"/>
      <c r="I66" s="145"/>
      <c r="J66" s="146">
        <f>J450</f>
        <v>0</v>
      </c>
      <c r="K66" s="143"/>
      <c r="L66" s="147"/>
    </row>
    <row r="67" spans="2:12" s="10" customFormat="1" ht="19.9" customHeight="1">
      <c r="B67" s="142"/>
      <c r="C67" s="143"/>
      <c r="D67" s="144" t="s">
        <v>112</v>
      </c>
      <c r="E67" s="145"/>
      <c r="F67" s="145"/>
      <c r="G67" s="145"/>
      <c r="H67" s="145"/>
      <c r="I67" s="145"/>
      <c r="J67" s="146">
        <f>J619</f>
        <v>0</v>
      </c>
      <c r="K67" s="143"/>
      <c r="L67" s="147"/>
    </row>
    <row r="68" spans="2:12" s="10" customFormat="1" ht="19.9" customHeight="1">
      <c r="B68" s="142"/>
      <c r="C68" s="143"/>
      <c r="D68" s="144" t="s">
        <v>113</v>
      </c>
      <c r="E68" s="145"/>
      <c r="F68" s="145"/>
      <c r="G68" s="145"/>
      <c r="H68" s="145"/>
      <c r="I68" s="145"/>
      <c r="J68" s="146">
        <f>J807</f>
        <v>0</v>
      </c>
      <c r="K68" s="143"/>
      <c r="L68" s="147"/>
    </row>
    <row r="69" spans="2:12" s="10" customFormat="1" ht="19.9" customHeight="1">
      <c r="B69" s="142"/>
      <c r="C69" s="143"/>
      <c r="D69" s="144" t="s">
        <v>114</v>
      </c>
      <c r="E69" s="145"/>
      <c r="F69" s="145"/>
      <c r="G69" s="145"/>
      <c r="H69" s="145"/>
      <c r="I69" s="145"/>
      <c r="J69" s="146">
        <f>J818</f>
        <v>0</v>
      </c>
      <c r="K69" s="143"/>
      <c r="L69" s="147"/>
    </row>
    <row r="70" spans="2:12" s="10" customFormat="1" ht="19.9" customHeight="1">
      <c r="B70" s="142"/>
      <c r="C70" s="143"/>
      <c r="D70" s="144" t="s">
        <v>115</v>
      </c>
      <c r="E70" s="145"/>
      <c r="F70" s="145"/>
      <c r="G70" s="145"/>
      <c r="H70" s="145"/>
      <c r="I70" s="145"/>
      <c r="J70" s="146">
        <f>J828</f>
        <v>0</v>
      </c>
      <c r="K70" s="143"/>
      <c r="L70" s="147"/>
    </row>
    <row r="71" spans="2:12" s="9" customFormat="1" ht="24.95" customHeight="1">
      <c r="B71" s="136"/>
      <c r="C71" s="137"/>
      <c r="D71" s="138" t="s">
        <v>116</v>
      </c>
      <c r="E71" s="139"/>
      <c r="F71" s="139"/>
      <c r="G71" s="139"/>
      <c r="H71" s="139"/>
      <c r="I71" s="139"/>
      <c r="J71" s="140">
        <f>J831</f>
        <v>0</v>
      </c>
      <c r="K71" s="137"/>
      <c r="L71" s="141"/>
    </row>
    <row r="72" spans="2:12" s="10" customFormat="1" ht="19.9" customHeight="1">
      <c r="B72" s="142"/>
      <c r="C72" s="143"/>
      <c r="D72" s="144" t="s">
        <v>117</v>
      </c>
      <c r="E72" s="145"/>
      <c r="F72" s="145"/>
      <c r="G72" s="145"/>
      <c r="H72" s="145"/>
      <c r="I72" s="145"/>
      <c r="J72" s="146">
        <f>J832</f>
        <v>0</v>
      </c>
      <c r="K72" s="143"/>
      <c r="L72" s="147"/>
    </row>
    <row r="73" spans="2:12" s="10" customFormat="1" ht="19.9" customHeight="1">
      <c r="B73" s="142"/>
      <c r="C73" s="143"/>
      <c r="D73" s="144" t="s">
        <v>118</v>
      </c>
      <c r="E73" s="145"/>
      <c r="F73" s="145"/>
      <c r="G73" s="145"/>
      <c r="H73" s="145"/>
      <c r="I73" s="145"/>
      <c r="J73" s="146">
        <f>J871</f>
        <v>0</v>
      </c>
      <c r="K73" s="143"/>
      <c r="L73" s="147"/>
    </row>
    <row r="74" spans="2:12" s="10" customFormat="1" ht="19.9" customHeight="1">
      <c r="B74" s="142"/>
      <c r="C74" s="143"/>
      <c r="D74" s="144" t="s">
        <v>119</v>
      </c>
      <c r="E74" s="145"/>
      <c r="F74" s="145"/>
      <c r="G74" s="145"/>
      <c r="H74" s="145"/>
      <c r="I74" s="145"/>
      <c r="J74" s="146">
        <f>J904</f>
        <v>0</v>
      </c>
      <c r="K74" s="143"/>
      <c r="L74" s="147"/>
    </row>
    <row r="75" spans="2:12" s="10" customFormat="1" ht="19.9" customHeight="1">
      <c r="B75" s="142"/>
      <c r="C75" s="143"/>
      <c r="D75" s="144" t="s">
        <v>120</v>
      </c>
      <c r="E75" s="145"/>
      <c r="F75" s="145"/>
      <c r="G75" s="145"/>
      <c r="H75" s="145"/>
      <c r="I75" s="145"/>
      <c r="J75" s="146">
        <f>J913</f>
        <v>0</v>
      </c>
      <c r="K75" s="143"/>
      <c r="L75" s="147"/>
    </row>
    <row r="76" spans="2:12" s="10" customFormat="1" ht="19.9" customHeight="1">
      <c r="B76" s="142"/>
      <c r="C76" s="143"/>
      <c r="D76" s="144" t="s">
        <v>121</v>
      </c>
      <c r="E76" s="145"/>
      <c r="F76" s="145"/>
      <c r="G76" s="145"/>
      <c r="H76" s="145"/>
      <c r="I76" s="145"/>
      <c r="J76" s="146">
        <f>J1000</f>
        <v>0</v>
      </c>
      <c r="K76" s="143"/>
      <c r="L76" s="147"/>
    </row>
    <row r="77" spans="2:12" s="10" customFormat="1" ht="19.9" customHeight="1">
      <c r="B77" s="142"/>
      <c r="C77" s="143"/>
      <c r="D77" s="144" t="s">
        <v>122</v>
      </c>
      <c r="E77" s="145"/>
      <c r="F77" s="145"/>
      <c r="G77" s="145"/>
      <c r="H77" s="145"/>
      <c r="I77" s="145"/>
      <c r="J77" s="146">
        <f>J1040</f>
        <v>0</v>
      </c>
      <c r="K77" s="143"/>
      <c r="L77" s="147"/>
    </row>
    <row r="78" spans="2:12" s="10" customFormat="1" ht="19.9" customHeight="1">
      <c r="B78" s="142"/>
      <c r="C78" s="143"/>
      <c r="D78" s="144" t="s">
        <v>123</v>
      </c>
      <c r="E78" s="145"/>
      <c r="F78" s="145"/>
      <c r="G78" s="145"/>
      <c r="H78" s="145"/>
      <c r="I78" s="145"/>
      <c r="J78" s="146">
        <f>J1104</f>
        <v>0</v>
      </c>
      <c r="K78" s="143"/>
      <c r="L78" s="147"/>
    </row>
    <row r="79" spans="2:12" s="10" customFormat="1" ht="19.9" customHeight="1">
      <c r="B79" s="142"/>
      <c r="C79" s="143"/>
      <c r="D79" s="144" t="s">
        <v>124</v>
      </c>
      <c r="E79" s="145"/>
      <c r="F79" s="145"/>
      <c r="G79" s="145"/>
      <c r="H79" s="145"/>
      <c r="I79" s="145"/>
      <c r="J79" s="146">
        <f>J1138</f>
        <v>0</v>
      </c>
      <c r="K79" s="143"/>
      <c r="L79" s="147"/>
    </row>
    <row r="80" spans="2:12" s="10" customFormat="1" ht="19.9" customHeight="1">
      <c r="B80" s="142"/>
      <c r="C80" s="143"/>
      <c r="D80" s="144" t="s">
        <v>125</v>
      </c>
      <c r="E80" s="145"/>
      <c r="F80" s="145"/>
      <c r="G80" s="145"/>
      <c r="H80" s="145"/>
      <c r="I80" s="145"/>
      <c r="J80" s="146">
        <f>J1184</f>
        <v>0</v>
      </c>
      <c r="K80" s="143"/>
      <c r="L80" s="147"/>
    </row>
    <row r="81" spans="2:12" s="10" customFormat="1" ht="19.9" customHeight="1">
      <c r="B81" s="142"/>
      <c r="C81" s="143"/>
      <c r="D81" s="144" t="s">
        <v>126</v>
      </c>
      <c r="E81" s="145"/>
      <c r="F81" s="145"/>
      <c r="G81" s="145"/>
      <c r="H81" s="145"/>
      <c r="I81" s="145"/>
      <c r="J81" s="146">
        <f>J1206</f>
        <v>0</v>
      </c>
      <c r="K81" s="143"/>
      <c r="L81" s="147"/>
    </row>
    <row r="82" spans="2:12" s="10" customFormat="1" ht="19.9" customHeight="1">
      <c r="B82" s="142"/>
      <c r="C82" s="143"/>
      <c r="D82" s="144" t="s">
        <v>127</v>
      </c>
      <c r="E82" s="145"/>
      <c r="F82" s="145"/>
      <c r="G82" s="145"/>
      <c r="H82" s="145"/>
      <c r="I82" s="145"/>
      <c r="J82" s="146">
        <f>J1219</f>
        <v>0</v>
      </c>
      <c r="K82" s="143"/>
      <c r="L82" s="147"/>
    </row>
    <row r="83" spans="1:31" s="2" customFormat="1" ht="21.7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6.95" customHeight="1">
      <c r="A84" s="36"/>
      <c r="B84" s="49"/>
      <c r="C84" s="50"/>
      <c r="D84" s="50"/>
      <c r="E84" s="50"/>
      <c r="F84" s="50"/>
      <c r="G84" s="50"/>
      <c r="H84" s="50"/>
      <c r="I84" s="50"/>
      <c r="J84" s="50"/>
      <c r="K84" s="50"/>
      <c r="L84" s="108"/>
      <c r="S84" s="36"/>
      <c r="T84" s="36"/>
      <c r="U84" s="36"/>
      <c r="V84" s="36"/>
      <c r="W84" s="36"/>
      <c r="X84" s="36"/>
      <c r="Y84" s="36"/>
      <c r="Z84" s="36"/>
      <c r="AA84" s="36"/>
      <c r="AB84" s="36"/>
      <c r="AC84" s="36"/>
      <c r="AD84" s="36"/>
      <c r="AE84" s="36"/>
    </row>
    <row r="88" spans="1:31" s="2" customFormat="1" ht="6.95" customHeight="1">
      <c r="A88" s="36"/>
      <c r="B88" s="51"/>
      <c r="C88" s="52"/>
      <c r="D88" s="52"/>
      <c r="E88" s="52"/>
      <c r="F88" s="52"/>
      <c r="G88" s="52"/>
      <c r="H88" s="52"/>
      <c r="I88" s="52"/>
      <c r="J88" s="52"/>
      <c r="K88" s="52"/>
      <c r="L88" s="108"/>
      <c r="S88" s="36"/>
      <c r="T88" s="36"/>
      <c r="U88" s="36"/>
      <c r="V88" s="36"/>
      <c r="W88" s="36"/>
      <c r="X88" s="36"/>
      <c r="Y88" s="36"/>
      <c r="Z88" s="36"/>
      <c r="AA88" s="36"/>
      <c r="AB88" s="36"/>
      <c r="AC88" s="36"/>
      <c r="AD88" s="36"/>
      <c r="AE88" s="36"/>
    </row>
    <row r="89" spans="1:31" s="2" customFormat="1" ht="24.95" customHeight="1">
      <c r="A89" s="36"/>
      <c r="B89" s="37"/>
      <c r="C89" s="25" t="s">
        <v>128</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1" t="s">
        <v>16</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75" t="str">
        <f>E7</f>
        <v>Stavební úpravy a změna užívání části objektu Komenského 759, Sokolov</v>
      </c>
      <c r="F92" s="376"/>
      <c r="G92" s="376"/>
      <c r="H92" s="376"/>
      <c r="I92" s="38"/>
      <c r="J92" s="38"/>
      <c r="K92" s="38"/>
      <c r="L92" s="108"/>
      <c r="S92" s="36"/>
      <c r="T92" s="36"/>
      <c r="U92" s="36"/>
      <c r="V92" s="36"/>
      <c r="W92" s="36"/>
      <c r="X92" s="36"/>
      <c r="Y92" s="36"/>
      <c r="Z92" s="36"/>
      <c r="AA92" s="36"/>
      <c r="AB92" s="36"/>
      <c r="AC92" s="36"/>
      <c r="AD92" s="36"/>
      <c r="AE92" s="36"/>
    </row>
    <row r="93" spans="1:31" s="2" customFormat="1" ht="12" customHeight="1">
      <c r="A93" s="36"/>
      <c r="B93" s="37"/>
      <c r="C93" s="31" t="s">
        <v>99</v>
      </c>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6.5" customHeight="1">
      <c r="A94" s="36"/>
      <c r="B94" s="37"/>
      <c r="C94" s="38"/>
      <c r="D94" s="38"/>
      <c r="E94" s="363" t="str">
        <f>E9</f>
        <v>01 - Stavební část</v>
      </c>
      <c r="F94" s="374"/>
      <c r="G94" s="374"/>
      <c r="H94" s="374"/>
      <c r="I94" s="38"/>
      <c r="J94" s="38"/>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2" customHeight="1">
      <c r="A96" s="36"/>
      <c r="B96" s="37"/>
      <c r="C96" s="31" t="s">
        <v>21</v>
      </c>
      <c r="D96" s="38"/>
      <c r="E96" s="38"/>
      <c r="F96" s="29" t="str">
        <f>F12</f>
        <v>Komenského 759, Sokolov</v>
      </c>
      <c r="G96" s="38"/>
      <c r="H96" s="38"/>
      <c r="I96" s="31" t="s">
        <v>23</v>
      </c>
      <c r="J96" s="61" t="str">
        <f>IF(J12="","",J12)</f>
        <v>3. 7. 2020</v>
      </c>
      <c r="K96" s="38"/>
      <c r="L96" s="108"/>
      <c r="S96" s="36"/>
      <c r="T96" s="36"/>
      <c r="U96" s="36"/>
      <c r="V96" s="36"/>
      <c r="W96" s="36"/>
      <c r="X96" s="36"/>
      <c r="Y96" s="36"/>
      <c r="Z96" s="36"/>
      <c r="AA96" s="36"/>
      <c r="AB96" s="36"/>
      <c r="AC96" s="36"/>
      <c r="AD96" s="36"/>
      <c r="AE96" s="36"/>
    </row>
    <row r="97" spans="1:31" s="2" customFormat="1" ht="6.95" customHeight="1">
      <c r="A97" s="36"/>
      <c r="B97" s="37"/>
      <c r="C97" s="38"/>
      <c r="D97" s="38"/>
      <c r="E97" s="38"/>
      <c r="F97" s="38"/>
      <c r="G97" s="38"/>
      <c r="H97" s="38"/>
      <c r="I97" s="38"/>
      <c r="J97" s="38"/>
      <c r="K97" s="38"/>
      <c r="L97" s="108"/>
      <c r="S97" s="36"/>
      <c r="T97" s="36"/>
      <c r="U97" s="36"/>
      <c r="V97" s="36"/>
      <c r="W97" s="36"/>
      <c r="X97" s="36"/>
      <c r="Y97" s="36"/>
      <c r="Z97" s="36"/>
      <c r="AA97" s="36"/>
      <c r="AB97" s="36"/>
      <c r="AC97" s="36"/>
      <c r="AD97" s="36"/>
      <c r="AE97" s="36"/>
    </row>
    <row r="98" spans="1:31" s="2" customFormat="1" ht="25.7" customHeight="1">
      <c r="A98" s="36"/>
      <c r="B98" s="37"/>
      <c r="C98" s="31" t="s">
        <v>25</v>
      </c>
      <c r="D98" s="38"/>
      <c r="E98" s="38"/>
      <c r="F98" s="29" t="str">
        <f>E15</f>
        <v>Karlovarský kraj</v>
      </c>
      <c r="G98" s="38"/>
      <c r="H98" s="38"/>
      <c r="I98" s="31" t="s">
        <v>31</v>
      </c>
      <c r="J98" s="34" t="str">
        <f>E21</f>
        <v>Ing. Karel Drahokoupil</v>
      </c>
      <c r="K98" s="38"/>
      <c r="L98" s="108"/>
      <c r="S98" s="36"/>
      <c r="T98" s="36"/>
      <c r="U98" s="36"/>
      <c r="V98" s="36"/>
      <c r="W98" s="36"/>
      <c r="X98" s="36"/>
      <c r="Y98" s="36"/>
      <c r="Z98" s="36"/>
      <c r="AA98" s="36"/>
      <c r="AB98" s="36"/>
      <c r="AC98" s="36"/>
      <c r="AD98" s="36"/>
      <c r="AE98" s="36"/>
    </row>
    <row r="99" spans="1:31" s="2" customFormat="1" ht="15.2" customHeight="1">
      <c r="A99" s="36"/>
      <c r="B99" s="37"/>
      <c r="C99" s="31" t="s">
        <v>29</v>
      </c>
      <c r="D99" s="38"/>
      <c r="E99" s="38"/>
      <c r="F99" s="29" t="str">
        <f>IF(E18="","",E18)</f>
        <v>Vyplň údaj</v>
      </c>
      <c r="G99" s="38"/>
      <c r="H99" s="38"/>
      <c r="I99" s="31" t="s">
        <v>34</v>
      </c>
      <c r="J99" s="34" t="str">
        <f>E24</f>
        <v xml:space="preserve"> </v>
      </c>
      <c r="K99" s="38"/>
      <c r="L99" s="108"/>
      <c r="S99" s="36"/>
      <c r="T99" s="36"/>
      <c r="U99" s="36"/>
      <c r="V99" s="36"/>
      <c r="W99" s="36"/>
      <c r="X99" s="36"/>
      <c r="Y99" s="36"/>
      <c r="Z99" s="36"/>
      <c r="AA99" s="36"/>
      <c r="AB99" s="36"/>
      <c r="AC99" s="36"/>
      <c r="AD99" s="36"/>
      <c r="AE99" s="36"/>
    </row>
    <row r="100" spans="1:31" s="2" customFormat="1" ht="10.35" customHeight="1">
      <c r="A100" s="36"/>
      <c r="B100" s="37"/>
      <c r="C100" s="38"/>
      <c r="D100" s="38"/>
      <c r="E100" s="38"/>
      <c r="F100" s="38"/>
      <c r="G100" s="38"/>
      <c r="H100" s="38"/>
      <c r="I100" s="38"/>
      <c r="J100" s="38"/>
      <c r="K100" s="38"/>
      <c r="L100" s="108"/>
      <c r="S100" s="36"/>
      <c r="T100" s="36"/>
      <c r="U100" s="36"/>
      <c r="V100" s="36"/>
      <c r="W100" s="36"/>
      <c r="X100" s="36"/>
      <c r="Y100" s="36"/>
      <c r="Z100" s="36"/>
      <c r="AA100" s="36"/>
      <c r="AB100" s="36"/>
      <c r="AC100" s="36"/>
      <c r="AD100" s="36"/>
      <c r="AE100" s="36"/>
    </row>
    <row r="101" spans="1:31" s="11" customFormat="1" ht="29.25" customHeight="1">
      <c r="A101" s="148"/>
      <c r="B101" s="149"/>
      <c r="C101" s="150" t="s">
        <v>129</v>
      </c>
      <c r="D101" s="151" t="s">
        <v>57</v>
      </c>
      <c r="E101" s="151" t="s">
        <v>53</v>
      </c>
      <c r="F101" s="151" t="s">
        <v>54</v>
      </c>
      <c r="G101" s="151" t="s">
        <v>130</v>
      </c>
      <c r="H101" s="151" t="s">
        <v>131</v>
      </c>
      <c r="I101" s="151" t="s">
        <v>132</v>
      </c>
      <c r="J101" s="151" t="s">
        <v>103</v>
      </c>
      <c r="K101" s="152" t="s">
        <v>133</v>
      </c>
      <c r="L101" s="153"/>
      <c r="M101" s="70" t="s">
        <v>19</v>
      </c>
      <c r="N101" s="71" t="s">
        <v>42</v>
      </c>
      <c r="O101" s="71" t="s">
        <v>134</v>
      </c>
      <c r="P101" s="71" t="s">
        <v>135</v>
      </c>
      <c r="Q101" s="71" t="s">
        <v>136</v>
      </c>
      <c r="R101" s="71" t="s">
        <v>137</v>
      </c>
      <c r="S101" s="71" t="s">
        <v>138</v>
      </c>
      <c r="T101" s="72" t="s">
        <v>139</v>
      </c>
      <c r="U101" s="148"/>
      <c r="V101" s="148"/>
      <c r="W101" s="148"/>
      <c r="X101" s="148"/>
      <c r="Y101" s="148"/>
      <c r="Z101" s="148"/>
      <c r="AA101" s="148"/>
      <c r="AB101" s="148"/>
      <c r="AC101" s="148"/>
      <c r="AD101" s="148"/>
      <c r="AE101" s="148"/>
    </row>
    <row r="102" spans="1:63" s="2" customFormat="1" ht="22.9" customHeight="1">
      <c r="A102" s="36"/>
      <c r="B102" s="37"/>
      <c r="C102" s="77" t="s">
        <v>140</v>
      </c>
      <c r="D102" s="38"/>
      <c r="E102" s="38"/>
      <c r="F102" s="38"/>
      <c r="G102" s="38"/>
      <c r="H102" s="38"/>
      <c r="I102" s="38"/>
      <c r="J102" s="154">
        <f>BK102</f>
        <v>0</v>
      </c>
      <c r="K102" s="38"/>
      <c r="L102" s="41"/>
      <c r="M102" s="73"/>
      <c r="N102" s="155"/>
      <c r="O102" s="74"/>
      <c r="P102" s="156">
        <f>P103+P831</f>
        <v>0</v>
      </c>
      <c r="Q102" s="74"/>
      <c r="R102" s="156">
        <f>R103+R831</f>
        <v>185.76987705000002</v>
      </c>
      <c r="S102" s="74"/>
      <c r="T102" s="157">
        <f>T103+T831</f>
        <v>131.67461244000003</v>
      </c>
      <c r="U102" s="36"/>
      <c r="V102" s="36"/>
      <c r="W102" s="36"/>
      <c r="X102" s="36"/>
      <c r="Y102" s="36"/>
      <c r="Z102" s="36"/>
      <c r="AA102" s="36"/>
      <c r="AB102" s="36"/>
      <c r="AC102" s="36"/>
      <c r="AD102" s="36"/>
      <c r="AE102" s="36"/>
      <c r="AT102" s="19" t="s">
        <v>71</v>
      </c>
      <c r="AU102" s="19" t="s">
        <v>104</v>
      </c>
      <c r="BK102" s="158">
        <f>BK103+BK831</f>
        <v>0</v>
      </c>
    </row>
    <row r="103" spans="2:63" s="12" customFormat="1" ht="25.9" customHeight="1">
      <c r="B103" s="159"/>
      <c r="C103" s="160"/>
      <c r="D103" s="161" t="s">
        <v>71</v>
      </c>
      <c r="E103" s="162" t="s">
        <v>141</v>
      </c>
      <c r="F103" s="162" t="s">
        <v>142</v>
      </c>
      <c r="G103" s="160"/>
      <c r="H103" s="160"/>
      <c r="I103" s="163"/>
      <c r="J103" s="164">
        <f>BK103</f>
        <v>0</v>
      </c>
      <c r="K103" s="160"/>
      <c r="L103" s="165"/>
      <c r="M103" s="166"/>
      <c r="N103" s="167"/>
      <c r="O103" s="167"/>
      <c r="P103" s="168">
        <f>P104+P182+P208+P433+P438+P450+P619+P807+P818+P828</f>
        <v>0</v>
      </c>
      <c r="Q103" s="167"/>
      <c r="R103" s="168">
        <f>R104+R182+R208+R433+R438+R450+R619+R807+R818+R828</f>
        <v>145.45521800000003</v>
      </c>
      <c r="S103" s="167"/>
      <c r="T103" s="169">
        <f>T104+T182+T208+T433+T438+T450+T619+T807+T818+T828</f>
        <v>131.26210100000003</v>
      </c>
      <c r="AR103" s="170" t="s">
        <v>80</v>
      </c>
      <c r="AT103" s="171" t="s">
        <v>71</v>
      </c>
      <c r="AU103" s="171" t="s">
        <v>72</v>
      </c>
      <c r="AY103" s="170" t="s">
        <v>143</v>
      </c>
      <c r="BK103" s="172">
        <f>BK104+BK182+BK208+BK433+BK438+BK450+BK619+BK807+BK818+BK828</f>
        <v>0</v>
      </c>
    </row>
    <row r="104" spans="2:63" s="12" customFormat="1" ht="22.9" customHeight="1">
      <c r="B104" s="159"/>
      <c r="C104" s="160"/>
      <c r="D104" s="161" t="s">
        <v>71</v>
      </c>
      <c r="E104" s="173" t="s">
        <v>80</v>
      </c>
      <c r="F104" s="173" t="s">
        <v>144</v>
      </c>
      <c r="G104" s="160"/>
      <c r="H104" s="160"/>
      <c r="I104" s="163"/>
      <c r="J104" s="174">
        <f>BK104</f>
        <v>0</v>
      </c>
      <c r="K104" s="160"/>
      <c r="L104" s="165"/>
      <c r="M104" s="166"/>
      <c r="N104" s="167"/>
      <c r="O104" s="167"/>
      <c r="P104" s="168">
        <f>SUM(P105:P181)</f>
        <v>0</v>
      </c>
      <c r="Q104" s="167"/>
      <c r="R104" s="168">
        <f>SUM(R105:R181)</f>
        <v>32.020124</v>
      </c>
      <c r="S104" s="167"/>
      <c r="T104" s="169">
        <f>SUM(T105:T181)</f>
        <v>0</v>
      </c>
      <c r="AR104" s="170" t="s">
        <v>80</v>
      </c>
      <c r="AT104" s="171" t="s">
        <v>71</v>
      </c>
      <c r="AU104" s="171" t="s">
        <v>80</v>
      </c>
      <c r="AY104" s="170" t="s">
        <v>143</v>
      </c>
      <c r="BK104" s="172">
        <f>SUM(BK105:BK181)</f>
        <v>0</v>
      </c>
    </row>
    <row r="105" spans="1:65" s="2" customFormat="1" ht="24.2" customHeight="1">
      <c r="A105" s="36"/>
      <c r="B105" s="37"/>
      <c r="C105" s="175" t="s">
        <v>80</v>
      </c>
      <c r="D105" s="175" t="s">
        <v>145</v>
      </c>
      <c r="E105" s="176" t="s">
        <v>146</v>
      </c>
      <c r="F105" s="177" t="s">
        <v>147</v>
      </c>
      <c r="G105" s="178" t="s">
        <v>148</v>
      </c>
      <c r="H105" s="179">
        <v>6</v>
      </c>
      <c r="I105" s="180"/>
      <c r="J105" s="181">
        <f>ROUND(I105*H105,2)</f>
        <v>0</v>
      </c>
      <c r="K105" s="177" t="s">
        <v>19</v>
      </c>
      <c r="L105" s="41"/>
      <c r="M105" s="182" t="s">
        <v>19</v>
      </c>
      <c r="N105" s="183" t="s">
        <v>43</v>
      </c>
      <c r="O105" s="66"/>
      <c r="P105" s="184">
        <f>O105*H105</f>
        <v>0</v>
      </c>
      <c r="Q105" s="184">
        <v>0.01269</v>
      </c>
      <c r="R105" s="184">
        <f>Q105*H105</f>
        <v>0.07614</v>
      </c>
      <c r="S105" s="184">
        <v>0</v>
      </c>
      <c r="T105" s="185">
        <f>S105*H105</f>
        <v>0</v>
      </c>
      <c r="U105" s="36"/>
      <c r="V105" s="36"/>
      <c r="W105" s="36"/>
      <c r="X105" s="36"/>
      <c r="Y105" s="36"/>
      <c r="Z105" s="36"/>
      <c r="AA105" s="36"/>
      <c r="AB105" s="36"/>
      <c r="AC105" s="36"/>
      <c r="AD105" s="36"/>
      <c r="AE105" s="36"/>
      <c r="AR105" s="186" t="s">
        <v>149</v>
      </c>
      <c r="AT105" s="186" t="s">
        <v>145</v>
      </c>
      <c r="AU105" s="186" t="s">
        <v>82</v>
      </c>
      <c r="AY105" s="19" t="s">
        <v>143</v>
      </c>
      <c r="BE105" s="187">
        <f>IF(N105="základní",J105,0)</f>
        <v>0</v>
      </c>
      <c r="BF105" s="187">
        <f>IF(N105="snížená",J105,0)</f>
        <v>0</v>
      </c>
      <c r="BG105" s="187">
        <f>IF(N105="zákl. přenesená",J105,0)</f>
        <v>0</v>
      </c>
      <c r="BH105" s="187">
        <f>IF(N105="sníž. přenesená",J105,0)</f>
        <v>0</v>
      </c>
      <c r="BI105" s="187">
        <f>IF(N105="nulová",J105,0)</f>
        <v>0</v>
      </c>
      <c r="BJ105" s="19" t="s">
        <v>80</v>
      </c>
      <c r="BK105" s="187">
        <f>ROUND(I105*H105,2)</f>
        <v>0</v>
      </c>
      <c r="BL105" s="19" t="s">
        <v>149</v>
      </c>
      <c r="BM105" s="186" t="s">
        <v>150</v>
      </c>
    </row>
    <row r="106" spans="1:47" s="2" customFormat="1" ht="19.5">
      <c r="A106" s="36"/>
      <c r="B106" s="37"/>
      <c r="C106" s="38"/>
      <c r="D106" s="188" t="s">
        <v>151</v>
      </c>
      <c r="E106" s="38"/>
      <c r="F106" s="189" t="s">
        <v>147</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82</v>
      </c>
    </row>
    <row r="107" spans="1:65" s="2" customFormat="1" ht="24.2" customHeight="1">
      <c r="A107" s="36"/>
      <c r="B107" s="37"/>
      <c r="C107" s="175" t="s">
        <v>82</v>
      </c>
      <c r="D107" s="175" t="s">
        <v>145</v>
      </c>
      <c r="E107" s="176" t="s">
        <v>152</v>
      </c>
      <c r="F107" s="177" t="s">
        <v>153</v>
      </c>
      <c r="G107" s="178" t="s">
        <v>154</v>
      </c>
      <c r="H107" s="179">
        <v>720</v>
      </c>
      <c r="I107" s="180"/>
      <c r="J107" s="181">
        <f>ROUND(I107*H107,2)</f>
        <v>0</v>
      </c>
      <c r="K107" s="177" t="s">
        <v>155</v>
      </c>
      <c r="L107" s="41"/>
      <c r="M107" s="182" t="s">
        <v>19</v>
      </c>
      <c r="N107" s="183"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149</v>
      </c>
      <c r="AT107" s="186" t="s">
        <v>145</v>
      </c>
      <c r="AU107" s="186" t="s">
        <v>82</v>
      </c>
      <c r="AY107" s="19" t="s">
        <v>143</v>
      </c>
      <c r="BE107" s="187">
        <f>IF(N107="základní",J107,0)</f>
        <v>0</v>
      </c>
      <c r="BF107" s="187">
        <f>IF(N107="snížená",J107,0)</f>
        <v>0</v>
      </c>
      <c r="BG107" s="187">
        <f>IF(N107="zákl. přenesená",J107,0)</f>
        <v>0</v>
      </c>
      <c r="BH107" s="187">
        <f>IF(N107="sníž. přenesená",J107,0)</f>
        <v>0</v>
      </c>
      <c r="BI107" s="187">
        <f>IF(N107="nulová",J107,0)</f>
        <v>0</v>
      </c>
      <c r="BJ107" s="19" t="s">
        <v>80</v>
      </c>
      <c r="BK107" s="187">
        <f>ROUND(I107*H107,2)</f>
        <v>0</v>
      </c>
      <c r="BL107" s="19" t="s">
        <v>149</v>
      </c>
      <c r="BM107" s="186" t="s">
        <v>156</v>
      </c>
    </row>
    <row r="108" spans="1:47" s="2" customFormat="1" ht="19.5">
      <c r="A108" s="36"/>
      <c r="B108" s="37"/>
      <c r="C108" s="38"/>
      <c r="D108" s="188" t="s">
        <v>151</v>
      </c>
      <c r="E108" s="38"/>
      <c r="F108" s="189" t="s">
        <v>157</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82</v>
      </c>
    </row>
    <row r="109" spans="2:51" s="13" customFormat="1" ht="12">
      <c r="B109" s="193"/>
      <c r="C109" s="194"/>
      <c r="D109" s="188" t="s">
        <v>158</v>
      </c>
      <c r="E109" s="195" t="s">
        <v>19</v>
      </c>
      <c r="F109" s="196" t="s">
        <v>159</v>
      </c>
      <c r="G109" s="194"/>
      <c r="H109" s="197">
        <v>720</v>
      </c>
      <c r="I109" s="198"/>
      <c r="J109" s="194"/>
      <c r="K109" s="194"/>
      <c r="L109" s="199"/>
      <c r="M109" s="200"/>
      <c r="N109" s="201"/>
      <c r="O109" s="201"/>
      <c r="P109" s="201"/>
      <c r="Q109" s="201"/>
      <c r="R109" s="201"/>
      <c r="S109" s="201"/>
      <c r="T109" s="202"/>
      <c r="AT109" s="203" t="s">
        <v>158</v>
      </c>
      <c r="AU109" s="203" t="s">
        <v>82</v>
      </c>
      <c r="AV109" s="13" t="s">
        <v>82</v>
      </c>
      <c r="AW109" s="13" t="s">
        <v>33</v>
      </c>
      <c r="AX109" s="13" t="s">
        <v>80</v>
      </c>
      <c r="AY109" s="203" t="s">
        <v>143</v>
      </c>
    </row>
    <row r="110" spans="1:65" s="2" customFormat="1" ht="24.2" customHeight="1">
      <c r="A110" s="36"/>
      <c r="B110" s="37"/>
      <c r="C110" s="175" t="s">
        <v>160</v>
      </c>
      <c r="D110" s="175" t="s">
        <v>145</v>
      </c>
      <c r="E110" s="176" t="s">
        <v>161</v>
      </c>
      <c r="F110" s="177" t="s">
        <v>162</v>
      </c>
      <c r="G110" s="178" t="s">
        <v>163</v>
      </c>
      <c r="H110" s="179">
        <v>224.299</v>
      </c>
      <c r="I110" s="180"/>
      <c r="J110" s="181">
        <f>ROUND(I110*H110,2)</f>
        <v>0</v>
      </c>
      <c r="K110" s="177" t="s">
        <v>155</v>
      </c>
      <c r="L110" s="41"/>
      <c r="M110" s="182" t="s">
        <v>19</v>
      </c>
      <c r="N110" s="183" t="s">
        <v>43</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149</v>
      </c>
      <c r="AT110" s="186" t="s">
        <v>145</v>
      </c>
      <c r="AU110" s="186" t="s">
        <v>82</v>
      </c>
      <c r="AY110" s="19" t="s">
        <v>143</v>
      </c>
      <c r="BE110" s="187">
        <f>IF(N110="základní",J110,0)</f>
        <v>0</v>
      </c>
      <c r="BF110" s="187">
        <f>IF(N110="snížená",J110,0)</f>
        <v>0</v>
      </c>
      <c r="BG110" s="187">
        <f>IF(N110="zákl. přenesená",J110,0)</f>
        <v>0</v>
      </c>
      <c r="BH110" s="187">
        <f>IF(N110="sníž. přenesená",J110,0)</f>
        <v>0</v>
      </c>
      <c r="BI110" s="187">
        <f>IF(N110="nulová",J110,0)</f>
        <v>0</v>
      </c>
      <c r="BJ110" s="19" t="s">
        <v>80</v>
      </c>
      <c r="BK110" s="187">
        <f>ROUND(I110*H110,2)</f>
        <v>0</v>
      </c>
      <c r="BL110" s="19" t="s">
        <v>149</v>
      </c>
      <c r="BM110" s="186" t="s">
        <v>164</v>
      </c>
    </row>
    <row r="111" spans="1:47" s="2" customFormat="1" ht="29.25">
      <c r="A111" s="36"/>
      <c r="B111" s="37"/>
      <c r="C111" s="38"/>
      <c r="D111" s="188" t="s">
        <v>151</v>
      </c>
      <c r="E111" s="38"/>
      <c r="F111" s="189" t="s">
        <v>165</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82</v>
      </c>
    </row>
    <row r="112" spans="2:51" s="14" customFormat="1" ht="12">
      <c r="B112" s="204"/>
      <c r="C112" s="205"/>
      <c r="D112" s="188" t="s">
        <v>158</v>
      </c>
      <c r="E112" s="206" t="s">
        <v>19</v>
      </c>
      <c r="F112" s="207" t="s">
        <v>166</v>
      </c>
      <c r="G112" s="205"/>
      <c r="H112" s="206" t="s">
        <v>19</v>
      </c>
      <c r="I112" s="208"/>
      <c r="J112" s="205"/>
      <c r="K112" s="205"/>
      <c r="L112" s="209"/>
      <c r="M112" s="210"/>
      <c r="N112" s="211"/>
      <c r="O112" s="211"/>
      <c r="P112" s="211"/>
      <c r="Q112" s="211"/>
      <c r="R112" s="211"/>
      <c r="S112" s="211"/>
      <c r="T112" s="212"/>
      <c r="AT112" s="213" t="s">
        <v>158</v>
      </c>
      <c r="AU112" s="213" t="s">
        <v>82</v>
      </c>
      <c r="AV112" s="14" t="s">
        <v>80</v>
      </c>
      <c r="AW112" s="14" t="s">
        <v>33</v>
      </c>
      <c r="AX112" s="14" t="s">
        <v>72</v>
      </c>
      <c r="AY112" s="213" t="s">
        <v>143</v>
      </c>
    </row>
    <row r="113" spans="2:51" s="13" customFormat="1" ht="12">
      <c r="B113" s="193"/>
      <c r="C113" s="194"/>
      <c r="D113" s="188" t="s">
        <v>158</v>
      </c>
      <c r="E113" s="195" t="s">
        <v>19</v>
      </c>
      <c r="F113" s="196" t="s">
        <v>167</v>
      </c>
      <c r="G113" s="194"/>
      <c r="H113" s="197">
        <v>220</v>
      </c>
      <c r="I113" s="198"/>
      <c r="J113" s="194"/>
      <c r="K113" s="194"/>
      <c r="L113" s="199"/>
      <c r="M113" s="200"/>
      <c r="N113" s="201"/>
      <c r="O113" s="201"/>
      <c r="P113" s="201"/>
      <c r="Q113" s="201"/>
      <c r="R113" s="201"/>
      <c r="S113" s="201"/>
      <c r="T113" s="202"/>
      <c r="AT113" s="203" t="s">
        <v>158</v>
      </c>
      <c r="AU113" s="203" t="s">
        <v>82</v>
      </c>
      <c r="AV113" s="13" t="s">
        <v>82</v>
      </c>
      <c r="AW113" s="13" t="s">
        <v>33</v>
      </c>
      <c r="AX113" s="13" t="s">
        <v>72</v>
      </c>
      <c r="AY113" s="203" t="s">
        <v>143</v>
      </c>
    </row>
    <row r="114" spans="2:51" s="14" customFormat="1" ht="12">
      <c r="B114" s="204"/>
      <c r="C114" s="205"/>
      <c r="D114" s="188" t="s">
        <v>158</v>
      </c>
      <c r="E114" s="206" t="s">
        <v>19</v>
      </c>
      <c r="F114" s="207" t="s">
        <v>168</v>
      </c>
      <c r="G114" s="205"/>
      <c r="H114" s="206" t="s">
        <v>19</v>
      </c>
      <c r="I114" s="208"/>
      <c r="J114" s="205"/>
      <c r="K114" s="205"/>
      <c r="L114" s="209"/>
      <c r="M114" s="210"/>
      <c r="N114" s="211"/>
      <c r="O114" s="211"/>
      <c r="P114" s="211"/>
      <c r="Q114" s="211"/>
      <c r="R114" s="211"/>
      <c r="S114" s="211"/>
      <c r="T114" s="212"/>
      <c r="AT114" s="213" t="s">
        <v>158</v>
      </c>
      <c r="AU114" s="213" t="s">
        <v>82</v>
      </c>
      <c r="AV114" s="14" t="s">
        <v>80</v>
      </c>
      <c r="AW114" s="14" t="s">
        <v>33</v>
      </c>
      <c r="AX114" s="14" t="s">
        <v>72</v>
      </c>
      <c r="AY114" s="213" t="s">
        <v>143</v>
      </c>
    </row>
    <row r="115" spans="2:51" s="13" customFormat="1" ht="12">
      <c r="B115" s="193"/>
      <c r="C115" s="194"/>
      <c r="D115" s="188" t="s">
        <v>158</v>
      </c>
      <c r="E115" s="195" t="s">
        <v>19</v>
      </c>
      <c r="F115" s="196" t="s">
        <v>169</v>
      </c>
      <c r="G115" s="194"/>
      <c r="H115" s="197">
        <v>4.059</v>
      </c>
      <c r="I115" s="198"/>
      <c r="J115" s="194"/>
      <c r="K115" s="194"/>
      <c r="L115" s="199"/>
      <c r="M115" s="200"/>
      <c r="N115" s="201"/>
      <c r="O115" s="201"/>
      <c r="P115" s="201"/>
      <c r="Q115" s="201"/>
      <c r="R115" s="201"/>
      <c r="S115" s="201"/>
      <c r="T115" s="202"/>
      <c r="AT115" s="203" t="s">
        <v>158</v>
      </c>
      <c r="AU115" s="203" t="s">
        <v>82</v>
      </c>
      <c r="AV115" s="13" t="s">
        <v>82</v>
      </c>
      <c r="AW115" s="13" t="s">
        <v>33</v>
      </c>
      <c r="AX115" s="13" t="s">
        <v>72</v>
      </c>
      <c r="AY115" s="203" t="s">
        <v>143</v>
      </c>
    </row>
    <row r="116" spans="2:51" s="14" customFormat="1" ht="12">
      <c r="B116" s="204"/>
      <c r="C116" s="205"/>
      <c r="D116" s="188" t="s">
        <v>158</v>
      </c>
      <c r="E116" s="206" t="s">
        <v>19</v>
      </c>
      <c r="F116" s="207" t="s">
        <v>170</v>
      </c>
      <c r="G116" s="205"/>
      <c r="H116" s="206" t="s">
        <v>19</v>
      </c>
      <c r="I116" s="208"/>
      <c r="J116" s="205"/>
      <c r="K116" s="205"/>
      <c r="L116" s="209"/>
      <c r="M116" s="210"/>
      <c r="N116" s="211"/>
      <c r="O116" s="211"/>
      <c r="P116" s="211"/>
      <c r="Q116" s="211"/>
      <c r="R116" s="211"/>
      <c r="S116" s="211"/>
      <c r="T116" s="212"/>
      <c r="AT116" s="213" t="s">
        <v>158</v>
      </c>
      <c r="AU116" s="213" t="s">
        <v>82</v>
      </c>
      <c r="AV116" s="14" t="s">
        <v>80</v>
      </c>
      <c r="AW116" s="14" t="s">
        <v>33</v>
      </c>
      <c r="AX116" s="14" t="s">
        <v>72</v>
      </c>
      <c r="AY116" s="213" t="s">
        <v>143</v>
      </c>
    </row>
    <row r="117" spans="2:51" s="13" customFormat="1" ht="12">
      <c r="B117" s="193"/>
      <c r="C117" s="194"/>
      <c r="D117" s="188" t="s">
        <v>158</v>
      </c>
      <c r="E117" s="195" t="s">
        <v>19</v>
      </c>
      <c r="F117" s="196" t="s">
        <v>171</v>
      </c>
      <c r="G117" s="194"/>
      <c r="H117" s="197">
        <v>0.24</v>
      </c>
      <c r="I117" s="198"/>
      <c r="J117" s="194"/>
      <c r="K117" s="194"/>
      <c r="L117" s="199"/>
      <c r="M117" s="200"/>
      <c r="N117" s="201"/>
      <c r="O117" s="201"/>
      <c r="P117" s="201"/>
      <c r="Q117" s="201"/>
      <c r="R117" s="201"/>
      <c r="S117" s="201"/>
      <c r="T117" s="202"/>
      <c r="AT117" s="203" t="s">
        <v>158</v>
      </c>
      <c r="AU117" s="203" t="s">
        <v>82</v>
      </c>
      <c r="AV117" s="13" t="s">
        <v>82</v>
      </c>
      <c r="AW117" s="13" t="s">
        <v>33</v>
      </c>
      <c r="AX117" s="13" t="s">
        <v>72</v>
      </c>
      <c r="AY117" s="203" t="s">
        <v>143</v>
      </c>
    </row>
    <row r="118" spans="2:51" s="15" customFormat="1" ht="12">
      <c r="B118" s="214"/>
      <c r="C118" s="215"/>
      <c r="D118" s="188" t="s">
        <v>158</v>
      </c>
      <c r="E118" s="216" t="s">
        <v>19</v>
      </c>
      <c r="F118" s="217" t="s">
        <v>172</v>
      </c>
      <c r="G118" s="215"/>
      <c r="H118" s="218">
        <v>224.299</v>
      </c>
      <c r="I118" s="219"/>
      <c r="J118" s="215"/>
      <c r="K118" s="215"/>
      <c r="L118" s="220"/>
      <c r="M118" s="221"/>
      <c r="N118" s="222"/>
      <c r="O118" s="222"/>
      <c r="P118" s="222"/>
      <c r="Q118" s="222"/>
      <c r="R118" s="222"/>
      <c r="S118" s="222"/>
      <c r="T118" s="223"/>
      <c r="AT118" s="224" t="s">
        <v>158</v>
      </c>
      <c r="AU118" s="224" t="s">
        <v>82</v>
      </c>
      <c r="AV118" s="15" t="s">
        <v>149</v>
      </c>
      <c r="AW118" s="15" t="s">
        <v>33</v>
      </c>
      <c r="AX118" s="15" t="s">
        <v>80</v>
      </c>
      <c r="AY118" s="224" t="s">
        <v>143</v>
      </c>
    </row>
    <row r="119" spans="1:65" s="2" customFormat="1" ht="24.2" customHeight="1">
      <c r="A119" s="36"/>
      <c r="B119" s="37"/>
      <c r="C119" s="175" t="s">
        <v>149</v>
      </c>
      <c r="D119" s="175" t="s">
        <v>145</v>
      </c>
      <c r="E119" s="176" t="s">
        <v>173</v>
      </c>
      <c r="F119" s="177" t="s">
        <v>174</v>
      </c>
      <c r="G119" s="178" t="s">
        <v>163</v>
      </c>
      <c r="H119" s="179">
        <v>224.299</v>
      </c>
      <c r="I119" s="180"/>
      <c r="J119" s="181">
        <f>ROUND(I119*H119,2)</f>
        <v>0</v>
      </c>
      <c r="K119" s="177" t="s">
        <v>155</v>
      </c>
      <c r="L119" s="41"/>
      <c r="M119" s="182" t="s">
        <v>19</v>
      </c>
      <c r="N119" s="183" t="s">
        <v>43</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149</v>
      </c>
      <c r="AT119" s="186" t="s">
        <v>145</v>
      </c>
      <c r="AU119" s="186" t="s">
        <v>82</v>
      </c>
      <c r="AY119" s="19" t="s">
        <v>143</v>
      </c>
      <c r="BE119" s="187">
        <f>IF(N119="základní",J119,0)</f>
        <v>0</v>
      </c>
      <c r="BF119" s="187">
        <f>IF(N119="snížená",J119,0)</f>
        <v>0</v>
      </c>
      <c r="BG119" s="187">
        <f>IF(N119="zákl. přenesená",J119,0)</f>
        <v>0</v>
      </c>
      <c r="BH119" s="187">
        <f>IF(N119="sníž. přenesená",J119,0)</f>
        <v>0</v>
      </c>
      <c r="BI119" s="187">
        <f>IF(N119="nulová",J119,0)</f>
        <v>0</v>
      </c>
      <c r="BJ119" s="19" t="s">
        <v>80</v>
      </c>
      <c r="BK119" s="187">
        <f>ROUND(I119*H119,2)</f>
        <v>0</v>
      </c>
      <c r="BL119" s="19" t="s">
        <v>149</v>
      </c>
      <c r="BM119" s="186" t="s">
        <v>175</v>
      </c>
    </row>
    <row r="120" spans="1:47" s="2" customFormat="1" ht="39">
      <c r="A120" s="36"/>
      <c r="B120" s="37"/>
      <c r="C120" s="38"/>
      <c r="D120" s="188" t="s">
        <v>151</v>
      </c>
      <c r="E120" s="38"/>
      <c r="F120" s="189" t="s">
        <v>176</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82</v>
      </c>
    </row>
    <row r="121" spans="2:51" s="14" customFormat="1" ht="12">
      <c r="B121" s="204"/>
      <c r="C121" s="205"/>
      <c r="D121" s="188" t="s">
        <v>158</v>
      </c>
      <c r="E121" s="206" t="s">
        <v>19</v>
      </c>
      <c r="F121" s="207" t="s">
        <v>166</v>
      </c>
      <c r="G121" s="205"/>
      <c r="H121" s="206" t="s">
        <v>19</v>
      </c>
      <c r="I121" s="208"/>
      <c r="J121" s="205"/>
      <c r="K121" s="205"/>
      <c r="L121" s="209"/>
      <c r="M121" s="210"/>
      <c r="N121" s="211"/>
      <c r="O121" s="211"/>
      <c r="P121" s="211"/>
      <c r="Q121" s="211"/>
      <c r="R121" s="211"/>
      <c r="S121" s="211"/>
      <c r="T121" s="212"/>
      <c r="AT121" s="213" t="s">
        <v>158</v>
      </c>
      <c r="AU121" s="213" t="s">
        <v>82</v>
      </c>
      <c r="AV121" s="14" t="s">
        <v>80</v>
      </c>
      <c r="AW121" s="14" t="s">
        <v>33</v>
      </c>
      <c r="AX121" s="14" t="s">
        <v>72</v>
      </c>
      <c r="AY121" s="213" t="s">
        <v>143</v>
      </c>
    </row>
    <row r="122" spans="2:51" s="13" customFormat="1" ht="12">
      <c r="B122" s="193"/>
      <c r="C122" s="194"/>
      <c r="D122" s="188" t="s">
        <v>158</v>
      </c>
      <c r="E122" s="195" t="s">
        <v>19</v>
      </c>
      <c r="F122" s="196" t="s">
        <v>167</v>
      </c>
      <c r="G122" s="194"/>
      <c r="H122" s="197">
        <v>220</v>
      </c>
      <c r="I122" s="198"/>
      <c r="J122" s="194"/>
      <c r="K122" s="194"/>
      <c r="L122" s="199"/>
      <c r="M122" s="200"/>
      <c r="N122" s="201"/>
      <c r="O122" s="201"/>
      <c r="P122" s="201"/>
      <c r="Q122" s="201"/>
      <c r="R122" s="201"/>
      <c r="S122" s="201"/>
      <c r="T122" s="202"/>
      <c r="AT122" s="203" t="s">
        <v>158</v>
      </c>
      <c r="AU122" s="203" t="s">
        <v>82</v>
      </c>
      <c r="AV122" s="13" t="s">
        <v>82</v>
      </c>
      <c r="AW122" s="13" t="s">
        <v>33</v>
      </c>
      <c r="AX122" s="13" t="s">
        <v>72</v>
      </c>
      <c r="AY122" s="203" t="s">
        <v>143</v>
      </c>
    </row>
    <row r="123" spans="2:51" s="14" customFormat="1" ht="12">
      <c r="B123" s="204"/>
      <c r="C123" s="205"/>
      <c r="D123" s="188" t="s">
        <v>158</v>
      </c>
      <c r="E123" s="206" t="s">
        <v>19</v>
      </c>
      <c r="F123" s="207" t="s">
        <v>168</v>
      </c>
      <c r="G123" s="205"/>
      <c r="H123" s="206" t="s">
        <v>19</v>
      </c>
      <c r="I123" s="208"/>
      <c r="J123" s="205"/>
      <c r="K123" s="205"/>
      <c r="L123" s="209"/>
      <c r="M123" s="210"/>
      <c r="N123" s="211"/>
      <c r="O123" s="211"/>
      <c r="P123" s="211"/>
      <c r="Q123" s="211"/>
      <c r="R123" s="211"/>
      <c r="S123" s="211"/>
      <c r="T123" s="212"/>
      <c r="AT123" s="213" t="s">
        <v>158</v>
      </c>
      <c r="AU123" s="213" t="s">
        <v>82</v>
      </c>
      <c r="AV123" s="14" t="s">
        <v>80</v>
      </c>
      <c r="AW123" s="14" t="s">
        <v>33</v>
      </c>
      <c r="AX123" s="14" t="s">
        <v>72</v>
      </c>
      <c r="AY123" s="213" t="s">
        <v>143</v>
      </c>
    </row>
    <row r="124" spans="2:51" s="13" customFormat="1" ht="12">
      <c r="B124" s="193"/>
      <c r="C124" s="194"/>
      <c r="D124" s="188" t="s">
        <v>158</v>
      </c>
      <c r="E124" s="195" t="s">
        <v>19</v>
      </c>
      <c r="F124" s="196" t="s">
        <v>169</v>
      </c>
      <c r="G124" s="194"/>
      <c r="H124" s="197">
        <v>4.059</v>
      </c>
      <c r="I124" s="198"/>
      <c r="J124" s="194"/>
      <c r="K124" s="194"/>
      <c r="L124" s="199"/>
      <c r="M124" s="200"/>
      <c r="N124" s="201"/>
      <c r="O124" s="201"/>
      <c r="P124" s="201"/>
      <c r="Q124" s="201"/>
      <c r="R124" s="201"/>
      <c r="S124" s="201"/>
      <c r="T124" s="202"/>
      <c r="AT124" s="203" t="s">
        <v>158</v>
      </c>
      <c r="AU124" s="203" t="s">
        <v>82</v>
      </c>
      <c r="AV124" s="13" t="s">
        <v>82</v>
      </c>
      <c r="AW124" s="13" t="s">
        <v>33</v>
      </c>
      <c r="AX124" s="13" t="s">
        <v>72</v>
      </c>
      <c r="AY124" s="203" t="s">
        <v>143</v>
      </c>
    </row>
    <row r="125" spans="2:51" s="14" customFormat="1" ht="12">
      <c r="B125" s="204"/>
      <c r="C125" s="205"/>
      <c r="D125" s="188" t="s">
        <v>158</v>
      </c>
      <c r="E125" s="206" t="s">
        <v>19</v>
      </c>
      <c r="F125" s="207" t="s">
        <v>170</v>
      </c>
      <c r="G125" s="205"/>
      <c r="H125" s="206" t="s">
        <v>19</v>
      </c>
      <c r="I125" s="208"/>
      <c r="J125" s="205"/>
      <c r="K125" s="205"/>
      <c r="L125" s="209"/>
      <c r="M125" s="210"/>
      <c r="N125" s="211"/>
      <c r="O125" s="211"/>
      <c r="P125" s="211"/>
      <c r="Q125" s="211"/>
      <c r="R125" s="211"/>
      <c r="S125" s="211"/>
      <c r="T125" s="212"/>
      <c r="AT125" s="213" t="s">
        <v>158</v>
      </c>
      <c r="AU125" s="213" t="s">
        <v>82</v>
      </c>
      <c r="AV125" s="14" t="s">
        <v>80</v>
      </c>
      <c r="AW125" s="14" t="s">
        <v>33</v>
      </c>
      <c r="AX125" s="14" t="s">
        <v>72</v>
      </c>
      <c r="AY125" s="213" t="s">
        <v>143</v>
      </c>
    </row>
    <row r="126" spans="2:51" s="13" customFormat="1" ht="12">
      <c r="B126" s="193"/>
      <c r="C126" s="194"/>
      <c r="D126" s="188" t="s">
        <v>158</v>
      </c>
      <c r="E126" s="195" t="s">
        <v>19</v>
      </c>
      <c r="F126" s="196" t="s">
        <v>171</v>
      </c>
      <c r="G126" s="194"/>
      <c r="H126" s="197">
        <v>0.24</v>
      </c>
      <c r="I126" s="198"/>
      <c r="J126" s="194"/>
      <c r="K126" s="194"/>
      <c r="L126" s="199"/>
      <c r="M126" s="200"/>
      <c r="N126" s="201"/>
      <c r="O126" s="201"/>
      <c r="P126" s="201"/>
      <c r="Q126" s="201"/>
      <c r="R126" s="201"/>
      <c r="S126" s="201"/>
      <c r="T126" s="202"/>
      <c r="AT126" s="203" t="s">
        <v>158</v>
      </c>
      <c r="AU126" s="203" t="s">
        <v>82</v>
      </c>
      <c r="AV126" s="13" t="s">
        <v>82</v>
      </c>
      <c r="AW126" s="13" t="s">
        <v>33</v>
      </c>
      <c r="AX126" s="13" t="s">
        <v>72</v>
      </c>
      <c r="AY126" s="203" t="s">
        <v>143</v>
      </c>
    </row>
    <row r="127" spans="2:51" s="15" customFormat="1" ht="12">
      <c r="B127" s="214"/>
      <c r="C127" s="215"/>
      <c r="D127" s="188" t="s">
        <v>158</v>
      </c>
      <c r="E127" s="216" t="s">
        <v>19</v>
      </c>
      <c r="F127" s="217" t="s">
        <v>172</v>
      </c>
      <c r="G127" s="215"/>
      <c r="H127" s="218">
        <v>224.299</v>
      </c>
      <c r="I127" s="219"/>
      <c r="J127" s="215"/>
      <c r="K127" s="215"/>
      <c r="L127" s="220"/>
      <c r="M127" s="221"/>
      <c r="N127" s="222"/>
      <c r="O127" s="222"/>
      <c r="P127" s="222"/>
      <c r="Q127" s="222"/>
      <c r="R127" s="222"/>
      <c r="S127" s="222"/>
      <c r="T127" s="223"/>
      <c r="AT127" s="224" t="s">
        <v>158</v>
      </c>
      <c r="AU127" s="224" t="s">
        <v>82</v>
      </c>
      <c r="AV127" s="15" t="s">
        <v>149</v>
      </c>
      <c r="AW127" s="15" t="s">
        <v>33</v>
      </c>
      <c r="AX127" s="15" t="s">
        <v>80</v>
      </c>
      <c r="AY127" s="224" t="s">
        <v>143</v>
      </c>
    </row>
    <row r="128" spans="1:65" s="2" customFormat="1" ht="24.2" customHeight="1">
      <c r="A128" s="36"/>
      <c r="B128" s="37"/>
      <c r="C128" s="175" t="s">
        <v>177</v>
      </c>
      <c r="D128" s="175" t="s">
        <v>145</v>
      </c>
      <c r="E128" s="176" t="s">
        <v>178</v>
      </c>
      <c r="F128" s="177" t="s">
        <v>179</v>
      </c>
      <c r="G128" s="178" t="s">
        <v>163</v>
      </c>
      <c r="H128" s="179">
        <v>224.299</v>
      </c>
      <c r="I128" s="180"/>
      <c r="J128" s="181">
        <f>ROUND(I128*H128,2)</f>
        <v>0</v>
      </c>
      <c r="K128" s="177" t="s">
        <v>155</v>
      </c>
      <c r="L128" s="41"/>
      <c r="M128" s="182" t="s">
        <v>19</v>
      </c>
      <c r="N128" s="183" t="s">
        <v>43</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149</v>
      </c>
      <c r="AT128" s="186" t="s">
        <v>145</v>
      </c>
      <c r="AU128" s="186" t="s">
        <v>82</v>
      </c>
      <c r="AY128" s="19" t="s">
        <v>143</v>
      </c>
      <c r="BE128" s="187">
        <f>IF(N128="základní",J128,0)</f>
        <v>0</v>
      </c>
      <c r="BF128" s="187">
        <f>IF(N128="snížená",J128,0)</f>
        <v>0</v>
      </c>
      <c r="BG128" s="187">
        <f>IF(N128="zákl. přenesená",J128,0)</f>
        <v>0</v>
      </c>
      <c r="BH128" s="187">
        <f>IF(N128="sníž. přenesená",J128,0)</f>
        <v>0</v>
      </c>
      <c r="BI128" s="187">
        <f>IF(N128="nulová",J128,0)</f>
        <v>0</v>
      </c>
      <c r="BJ128" s="19" t="s">
        <v>80</v>
      </c>
      <c r="BK128" s="187">
        <f>ROUND(I128*H128,2)</f>
        <v>0</v>
      </c>
      <c r="BL128" s="19" t="s">
        <v>149</v>
      </c>
      <c r="BM128" s="186" t="s">
        <v>180</v>
      </c>
    </row>
    <row r="129" spans="1:47" s="2" customFormat="1" ht="39">
      <c r="A129" s="36"/>
      <c r="B129" s="37"/>
      <c r="C129" s="38"/>
      <c r="D129" s="188" t="s">
        <v>151</v>
      </c>
      <c r="E129" s="38"/>
      <c r="F129" s="189" t="s">
        <v>181</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151</v>
      </c>
      <c r="AU129" s="19" t="s">
        <v>82</v>
      </c>
    </row>
    <row r="130" spans="2:51" s="14" customFormat="1" ht="12">
      <c r="B130" s="204"/>
      <c r="C130" s="205"/>
      <c r="D130" s="188" t="s">
        <v>158</v>
      </c>
      <c r="E130" s="206" t="s">
        <v>19</v>
      </c>
      <c r="F130" s="207" t="s">
        <v>166</v>
      </c>
      <c r="G130" s="205"/>
      <c r="H130" s="206" t="s">
        <v>19</v>
      </c>
      <c r="I130" s="208"/>
      <c r="J130" s="205"/>
      <c r="K130" s="205"/>
      <c r="L130" s="209"/>
      <c r="M130" s="210"/>
      <c r="N130" s="211"/>
      <c r="O130" s="211"/>
      <c r="P130" s="211"/>
      <c r="Q130" s="211"/>
      <c r="R130" s="211"/>
      <c r="S130" s="211"/>
      <c r="T130" s="212"/>
      <c r="AT130" s="213" t="s">
        <v>158</v>
      </c>
      <c r="AU130" s="213" t="s">
        <v>82</v>
      </c>
      <c r="AV130" s="14" t="s">
        <v>80</v>
      </c>
      <c r="AW130" s="14" t="s">
        <v>33</v>
      </c>
      <c r="AX130" s="14" t="s">
        <v>72</v>
      </c>
      <c r="AY130" s="213" t="s">
        <v>143</v>
      </c>
    </row>
    <row r="131" spans="2:51" s="13" customFormat="1" ht="12">
      <c r="B131" s="193"/>
      <c r="C131" s="194"/>
      <c r="D131" s="188" t="s">
        <v>158</v>
      </c>
      <c r="E131" s="195" t="s">
        <v>19</v>
      </c>
      <c r="F131" s="196" t="s">
        <v>167</v>
      </c>
      <c r="G131" s="194"/>
      <c r="H131" s="197">
        <v>220</v>
      </c>
      <c r="I131" s="198"/>
      <c r="J131" s="194"/>
      <c r="K131" s="194"/>
      <c r="L131" s="199"/>
      <c r="M131" s="200"/>
      <c r="N131" s="201"/>
      <c r="O131" s="201"/>
      <c r="P131" s="201"/>
      <c r="Q131" s="201"/>
      <c r="R131" s="201"/>
      <c r="S131" s="201"/>
      <c r="T131" s="202"/>
      <c r="AT131" s="203" t="s">
        <v>158</v>
      </c>
      <c r="AU131" s="203" t="s">
        <v>82</v>
      </c>
      <c r="AV131" s="13" t="s">
        <v>82</v>
      </c>
      <c r="AW131" s="13" t="s">
        <v>33</v>
      </c>
      <c r="AX131" s="13" t="s">
        <v>72</v>
      </c>
      <c r="AY131" s="203" t="s">
        <v>143</v>
      </c>
    </row>
    <row r="132" spans="2:51" s="14" customFormat="1" ht="12">
      <c r="B132" s="204"/>
      <c r="C132" s="205"/>
      <c r="D132" s="188" t="s">
        <v>158</v>
      </c>
      <c r="E132" s="206" t="s">
        <v>19</v>
      </c>
      <c r="F132" s="207" t="s">
        <v>168</v>
      </c>
      <c r="G132" s="205"/>
      <c r="H132" s="206" t="s">
        <v>19</v>
      </c>
      <c r="I132" s="208"/>
      <c r="J132" s="205"/>
      <c r="K132" s="205"/>
      <c r="L132" s="209"/>
      <c r="M132" s="210"/>
      <c r="N132" s="211"/>
      <c r="O132" s="211"/>
      <c r="P132" s="211"/>
      <c r="Q132" s="211"/>
      <c r="R132" s="211"/>
      <c r="S132" s="211"/>
      <c r="T132" s="212"/>
      <c r="AT132" s="213" t="s">
        <v>158</v>
      </c>
      <c r="AU132" s="213" t="s">
        <v>82</v>
      </c>
      <c r="AV132" s="14" t="s">
        <v>80</v>
      </c>
      <c r="AW132" s="14" t="s">
        <v>33</v>
      </c>
      <c r="AX132" s="14" t="s">
        <v>72</v>
      </c>
      <c r="AY132" s="213" t="s">
        <v>143</v>
      </c>
    </row>
    <row r="133" spans="2:51" s="13" customFormat="1" ht="12">
      <c r="B133" s="193"/>
      <c r="C133" s="194"/>
      <c r="D133" s="188" t="s">
        <v>158</v>
      </c>
      <c r="E133" s="195" t="s">
        <v>19</v>
      </c>
      <c r="F133" s="196" t="s">
        <v>169</v>
      </c>
      <c r="G133" s="194"/>
      <c r="H133" s="197">
        <v>4.059</v>
      </c>
      <c r="I133" s="198"/>
      <c r="J133" s="194"/>
      <c r="K133" s="194"/>
      <c r="L133" s="199"/>
      <c r="M133" s="200"/>
      <c r="N133" s="201"/>
      <c r="O133" s="201"/>
      <c r="P133" s="201"/>
      <c r="Q133" s="201"/>
      <c r="R133" s="201"/>
      <c r="S133" s="201"/>
      <c r="T133" s="202"/>
      <c r="AT133" s="203" t="s">
        <v>158</v>
      </c>
      <c r="AU133" s="203" t="s">
        <v>82</v>
      </c>
      <c r="AV133" s="13" t="s">
        <v>82</v>
      </c>
      <c r="AW133" s="13" t="s">
        <v>33</v>
      </c>
      <c r="AX133" s="13" t="s">
        <v>72</v>
      </c>
      <c r="AY133" s="203" t="s">
        <v>143</v>
      </c>
    </row>
    <row r="134" spans="2:51" s="14" customFormat="1" ht="12">
      <c r="B134" s="204"/>
      <c r="C134" s="205"/>
      <c r="D134" s="188" t="s">
        <v>158</v>
      </c>
      <c r="E134" s="206" t="s">
        <v>19</v>
      </c>
      <c r="F134" s="207" t="s">
        <v>170</v>
      </c>
      <c r="G134" s="205"/>
      <c r="H134" s="206" t="s">
        <v>19</v>
      </c>
      <c r="I134" s="208"/>
      <c r="J134" s="205"/>
      <c r="K134" s="205"/>
      <c r="L134" s="209"/>
      <c r="M134" s="210"/>
      <c r="N134" s="211"/>
      <c r="O134" s="211"/>
      <c r="P134" s="211"/>
      <c r="Q134" s="211"/>
      <c r="R134" s="211"/>
      <c r="S134" s="211"/>
      <c r="T134" s="212"/>
      <c r="AT134" s="213" t="s">
        <v>158</v>
      </c>
      <c r="AU134" s="213" t="s">
        <v>82</v>
      </c>
      <c r="AV134" s="14" t="s">
        <v>80</v>
      </c>
      <c r="AW134" s="14" t="s">
        <v>33</v>
      </c>
      <c r="AX134" s="14" t="s">
        <v>72</v>
      </c>
      <c r="AY134" s="213" t="s">
        <v>143</v>
      </c>
    </row>
    <row r="135" spans="2:51" s="13" customFormat="1" ht="12">
      <c r="B135" s="193"/>
      <c r="C135" s="194"/>
      <c r="D135" s="188" t="s">
        <v>158</v>
      </c>
      <c r="E135" s="195" t="s">
        <v>19</v>
      </c>
      <c r="F135" s="196" t="s">
        <v>171</v>
      </c>
      <c r="G135" s="194"/>
      <c r="H135" s="197">
        <v>0.24</v>
      </c>
      <c r="I135" s="198"/>
      <c r="J135" s="194"/>
      <c r="K135" s="194"/>
      <c r="L135" s="199"/>
      <c r="M135" s="200"/>
      <c r="N135" s="201"/>
      <c r="O135" s="201"/>
      <c r="P135" s="201"/>
      <c r="Q135" s="201"/>
      <c r="R135" s="201"/>
      <c r="S135" s="201"/>
      <c r="T135" s="202"/>
      <c r="AT135" s="203" t="s">
        <v>158</v>
      </c>
      <c r="AU135" s="203" t="s">
        <v>82</v>
      </c>
      <c r="AV135" s="13" t="s">
        <v>82</v>
      </c>
      <c r="AW135" s="13" t="s">
        <v>33</v>
      </c>
      <c r="AX135" s="13" t="s">
        <v>72</v>
      </c>
      <c r="AY135" s="203" t="s">
        <v>143</v>
      </c>
    </row>
    <row r="136" spans="2:51" s="15" customFormat="1" ht="12">
      <c r="B136" s="214"/>
      <c r="C136" s="215"/>
      <c r="D136" s="188" t="s">
        <v>158</v>
      </c>
      <c r="E136" s="216" t="s">
        <v>19</v>
      </c>
      <c r="F136" s="217" t="s">
        <v>172</v>
      </c>
      <c r="G136" s="215"/>
      <c r="H136" s="218">
        <v>224.299</v>
      </c>
      <c r="I136" s="219"/>
      <c r="J136" s="215"/>
      <c r="K136" s="215"/>
      <c r="L136" s="220"/>
      <c r="M136" s="221"/>
      <c r="N136" s="222"/>
      <c r="O136" s="222"/>
      <c r="P136" s="222"/>
      <c r="Q136" s="222"/>
      <c r="R136" s="222"/>
      <c r="S136" s="222"/>
      <c r="T136" s="223"/>
      <c r="AT136" s="224" t="s">
        <v>158</v>
      </c>
      <c r="AU136" s="224" t="s">
        <v>82</v>
      </c>
      <c r="AV136" s="15" t="s">
        <v>149</v>
      </c>
      <c r="AW136" s="15" t="s">
        <v>33</v>
      </c>
      <c r="AX136" s="15" t="s">
        <v>80</v>
      </c>
      <c r="AY136" s="224" t="s">
        <v>143</v>
      </c>
    </row>
    <row r="137" spans="1:65" s="2" customFormat="1" ht="37.9" customHeight="1">
      <c r="A137" s="36"/>
      <c r="B137" s="37"/>
      <c r="C137" s="175" t="s">
        <v>182</v>
      </c>
      <c r="D137" s="175" t="s">
        <v>145</v>
      </c>
      <c r="E137" s="176" t="s">
        <v>183</v>
      </c>
      <c r="F137" s="177" t="s">
        <v>184</v>
      </c>
      <c r="G137" s="178" t="s">
        <v>163</v>
      </c>
      <c r="H137" s="179">
        <v>3588.784</v>
      </c>
      <c r="I137" s="180"/>
      <c r="J137" s="181">
        <f>ROUND(I137*H137,2)</f>
        <v>0</v>
      </c>
      <c r="K137" s="177" t="s">
        <v>155</v>
      </c>
      <c r="L137" s="41"/>
      <c r="M137" s="182" t="s">
        <v>19</v>
      </c>
      <c r="N137" s="183" t="s">
        <v>43</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149</v>
      </c>
      <c r="AT137" s="186" t="s">
        <v>145</v>
      </c>
      <c r="AU137" s="186" t="s">
        <v>82</v>
      </c>
      <c r="AY137" s="19" t="s">
        <v>143</v>
      </c>
      <c r="BE137" s="187">
        <f>IF(N137="základní",J137,0)</f>
        <v>0</v>
      </c>
      <c r="BF137" s="187">
        <f>IF(N137="snížená",J137,0)</f>
        <v>0</v>
      </c>
      <c r="BG137" s="187">
        <f>IF(N137="zákl. přenesená",J137,0)</f>
        <v>0</v>
      </c>
      <c r="BH137" s="187">
        <f>IF(N137="sníž. přenesená",J137,0)</f>
        <v>0</v>
      </c>
      <c r="BI137" s="187">
        <f>IF(N137="nulová",J137,0)</f>
        <v>0</v>
      </c>
      <c r="BJ137" s="19" t="s">
        <v>80</v>
      </c>
      <c r="BK137" s="187">
        <f>ROUND(I137*H137,2)</f>
        <v>0</v>
      </c>
      <c r="BL137" s="19" t="s">
        <v>149</v>
      </c>
      <c r="BM137" s="186" t="s">
        <v>185</v>
      </c>
    </row>
    <row r="138" spans="1:47" s="2" customFormat="1" ht="48.75">
      <c r="A138" s="36"/>
      <c r="B138" s="37"/>
      <c r="C138" s="38"/>
      <c r="D138" s="188" t="s">
        <v>151</v>
      </c>
      <c r="E138" s="38"/>
      <c r="F138" s="189" t="s">
        <v>186</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82</v>
      </c>
    </row>
    <row r="139" spans="2:51" s="14" customFormat="1" ht="12">
      <c r="B139" s="204"/>
      <c r="C139" s="205"/>
      <c r="D139" s="188" t="s">
        <v>158</v>
      </c>
      <c r="E139" s="206" t="s">
        <v>19</v>
      </c>
      <c r="F139" s="207" t="s">
        <v>166</v>
      </c>
      <c r="G139" s="205"/>
      <c r="H139" s="206" t="s">
        <v>19</v>
      </c>
      <c r="I139" s="208"/>
      <c r="J139" s="205"/>
      <c r="K139" s="205"/>
      <c r="L139" s="209"/>
      <c r="M139" s="210"/>
      <c r="N139" s="211"/>
      <c r="O139" s="211"/>
      <c r="P139" s="211"/>
      <c r="Q139" s="211"/>
      <c r="R139" s="211"/>
      <c r="S139" s="211"/>
      <c r="T139" s="212"/>
      <c r="AT139" s="213" t="s">
        <v>158</v>
      </c>
      <c r="AU139" s="213" t="s">
        <v>82</v>
      </c>
      <c r="AV139" s="14" t="s">
        <v>80</v>
      </c>
      <c r="AW139" s="14" t="s">
        <v>33</v>
      </c>
      <c r="AX139" s="14" t="s">
        <v>72</v>
      </c>
      <c r="AY139" s="213" t="s">
        <v>143</v>
      </c>
    </row>
    <row r="140" spans="2:51" s="13" customFormat="1" ht="12">
      <c r="B140" s="193"/>
      <c r="C140" s="194"/>
      <c r="D140" s="188" t="s">
        <v>158</v>
      </c>
      <c r="E140" s="195" t="s">
        <v>19</v>
      </c>
      <c r="F140" s="196" t="s">
        <v>187</v>
      </c>
      <c r="G140" s="194"/>
      <c r="H140" s="197">
        <v>3588.784</v>
      </c>
      <c r="I140" s="198"/>
      <c r="J140" s="194"/>
      <c r="K140" s="194"/>
      <c r="L140" s="199"/>
      <c r="M140" s="200"/>
      <c r="N140" s="201"/>
      <c r="O140" s="201"/>
      <c r="P140" s="201"/>
      <c r="Q140" s="201"/>
      <c r="R140" s="201"/>
      <c r="S140" s="201"/>
      <c r="T140" s="202"/>
      <c r="AT140" s="203" t="s">
        <v>158</v>
      </c>
      <c r="AU140" s="203" t="s">
        <v>82</v>
      </c>
      <c r="AV140" s="13" t="s">
        <v>82</v>
      </c>
      <c r="AW140" s="13" t="s">
        <v>33</v>
      </c>
      <c r="AX140" s="13" t="s">
        <v>72</v>
      </c>
      <c r="AY140" s="203" t="s">
        <v>143</v>
      </c>
    </row>
    <row r="141" spans="2:51" s="15" customFormat="1" ht="12">
      <c r="B141" s="214"/>
      <c r="C141" s="215"/>
      <c r="D141" s="188" t="s">
        <v>158</v>
      </c>
      <c r="E141" s="216" t="s">
        <v>19</v>
      </c>
      <c r="F141" s="217" t="s">
        <v>172</v>
      </c>
      <c r="G141" s="215"/>
      <c r="H141" s="218">
        <v>3588.784</v>
      </c>
      <c r="I141" s="219"/>
      <c r="J141" s="215"/>
      <c r="K141" s="215"/>
      <c r="L141" s="220"/>
      <c r="M141" s="221"/>
      <c r="N141" s="222"/>
      <c r="O141" s="222"/>
      <c r="P141" s="222"/>
      <c r="Q141" s="222"/>
      <c r="R141" s="222"/>
      <c r="S141" s="222"/>
      <c r="T141" s="223"/>
      <c r="AT141" s="224" t="s">
        <v>158</v>
      </c>
      <c r="AU141" s="224" t="s">
        <v>82</v>
      </c>
      <c r="AV141" s="15" t="s">
        <v>149</v>
      </c>
      <c r="AW141" s="15" t="s">
        <v>33</v>
      </c>
      <c r="AX141" s="15" t="s">
        <v>80</v>
      </c>
      <c r="AY141" s="224" t="s">
        <v>143</v>
      </c>
    </row>
    <row r="142" spans="1:65" s="2" customFormat="1" ht="24.2" customHeight="1">
      <c r="A142" s="36"/>
      <c r="B142" s="37"/>
      <c r="C142" s="175" t="s">
        <v>188</v>
      </c>
      <c r="D142" s="175" t="s">
        <v>145</v>
      </c>
      <c r="E142" s="176" t="s">
        <v>189</v>
      </c>
      <c r="F142" s="177" t="s">
        <v>190</v>
      </c>
      <c r="G142" s="178" t="s">
        <v>163</v>
      </c>
      <c r="H142" s="179">
        <v>224.299</v>
      </c>
      <c r="I142" s="180"/>
      <c r="J142" s="181">
        <f>ROUND(I142*H142,2)</f>
        <v>0</v>
      </c>
      <c r="K142" s="177" t="s">
        <v>155</v>
      </c>
      <c r="L142" s="41"/>
      <c r="M142" s="182" t="s">
        <v>19</v>
      </c>
      <c r="N142" s="183" t="s">
        <v>43</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149</v>
      </c>
      <c r="AT142" s="186" t="s">
        <v>145</v>
      </c>
      <c r="AU142" s="186" t="s">
        <v>82</v>
      </c>
      <c r="AY142" s="19" t="s">
        <v>143</v>
      </c>
      <c r="BE142" s="187">
        <f>IF(N142="základní",J142,0)</f>
        <v>0</v>
      </c>
      <c r="BF142" s="187">
        <f>IF(N142="snížená",J142,0)</f>
        <v>0</v>
      </c>
      <c r="BG142" s="187">
        <f>IF(N142="zákl. přenesená",J142,0)</f>
        <v>0</v>
      </c>
      <c r="BH142" s="187">
        <f>IF(N142="sníž. přenesená",J142,0)</f>
        <v>0</v>
      </c>
      <c r="BI142" s="187">
        <f>IF(N142="nulová",J142,0)</f>
        <v>0</v>
      </c>
      <c r="BJ142" s="19" t="s">
        <v>80</v>
      </c>
      <c r="BK142" s="187">
        <f>ROUND(I142*H142,2)</f>
        <v>0</v>
      </c>
      <c r="BL142" s="19" t="s">
        <v>149</v>
      </c>
      <c r="BM142" s="186" t="s">
        <v>191</v>
      </c>
    </row>
    <row r="143" spans="1:47" s="2" customFormat="1" ht="29.25">
      <c r="A143" s="36"/>
      <c r="B143" s="37"/>
      <c r="C143" s="38"/>
      <c r="D143" s="188" t="s">
        <v>151</v>
      </c>
      <c r="E143" s="38"/>
      <c r="F143" s="189" t="s">
        <v>192</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82</v>
      </c>
    </row>
    <row r="144" spans="2:51" s="14" customFormat="1" ht="12">
      <c r="B144" s="204"/>
      <c r="C144" s="205"/>
      <c r="D144" s="188" t="s">
        <v>158</v>
      </c>
      <c r="E144" s="206" t="s">
        <v>19</v>
      </c>
      <c r="F144" s="207" t="s">
        <v>166</v>
      </c>
      <c r="G144" s="205"/>
      <c r="H144" s="206" t="s">
        <v>19</v>
      </c>
      <c r="I144" s="208"/>
      <c r="J144" s="205"/>
      <c r="K144" s="205"/>
      <c r="L144" s="209"/>
      <c r="M144" s="210"/>
      <c r="N144" s="211"/>
      <c r="O144" s="211"/>
      <c r="P144" s="211"/>
      <c r="Q144" s="211"/>
      <c r="R144" s="211"/>
      <c r="S144" s="211"/>
      <c r="T144" s="212"/>
      <c r="AT144" s="213" t="s">
        <v>158</v>
      </c>
      <c r="AU144" s="213" t="s">
        <v>82</v>
      </c>
      <c r="AV144" s="14" t="s">
        <v>80</v>
      </c>
      <c r="AW144" s="14" t="s">
        <v>33</v>
      </c>
      <c r="AX144" s="14" t="s">
        <v>72</v>
      </c>
      <c r="AY144" s="213" t="s">
        <v>143</v>
      </c>
    </row>
    <row r="145" spans="2:51" s="13" customFormat="1" ht="12">
      <c r="B145" s="193"/>
      <c r="C145" s="194"/>
      <c r="D145" s="188" t="s">
        <v>158</v>
      </c>
      <c r="E145" s="195" t="s">
        <v>19</v>
      </c>
      <c r="F145" s="196" t="s">
        <v>167</v>
      </c>
      <c r="G145" s="194"/>
      <c r="H145" s="197">
        <v>220</v>
      </c>
      <c r="I145" s="198"/>
      <c r="J145" s="194"/>
      <c r="K145" s="194"/>
      <c r="L145" s="199"/>
      <c r="M145" s="200"/>
      <c r="N145" s="201"/>
      <c r="O145" s="201"/>
      <c r="P145" s="201"/>
      <c r="Q145" s="201"/>
      <c r="R145" s="201"/>
      <c r="S145" s="201"/>
      <c r="T145" s="202"/>
      <c r="AT145" s="203" t="s">
        <v>158</v>
      </c>
      <c r="AU145" s="203" t="s">
        <v>82</v>
      </c>
      <c r="AV145" s="13" t="s">
        <v>82</v>
      </c>
      <c r="AW145" s="13" t="s">
        <v>33</v>
      </c>
      <c r="AX145" s="13" t="s">
        <v>72</v>
      </c>
      <c r="AY145" s="203" t="s">
        <v>143</v>
      </c>
    </row>
    <row r="146" spans="2:51" s="14" customFormat="1" ht="12">
      <c r="B146" s="204"/>
      <c r="C146" s="205"/>
      <c r="D146" s="188" t="s">
        <v>158</v>
      </c>
      <c r="E146" s="206" t="s">
        <v>19</v>
      </c>
      <c r="F146" s="207" t="s">
        <v>168</v>
      </c>
      <c r="G146" s="205"/>
      <c r="H146" s="206" t="s">
        <v>19</v>
      </c>
      <c r="I146" s="208"/>
      <c r="J146" s="205"/>
      <c r="K146" s="205"/>
      <c r="L146" s="209"/>
      <c r="M146" s="210"/>
      <c r="N146" s="211"/>
      <c r="O146" s="211"/>
      <c r="P146" s="211"/>
      <c r="Q146" s="211"/>
      <c r="R146" s="211"/>
      <c r="S146" s="211"/>
      <c r="T146" s="212"/>
      <c r="AT146" s="213" t="s">
        <v>158</v>
      </c>
      <c r="AU146" s="213" t="s">
        <v>82</v>
      </c>
      <c r="AV146" s="14" t="s">
        <v>80</v>
      </c>
      <c r="AW146" s="14" t="s">
        <v>33</v>
      </c>
      <c r="AX146" s="14" t="s">
        <v>72</v>
      </c>
      <c r="AY146" s="213" t="s">
        <v>143</v>
      </c>
    </row>
    <row r="147" spans="2:51" s="13" customFormat="1" ht="12">
      <c r="B147" s="193"/>
      <c r="C147" s="194"/>
      <c r="D147" s="188" t="s">
        <v>158</v>
      </c>
      <c r="E147" s="195" t="s">
        <v>19</v>
      </c>
      <c r="F147" s="196" t="s">
        <v>169</v>
      </c>
      <c r="G147" s="194"/>
      <c r="H147" s="197">
        <v>4.059</v>
      </c>
      <c r="I147" s="198"/>
      <c r="J147" s="194"/>
      <c r="K147" s="194"/>
      <c r="L147" s="199"/>
      <c r="M147" s="200"/>
      <c r="N147" s="201"/>
      <c r="O147" s="201"/>
      <c r="P147" s="201"/>
      <c r="Q147" s="201"/>
      <c r="R147" s="201"/>
      <c r="S147" s="201"/>
      <c r="T147" s="202"/>
      <c r="AT147" s="203" t="s">
        <v>158</v>
      </c>
      <c r="AU147" s="203" t="s">
        <v>82</v>
      </c>
      <c r="AV147" s="13" t="s">
        <v>82</v>
      </c>
      <c r="AW147" s="13" t="s">
        <v>33</v>
      </c>
      <c r="AX147" s="13" t="s">
        <v>72</v>
      </c>
      <c r="AY147" s="203" t="s">
        <v>143</v>
      </c>
    </row>
    <row r="148" spans="2:51" s="14" customFormat="1" ht="12">
      <c r="B148" s="204"/>
      <c r="C148" s="205"/>
      <c r="D148" s="188" t="s">
        <v>158</v>
      </c>
      <c r="E148" s="206" t="s">
        <v>19</v>
      </c>
      <c r="F148" s="207" t="s">
        <v>170</v>
      </c>
      <c r="G148" s="205"/>
      <c r="H148" s="206" t="s">
        <v>19</v>
      </c>
      <c r="I148" s="208"/>
      <c r="J148" s="205"/>
      <c r="K148" s="205"/>
      <c r="L148" s="209"/>
      <c r="M148" s="210"/>
      <c r="N148" s="211"/>
      <c r="O148" s="211"/>
      <c r="P148" s="211"/>
      <c r="Q148" s="211"/>
      <c r="R148" s="211"/>
      <c r="S148" s="211"/>
      <c r="T148" s="212"/>
      <c r="AT148" s="213" t="s">
        <v>158</v>
      </c>
      <c r="AU148" s="213" t="s">
        <v>82</v>
      </c>
      <c r="AV148" s="14" t="s">
        <v>80</v>
      </c>
      <c r="AW148" s="14" t="s">
        <v>33</v>
      </c>
      <c r="AX148" s="14" t="s">
        <v>72</v>
      </c>
      <c r="AY148" s="213" t="s">
        <v>143</v>
      </c>
    </row>
    <row r="149" spans="2:51" s="13" customFormat="1" ht="12">
      <c r="B149" s="193"/>
      <c r="C149" s="194"/>
      <c r="D149" s="188" t="s">
        <v>158</v>
      </c>
      <c r="E149" s="195" t="s">
        <v>19</v>
      </c>
      <c r="F149" s="196" t="s">
        <v>171</v>
      </c>
      <c r="G149" s="194"/>
      <c r="H149" s="197">
        <v>0.24</v>
      </c>
      <c r="I149" s="198"/>
      <c r="J149" s="194"/>
      <c r="K149" s="194"/>
      <c r="L149" s="199"/>
      <c r="M149" s="200"/>
      <c r="N149" s="201"/>
      <c r="O149" s="201"/>
      <c r="P149" s="201"/>
      <c r="Q149" s="201"/>
      <c r="R149" s="201"/>
      <c r="S149" s="201"/>
      <c r="T149" s="202"/>
      <c r="AT149" s="203" t="s">
        <v>158</v>
      </c>
      <c r="AU149" s="203" t="s">
        <v>82</v>
      </c>
      <c r="AV149" s="13" t="s">
        <v>82</v>
      </c>
      <c r="AW149" s="13" t="s">
        <v>33</v>
      </c>
      <c r="AX149" s="13" t="s">
        <v>72</v>
      </c>
      <c r="AY149" s="203" t="s">
        <v>143</v>
      </c>
    </row>
    <row r="150" spans="2:51" s="15" customFormat="1" ht="12">
      <c r="B150" s="214"/>
      <c r="C150" s="215"/>
      <c r="D150" s="188" t="s">
        <v>158</v>
      </c>
      <c r="E150" s="216" t="s">
        <v>19</v>
      </c>
      <c r="F150" s="217" t="s">
        <v>172</v>
      </c>
      <c r="G150" s="215"/>
      <c r="H150" s="218">
        <v>224.299</v>
      </c>
      <c r="I150" s="219"/>
      <c r="J150" s="215"/>
      <c r="K150" s="215"/>
      <c r="L150" s="220"/>
      <c r="M150" s="221"/>
      <c r="N150" s="222"/>
      <c r="O150" s="222"/>
      <c r="P150" s="222"/>
      <c r="Q150" s="222"/>
      <c r="R150" s="222"/>
      <c r="S150" s="222"/>
      <c r="T150" s="223"/>
      <c r="AT150" s="224" t="s">
        <v>158</v>
      </c>
      <c r="AU150" s="224" t="s">
        <v>82</v>
      </c>
      <c r="AV150" s="15" t="s">
        <v>149</v>
      </c>
      <c r="AW150" s="15" t="s">
        <v>33</v>
      </c>
      <c r="AX150" s="15" t="s">
        <v>80</v>
      </c>
      <c r="AY150" s="224" t="s">
        <v>143</v>
      </c>
    </row>
    <row r="151" spans="1:65" s="2" customFormat="1" ht="24.2" customHeight="1">
      <c r="A151" s="36"/>
      <c r="B151" s="37"/>
      <c r="C151" s="175" t="s">
        <v>193</v>
      </c>
      <c r="D151" s="175" t="s">
        <v>145</v>
      </c>
      <c r="E151" s="176" t="s">
        <v>194</v>
      </c>
      <c r="F151" s="177" t="s">
        <v>195</v>
      </c>
      <c r="G151" s="178" t="s">
        <v>196</v>
      </c>
      <c r="H151" s="179">
        <v>358.878</v>
      </c>
      <c r="I151" s="180"/>
      <c r="J151" s="181">
        <f>ROUND(I151*H151,2)</f>
        <v>0</v>
      </c>
      <c r="K151" s="177" t="s">
        <v>155</v>
      </c>
      <c r="L151" s="41"/>
      <c r="M151" s="182" t="s">
        <v>19</v>
      </c>
      <c r="N151" s="183" t="s">
        <v>43</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149</v>
      </c>
      <c r="AT151" s="186" t="s">
        <v>145</v>
      </c>
      <c r="AU151" s="186" t="s">
        <v>82</v>
      </c>
      <c r="AY151" s="19" t="s">
        <v>143</v>
      </c>
      <c r="BE151" s="187">
        <f>IF(N151="základní",J151,0)</f>
        <v>0</v>
      </c>
      <c r="BF151" s="187">
        <f>IF(N151="snížená",J151,0)</f>
        <v>0</v>
      </c>
      <c r="BG151" s="187">
        <f>IF(N151="zákl. přenesená",J151,0)</f>
        <v>0</v>
      </c>
      <c r="BH151" s="187">
        <f>IF(N151="sníž. přenesená",J151,0)</f>
        <v>0</v>
      </c>
      <c r="BI151" s="187">
        <f>IF(N151="nulová",J151,0)</f>
        <v>0</v>
      </c>
      <c r="BJ151" s="19" t="s">
        <v>80</v>
      </c>
      <c r="BK151" s="187">
        <f>ROUND(I151*H151,2)</f>
        <v>0</v>
      </c>
      <c r="BL151" s="19" t="s">
        <v>149</v>
      </c>
      <c r="BM151" s="186" t="s">
        <v>197</v>
      </c>
    </row>
    <row r="152" spans="1:47" s="2" customFormat="1" ht="29.25">
      <c r="A152" s="36"/>
      <c r="B152" s="37"/>
      <c r="C152" s="38"/>
      <c r="D152" s="188" t="s">
        <v>151</v>
      </c>
      <c r="E152" s="38"/>
      <c r="F152" s="189" t="s">
        <v>198</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151</v>
      </c>
      <c r="AU152" s="19" t="s">
        <v>82</v>
      </c>
    </row>
    <row r="153" spans="2:51" s="14" customFormat="1" ht="12">
      <c r="B153" s="204"/>
      <c r="C153" s="205"/>
      <c r="D153" s="188" t="s">
        <v>158</v>
      </c>
      <c r="E153" s="206" t="s">
        <v>19</v>
      </c>
      <c r="F153" s="207" t="s">
        <v>166</v>
      </c>
      <c r="G153" s="205"/>
      <c r="H153" s="206" t="s">
        <v>19</v>
      </c>
      <c r="I153" s="208"/>
      <c r="J153" s="205"/>
      <c r="K153" s="205"/>
      <c r="L153" s="209"/>
      <c r="M153" s="210"/>
      <c r="N153" s="211"/>
      <c r="O153" s="211"/>
      <c r="P153" s="211"/>
      <c r="Q153" s="211"/>
      <c r="R153" s="211"/>
      <c r="S153" s="211"/>
      <c r="T153" s="212"/>
      <c r="AT153" s="213" t="s">
        <v>158</v>
      </c>
      <c r="AU153" s="213" t="s">
        <v>82</v>
      </c>
      <c r="AV153" s="14" t="s">
        <v>80</v>
      </c>
      <c r="AW153" s="14" t="s">
        <v>33</v>
      </c>
      <c r="AX153" s="14" t="s">
        <v>72</v>
      </c>
      <c r="AY153" s="213" t="s">
        <v>143</v>
      </c>
    </row>
    <row r="154" spans="2:51" s="13" customFormat="1" ht="12">
      <c r="B154" s="193"/>
      <c r="C154" s="194"/>
      <c r="D154" s="188" t="s">
        <v>158</v>
      </c>
      <c r="E154" s="195" t="s">
        <v>19</v>
      </c>
      <c r="F154" s="196" t="s">
        <v>199</v>
      </c>
      <c r="G154" s="194"/>
      <c r="H154" s="197">
        <v>352</v>
      </c>
      <c r="I154" s="198"/>
      <c r="J154" s="194"/>
      <c r="K154" s="194"/>
      <c r="L154" s="199"/>
      <c r="M154" s="200"/>
      <c r="N154" s="201"/>
      <c r="O154" s="201"/>
      <c r="P154" s="201"/>
      <c r="Q154" s="201"/>
      <c r="R154" s="201"/>
      <c r="S154" s="201"/>
      <c r="T154" s="202"/>
      <c r="AT154" s="203" t="s">
        <v>158</v>
      </c>
      <c r="AU154" s="203" t="s">
        <v>82</v>
      </c>
      <c r="AV154" s="13" t="s">
        <v>82</v>
      </c>
      <c r="AW154" s="13" t="s">
        <v>33</v>
      </c>
      <c r="AX154" s="13" t="s">
        <v>72</v>
      </c>
      <c r="AY154" s="203" t="s">
        <v>143</v>
      </c>
    </row>
    <row r="155" spans="2:51" s="14" customFormat="1" ht="12">
      <c r="B155" s="204"/>
      <c r="C155" s="205"/>
      <c r="D155" s="188" t="s">
        <v>158</v>
      </c>
      <c r="E155" s="206" t="s">
        <v>19</v>
      </c>
      <c r="F155" s="207" t="s">
        <v>168</v>
      </c>
      <c r="G155" s="205"/>
      <c r="H155" s="206" t="s">
        <v>19</v>
      </c>
      <c r="I155" s="208"/>
      <c r="J155" s="205"/>
      <c r="K155" s="205"/>
      <c r="L155" s="209"/>
      <c r="M155" s="210"/>
      <c r="N155" s="211"/>
      <c r="O155" s="211"/>
      <c r="P155" s="211"/>
      <c r="Q155" s="211"/>
      <c r="R155" s="211"/>
      <c r="S155" s="211"/>
      <c r="T155" s="212"/>
      <c r="AT155" s="213" t="s">
        <v>158</v>
      </c>
      <c r="AU155" s="213" t="s">
        <v>82</v>
      </c>
      <c r="AV155" s="14" t="s">
        <v>80</v>
      </c>
      <c r="AW155" s="14" t="s">
        <v>33</v>
      </c>
      <c r="AX155" s="14" t="s">
        <v>72</v>
      </c>
      <c r="AY155" s="213" t="s">
        <v>143</v>
      </c>
    </row>
    <row r="156" spans="2:51" s="13" customFormat="1" ht="12">
      <c r="B156" s="193"/>
      <c r="C156" s="194"/>
      <c r="D156" s="188" t="s">
        <v>158</v>
      </c>
      <c r="E156" s="195" t="s">
        <v>19</v>
      </c>
      <c r="F156" s="196" t="s">
        <v>200</v>
      </c>
      <c r="G156" s="194"/>
      <c r="H156" s="197">
        <v>6.494</v>
      </c>
      <c r="I156" s="198"/>
      <c r="J156" s="194"/>
      <c r="K156" s="194"/>
      <c r="L156" s="199"/>
      <c r="M156" s="200"/>
      <c r="N156" s="201"/>
      <c r="O156" s="201"/>
      <c r="P156" s="201"/>
      <c r="Q156" s="201"/>
      <c r="R156" s="201"/>
      <c r="S156" s="201"/>
      <c r="T156" s="202"/>
      <c r="AT156" s="203" t="s">
        <v>158</v>
      </c>
      <c r="AU156" s="203" t="s">
        <v>82</v>
      </c>
      <c r="AV156" s="13" t="s">
        <v>82</v>
      </c>
      <c r="AW156" s="13" t="s">
        <v>33</v>
      </c>
      <c r="AX156" s="13" t="s">
        <v>72</v>
      </c>
      <c r="AY156" s="203" t="s">
        <v>143</v>
      </c>
    </row>
    <row r="157" spans="2:51" s="14" customFormat="1" ht="12">
      <c r="B157" s="204"/>
      <c r="C157" s="205"/>
      <c r="D157" s="188" t="s">
        <v>158</v>
      </c>
      <c r="E157" s="206" t="s">
        <v>19</v>
      </c>
      <c r="F157" s="207" t="s">
        <v>170</v>
      </c>
      <c r="G157" s="205"/>
      <c r="H157" s="206" t="s">
        <v>19</v>
      </c>
      <c r="I157" s="208"/>
      <c r="J157" s="205"/>
      <c r="K157" s="205"/>
      <c r="L157" s="209"/>
      <c r="M157" s="210"/>
      <c r="N157" s="211"/>
      <c r="O157" s="211"/>
      <c r="P157" s="211"/>
      <c r="Q157" s="211"/>
      <c r="R157" s="211"/>
      <c r="S157" s="211"/>
      <c r="T157" s="212"/>
      <c r="AT157" s="213" t="s">
        <v>158</v>
      </c>
      <c r="AU157" s="213" t="s">
        <v>82</v>
      </c>
      <c r="AV157" s="14" t="s">
        <v>80</v>
      </c>
      <c r="AW157" s="14" t="s">
        <v>33</v>
      </c>
      <c r="AX157" s="14" t="s">
        <v>72</v>
      </c>
      <c r="AY157" s="213" t="s">
        <v>143</v>
      </c>
    </row>
    <row r="158" spans="2:51" s="13" customFormat="1" ht="12">
      <c r="B158" s="193"/>
      <c r="C158" s="194"/>
      <c r="D158" s="188" t="s">
        <v>158</v>
      </c>
      <c r="E158" s="195" t="s">
        <v>19</v>
      </c>
      <c r="F158" s="196" t="s">
        <v>201</v>
      </c>
      <c r="G158" s="194"/>
      <c r="H158" s="197">
        <v>0.384</v>
      </c>
      <c r="I158" s="198"/>
      <c r="J158" s="194"/>
      <c r="K158" s="194"/>
      <c r="L158" s="199"/>
      <c r="M158" s="200"/>
      <c r="N158" s="201"/>
      <c r="O158" s="201"/>
      <c r="P158" s="201"/>
      <c r="Q158" s="201"/>
      <c r="R158" s="201"/>
      <c r="S158" s="201"/>
      <c r="T158" s="202"/>
      <c r="AT158" s="203" t="s">
        <v>158</v>
      </c>
      <c r="AU158" s="203" t="s">
        <v>82</v>
      </c>
      <c r="AV158" s="13" t="s">
        <v>82</v>
      </c>
      <c r="AW158" s="13" t="s">
        <v>33</v>
      </c>
      <c r="AX158" s="13" t="s">
        <v>72</v>
      </c>
      <c r="AY158" s="203" t="s">
        <v>143</v>
      </c>
    </row>
    <row r="159" spans="2:51" s="15" customFormat="1" ht="12">
      <c r="B159" s="214"/>
      <c r="C159" s="215"/>
      <c r="D159" s="188" t="s">
        <v>158</v>
      </c>
      <c r="E159" s="216" t="s">
        <v>19</v>
      </c>
      <c r="F159" s="217" t="s">
        <v>172</v>
      </c>
      <c r="G159" s="215"/>
      <c r="H159" s="218">
        <v>358.878</v>
      </c>
      <c r="I159" s="219"/>
      <c r="J159" s="215"/>
      <c r="K159" s="215"/>
      <c r="L159" s="220"/>
      <c r="M159" s="221"/>
      <c r="N159" s="222"/>
      <c r="O159" s="222"/>
      <c r="P159" s="222"/>
      <c r="Q159" s="222"/>
      <c r="R159" s="222"/>
      <c r="S159" s="222"/>
      <c r="T159" s="223"/>
      <c r="AT159" s="224" t="s">
        <v>158</v>
      </c>
      <c r="AU159" s="224" t="s">
        <v>82</v>
      </c>
      <c r="AV159" s="15" t="s">
        <v>149</v>
      </c>
      <c r="AW159" s="15" t="s">
        <v>33</v>
      </c>
      <c r="AX159" s="15" t="s">
        <v>80</v>
      </c>
      <c r="AY159" s="224" t="s">
        <v>143</v>
      </c>
    </row>
    <row r="160" spans="1:65" s="2" customFormat="1" ht="14.45" customHeight="1">
      <c r="A160" s="36"/>
      <c r="B160" s="37"/>
      <c r="C160" s="175" t="s">
        <v>202</v>
      </c>
      <c r="D160" s="175" t="s">
        <v>145</v>
      </c>
      <c r="E160" s="176" t="s">
        <v>203</v>
      </c>
      <c r="F160" s="177" t="s">
        <v>204</v>
      </c>
      <c r="G160" s="178" t="s">
        <v>163</v>
      </c>
      <c r="H160" s="179">
        <v>224.299</v>
      </c>
      <c r="I160" s="180"/>
      <c r="J160" s="181">
        <f>ROUND(I160*H160,2)</f>
        <v>0</v>
      </c>
      <c r="K160" s="177" t="s">
        <v>155</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149</v>
      </c>
      <c r="AT160" s="186" t="s">
        <v>145</v>
      </c>
      <c r="AU160" s="186" t="s">
        <v>82</v>
      </c>
      <c r="AY160" s="19" t="s">
        <v>143</v>
      </c>
      <c r="BE160" s="187">
        <f>IF(N160="základní",J160,0)</f>
        <v>0</v>
      </c>
      <c r="BF160" s="187">
        <f>IF(N160="snížená",J160,0)</f>
        <v>0</v>
      </c>
      <c r="BG160" s="187">
        <f>IF(N160="zákl. přenesená",J160,0)</f>
        <v>0</v>
      </c>
      <c r="BH160" s="187">
        <f>IF(N160="sníž. přenesená",J160,0)</f>
        <v>0</v>
      </c>
      <c r="BI160" s="187">
        <f>IF(N160="nulová",J160,0)</f>
        <v>0</v>
      </c>
      <c r="BJ160" s="19" t="s">
        <v>80</v>
      </c>
      <c r="BK160" s="187">
        <f>ROUND(I160*H160,2)</f>
        <v>0</v>
      </c>
      <c r="BL160" s="19" t="s">
        <v>149</v>
      </c>
      <c r="BM160" s="186" t="s">
        <v>205</v>
      </c>
    </row>
    <row r="161" spans="1:47" s="2" customFormat="1" ht="19.5">
      <c r="A161" s="36"/>
      <c r="B161" s="37"/>
      <c r="C161" s="38"/>
      <c r="D161" s="188" t="s">
        <v>151</v>
      </c>
      <c r="E161" s="38"/>
      <c r="F161" s="189" t="s">
        <v>206</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82</v>
      </c>
    </row>
    <row r="162" spans="2:51" s="14" customFormat="1" ht="12">
      <c r="B162" s="204"/>
      <c r="C162" s="205"/>
      <c r="D162" s="188" t="s">
        <v>158</v>
      </c>
      <c r="E162" s="206" t="s">
        <v>19</v>
      </c>
      <c r="F162" s="207" t="s">
        <v>166</v>
      </c>
      <c r="G162" s="205"/>
      <c r="H162" s="206" t="s">
        <v>19</v>
      </c>
      <c r="I162" s="208"/>
      <c r="J162" s="205"/>
      <c r="K162" s="205"/>
      <c r="L162" s="209"/>
      <c r="M162" s="210"/>
      <c r="N162" s="211"/>
      <c r="O162" s="211"/>
      <c r="P162" s="211"/>
      <c r="Q162" s="211"/>
      <c r="R162" s="211"/>
      <c r="S162" s="211"/>
      <c r="T162" s="212"/>
      <c r="AT162" s="213" t="s">
        <v>158</v>
      </c>
      <c r="AU162" s="213" t="s">
        <v>82</v>
      </c>
      <c r="AV162" s="14" t="s">
        <v>80</v>
      </c>
      <c r="AW162" s="14" t="s">
        <v>33</v>
      </c>
      <c r="AX162" s="14" t="s">
        <v>72</v>
      </c>
      <c r="AY162" s="213" t="s">
        <v>143</v>
      </c>
    </row>
    <row r="163" spans="2:51" s="13" customFormat="1" ht="12">
      <c r="B163" s="193"/>
      <c r="C163" s="194"/>
      <c r="D163" s="188" t="s">
        <v>158</v>
      </c>
      <c r="E163" s="195" t="s">
        <v>19</v>
      </c>
      <c r="F163" s="196" t="s">
        <v>167</v>
      </c>
      <c r="G163" s="194"/>
      <c r="H163" s="197">
        <v>220</v>
      </c>
      <c r="I163" s="198"/>
      <c r="J163" s="194"/>
      <c r="K163" s="194"/>
      <c r="L163" s="199"/>
      <c r="M163" s="200"/>
      <c r="N163" s="201"/>
      <c r="O163" s="201"/>
      <c r="P163" s="201"/>
      <c r="Q163" s="201"/>
      <c r="R163" s="201"/>
      <c r="S163" s="201"/>
      <c r="T163" s="202"/>
      <c r="AT163" s="203" t="s">
        <v>158</v>
      </c>
      <c r="AU163" s="203" t="s">
        <v>82</v>
      </c>
      <c r="AV163" s="13" t="s">
        <v>82</v>
      </c>
      <c r="AW163" s="13" t="s">
        <v>33</v>
      </c>
      <c r="AX163" s="13" t="s">
        <v>72</v>
      </c>
      <c r="AY163" s="203" t="s">
        <v>143</v>
      </c>
    </row>
    <row r="164" spans="2:51" s="14" customFormat="1" ht="12">
      <c r="B164" s="204"/>
      <c r="C164" s="205"/>
      <c r="D164" s="188" t="s">
        <v>158</v>
      </c>
      <c r="E164" s="206" t="s">
        <v>19</v>
      </c>
      <c r="F164" s="207" t="s">
        <v>168</v>
      </c>
      <c r="G164" s="205"/>
      <c r="H164" s="206" t="s">
        <v>19</v>
      </c>
      <c r="I164" s="208"/>
      <c r="J164" s="205"/>
      <c r="K164" s="205"/>
      <c r="L164" s="209"/>
      <c r="M164" s="210"/>
      <c r="N164" s="211"/>
      <c r="O164" s="211"/>
      <c r="P164" s="211"/>
      <c r="Q164" s="211"/>
      <c r="R164" s="211"/>
      <c r="S164" s="211"/>
      <c r="T164" s="212"/>
      <c r="AT164" s="213" t="s">
        <v>158</v>
      </c>
      <c r="AU164" s="213" t="s">
        <v>82</v>
      </c>
      <c r="AV164" s="14" t="s">
        <v>80</v>
      </c>
      <c r="AW164" s="14" t="s">
        <v>33</v>
      </c>
      <c r="AX164" s="14" t="s">
        <v>72</v>
      </c>
      <c r="AY164" s="213" t="s">
        <v>143</v>
      </c>
    </row>
    <row r="165" spans="2:51" s="13" customFormat="1" ht="12">
      <c r="B165" s="193"/>
      <c r="C165" s="194"/>
      <c r="D165" s="188" t="s">
        <v>158</v>
      </c>
      <c r="E165" s="195" t="s">
        <v>19</v>
      </c>
      <c r="F165" s="196" t="s">
        <v>169</v>
      </c>
      <c r="G165" s="194"/>
      <c r="H165" s="197">
        <v>4.059</v>
      </c>
      <c r="I165" s="198"/>
      <c r="J165" s="194"/>
      <c r="K165" s="194"/>
      <c r="L165" s="199"/>
      <c r="M165" s="200"/>
      <c r="N165" s="201"/>
      <c r="O165" s="201"/>
      <c r="P165" s="201"/>
      <c r="Q165" s="201"/>
      <c r="R165" s="201"/>
      <c r="S165" s="201"/>
      <c r="T165" s="202"/>
      <c r="AT165" s="203" t="s">
        <v>158</v>
      </c>
      <c r="AU165" s="203" t="s">
        <v>82</v>
      </c>
      <c r="AV165" s="13" t="s">
        <v>82</v>
      </c>
      <c r="AW165" s="13" t="s">
        <v>33</v>
      </c>
      <c r="AX165" s="13" t="s">
        <v>72</v>
      </c>
      <c r="AY165" s="203" t="s">
        <v>143</v>
      </c>
    </row>
    <row r="166" spans="2:51" s="14" customFormat="1" ht="12">
      <c r="B166" s="204"/>
      <c r="C166" s="205"/>
      <c r="D166" s="188" t="s">
        <v>158</v>
      </c>
      <c r="E166" s="206" t="s">
        <v>19</v>
      </c>
      <c r="F166" s="207" t="s">
        <v>170</v>
      </c>
      <c r="G166" s="205"/>
      <c r="H166" s="206" t="s">
        <v>19</v>
      </c>
      <c r="I166" s="208"/>
      <c r="J166" s="205"/>
      <c r="K166" s="205"/>
      <c r="L166" s="209"/>
      <c r="M166" s="210"/>
      <c r="N166" s="211"/>
      <c r="O166" s="211"/>
      <c r="P166" s="211"/>
      <c r="Q166" s="211"/>
      <c r="R166" s="211"/>
      <c r="S166" s="211"/>
      <c r="T166" s="212"/>
      <c r="AT166" s="213" t="s">
        <v>158</v>
      </c>
      <c r="AU166" s="213" t="s">
        <v>82</v>
      </c>
      <c r="AV166" s="14" t="s">
        <v>80</v>
      </c>
      <c r="AW166" s="14" t="s">
        <v>33</v>
      </c>
      <c r="AX166" s="14" t="s">
        <v>72</v>
      </c>
      <c r="AY166" s="213" t="s">
        <v>143</v>
      </c>
    </row>
    <row r="167" spans="2:51" s="13" customFormat="1" ht="12">
      <c r="B167" s="193"/>
      <c r="C167" s="194"/>
      <c r="D167" s="188" t="s">
        <v>158</v>
      </c>
      <c r="E167" s="195" t="s">
        <v>19</v>
      </c>
      <c r="F167" s="196" t="s">
        <v>171</v>
      </c>
      <c r="G167" s="194"/>
      <c r="H167" s="197">
        <v>0.24</v>
      </c>
      <c r="I167" s="198"/>
      <c r="J167" s="194"/>
      <c r="K167" s="194"/>
      <c r="L167" s="199"/>
      <c r="M167" s="200"/>
      <c r="N167" s="201"/>
      <c r="O167" s="201"/>
      <c r="P167" s="201"/>
      <c r="Q167" s="201"/>
      <c r="R167" s="201"/>
      <c r="S167" s="201"/>
      <c r="T167" s="202"/>
      <c r="AT167" s="203" t="s">
        <v>158</v>
      </c>
      <c r="AU167" s="203" t="s">
        <v>82</v>
      </c>
      <c r="AV167" s="13" t="s">
        <v>82</v>
      </c>
      <c r="AW167" s="13" t="s">
        <v>33</v>
      </c>
      <c r="AX167" s="13" t="s">
        <v>72</v>
      </c>
      <c r="AY167" s="203" t="s">
        <v>143</v>
      </c>
    </row>
    <row r="168" spans="2:51" s="15" customFormat="1" ht="12">
      <c r="B168" s="214"/>
      <c r="C168" s="215"/>
      <c r="D168" s="188" t="s">
        <v>158</v>
      </c>
      <c r="E168" s="216" t="s">
        <v>19</v>
      </c>
      <c r="F168" s="217" t="s">
        <v>172</v>
      </c>
      <c r="G168" s="215"/>
      <c r="H168" s="218">
        <v>224.299</v>
      </c>
      <c r="I168" s="219"/>
      <c r="J168" s="215"/>
      <c r="K168" s="215"/>
      <c r="L168" s="220"/>
      <c r="M168" s="221"/>
      <c r="N168" s="222"/>
      <c r="O168" s="222"/>
      <c r="P168" s="222"/>
      <c r="Q168" s="222"/>
      <c r="R168" s="222"/>
      <c r="S168" s="222"/>
      <c r="T168" s="223"/>
      <c r="AT168" s="224" t="s">
        <v>158</v>
      </c>
      <c r="AU168" s="224" t="s">
        <v>82</v>
      </c>
      <c r="AV168" s="15" t="s">
        <v>149</v>
      </c>
      <c r="AW168" s="15" t="s">
        <v>33</v>
      </c>
      <c r="AX168" s="15" t="s">
        <v>80</v>
      </c>
      <c r="AY168" s="224" t="s">
        <v>143</v>
      </c>
    </row>
    <row r="169" spans="1:65" s="2" customFormat="1" ht="24.2" customHeight="1">
      <c r="A169" s="36"/>
      <c r="B169" s="37"/>
      <c r="C169" s="175" t="s">
        <v>207</v>
      </c>
      <c r="D169" s="175" t="s">
        <v>145</v>
      </c>
      <c r="E169" s="176" t="s">
        <v>208</v>
      </c>
      <c r="F169" s="177" t="s">
        <v>209</v>
      </c>
      <c r="G169" s="178" t="s">
        <v>154</v>
      </c>
      <c r="H169" s="179">
        <v>199.6</v>
      </c>
      <c r="I169" s="180"/>
      <c r="J169" s="181">
        <f>ROUND(I169*H169,2)</f>
        <v>0</v>
      </c>
      <c r="K169" s="177" t="s">
        <v>155</v>
      </c>
      <c r="L169" s="41"/>
      <c r="M169" s="182" t="s">
        <v>19</v>
      </c>
      <c r="N169" s="183" t="s">
        <v>43</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149</v>
      </c>
      <c r="AT169" s="186" t="s">
        <v>145</v>
      </c>
      <c r="AU169" s="186" t="s">
        <v>82</v>
      </c>
      <c r="AY169" s="19" t="s">
        <v>143</v>
      </c>
      <c r="BE169" s="187">
        <f>IF(N169="základní",J169,0)</f>
        <v>0</v>
      </c>
      <c r="BF169" s="187">
        <f>IF(N169="snížená",J169,0)</f>
        <v>0</v>
      </c>
      <c r="BG169" s="187">
        <f>IF(N169="zákl. přenesená",J169,0)</f>
        <v>0</v>
      </c>
      <c r="BH169" s="187">
        <f>IF(N169="sníž. přenesená",J169,0)</f>
        <v>0</v>
      </c>
      <c r="BI169" s="187">
        <f>IF(N169="nulová",J169,0)</f>
        <v>0</v>
      </c>
      <c r="BJ169" s="19" t="s">
        <v>80</v>
      </c>
      <c r="BK169" s="187">
        <f>ROUND(I169*H169,2)</f>
        <v>0</v>
      </c>
      <c r="BL169" s="19" t="s">
        <v>149</v>
      </c>
      <c r="BM169" s="186" t="s">
        <v>210</v>
      </c>
    </row>
    <row r="170" spans="1:47" s="2" customFormat="1" ht="19.5">
      <c r="A170" s="36"/>
      <c r="B170" s="37"/>
      <c r="C170" s="38"/>
      <c r="D170" s="188" t="s">
        <v>151</v>
      </c>
      <c r="E170" s="38"/>
      <c r="F170" s="189" t="s">
        <v>211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82</v>
      </c>
    </row>
    <row r="171" spans="2:51" s="13" customFormat="1" ht="12">
      <c r="B171" s="193"/>
      <c r="C171" s="194"/>
      <c r="D171" s="188" t="s">
        <v>158</v>
      </c>
      <c r="E171" s="195" t="s">
        <v>19</v>
      </c>
      <c r="F171" s="196" t="s">
        <v>212</v>
      </c>
      <c r="G171" s="194"/>
      <c r="H171" s="197">
        <v>199.6</v>
      </c>
      <c r="I171" s="198"/>
      <c r="J171" s="194"/>
      <c r="K171" s="194"/>
      <c r="L171" s="199"/>
      <c r="M171" s="200"/>
      <c r="N171" s="201"/>
      <c r="O171" s="201"/>
      <c r="P171" s="201"/>
      <c r="Q171" s="201"/>
      <c r="R171" s="201"/>
      <c r="S171" s="201"/>
      <c r="T171" s="202"/>
      <c r="AT171" s="203" t="s">
        <v>158</v>
      </c>
      <c r="AU171" s="203" t="s">
        <v>82</v>
      </c>
      <c r="AV171" s="13" t="s">
        <v>82</v>
      </c>
      <c r="AW171" s="13" t="s">
        <v>33</v>
      </c>
      <c r="AX171" s="13" t="s">
        <v>80</v>
      </c>
      <c r="AY171" s="203" t="s">
        <v>143</v>
      </c>
    </row>
    <row r="172" spans="1:65" s="2" customFormat="1" ht="14.45" customHeight="1">
      <c r="A172" s="36"/>
      <c r="B172" s="37"/>
      <c r="C172" s="225" t="s">
        <v>213</v>
      </c>
      <c r="D172" s="225" t="s">
        <v>214</v>
      </c>
      <c r="E172" s="226" t="s">
        <v>215</v>
      </c>
      <c r="F172" s="227" t="s">
        <v>216</v>
      </c>
      <c r="G172" s="228" t="s">
        <v>196</v>
      </c>
      <c r="H172" s="229">
        <v>31.936</v>
      </c>
      <c r="I172" s="230"/>
      <c r="J172" s="231">
        <f>ROUND(I172*H172,2)</f>
        <v>0</v>
      </c>
      <c r="K172" s="227" t="s">
        <v>155</v>
      </c>
      <c r="L172" s="232"/>
      <c r="M172" s="233" t="s">
        <v>19</v>
      </c>
      <c r="N172" s="234" t="s">
        <v>43</v>
      </c>
      <c r="O172" s="66"/>
      <c r="P172" s="184">
        <f>O172*H172</f>
        <v>0</v>
      </c>
      <c r="Q172" s="184">
        <v>1</v>
      </c>
      <c r="R172" s="184">
        <f>Q172*H172</f>
        <v>31.936</v>
      </c>
      <c r="S172" s="184">
        <v>0</v>
      </c>
      <c r="T172" s="185">
        <f>S172*H172</f>
        <v>0</v>
      </c>
      <c r="U172" s="36"/>
      <c r="V172" s="36"/>
      <c r="W172" s="36"/>
      <c r="X172" s="36"/>
      <c r="Y172" s="36"/>
      <c r="Z172" s="36"/>
      <c r="AA172" s="36"/>
      <c r="AB172" s="36"/>
      <c r="AC172" s="36"/>
      <c r="AD172" s="36"/>
      <c r="AE172" s="36"/>
      <c r="AR172" s="186" t="s">
        <v>193</v>
      </c>
      <c r="AT172" s="186" t="s">
        <v>214</v>
      </c>
      <c r="AU172" s="186" t="s">
        <v>82</v>
      </c>
      <c r="AY172" s="19" t="s">
        <v>143</v>
      </c>
      <c r="BE172" s="187">
        <f>IF(N172="základní",J172,0)</f>
        <v>0</v>
      </c>
      <c r="BF172" s="187">
        <f>IF(N172="snížená",J172,0)</f>
        <v>0</v>
      </c>
      <c r="BG172" s="187">
        <f>IF(N172="zákl. přenesená",J172,0)</f>
        <v>0</v>
      </c>
      <c r="BH172" s="187">
        <f>IF(N172="sníž. přenesená",J172,0)</f>
        <v>0</v>
      </c>
      <c r="BI172" s="187">
        <f>IF(N172="nulová",J172,0)</f>
        <v>0</v>
      </c>
      <c r="BJ172" s="19" t="s">
        <v>80</v>
      </c>
      <c r="BK172" s="187">
        <f>ROUND(I172*H172,2)</f>
        <v>0</v>
      </c>
      <c r="BL172" s="19" t="s">
        <v>149</v>
      </c>
      <c r="BM172" s="186" t="s">
        <v>217</v>
      </c>
    </row>
    <row r="173" spans="1:47" s="2" customFormat="1" ht="12">
      <c r="A173" s="36"/>
      <c r="B173" s="37"/>
      <c r="C173" s="38"/>
      <c r="D173" s="188" t="s">
        <v>151</v>
      </c>
      <c r="E173" s="38"/>
      <c r="F173" s="189" t="s">
        <v>216</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151</v>
      </c>
      <c r="AU173" s="19" t="s">
        <v>82</v>
      </c>
    </row>
    <row r="174" spans="2:51" s="13" customFormat="1" ht="12">
      <c r="B174" s="193"/>
      <c r="C174" s="194"/>
      <c r="D174" s="188" t="s">
        <v>158</v>
      </c>
      <c r="E174" s="195" t="s">
        <v>19</v>
      </c>
      <c r="F174" s="196" t="s">
        <v>218</v>
      </c>
      <c r="G174" s="194"/>
      <c r="H174" s="197">
        <v>31.936</v>
      </c>
      <c r="I174" s="198"/>
      <c r="J174" s="194"/>
      <c r="K174" s="194"/>
      <c r="L174" s="199"/>
      <c r="M174" s="200"/>
      <c r="N174" s="201"/>
      <c r="O174" s="201"/>
      <c r="P174" s="201"/>
      <c r="Q174" s="201"/>
      <c r="R174" s="201"/>
      <c r="S174" s="201"/>
      <c r="T174" s="202"/>
      <c r="AT174" s="203" t="s">
        <v>158</v>
      </c>
      <c r="AU174" s="203" t="s">
        <v>82</v>
      </c>
      <c r="AV174" s="13" t="s">
        <v>82</v>
      </c>
      <c r="AW174" s="13" t="s">
        <v>33</v>
      </c>
      <c r="AX174" s="13" t="s">
        <v>80</v>
      </c>
      <c r="AY174" s="203" t="s">
        <v>143</v>
      </c>
    </row>
    <row r="175" spans="1:65" s="2" customFormat="1" ht="24.2" customHeight="1">
      <c r="A175" s="36"/>
      <c r="B175" s="37"/>
      <c r="C175" s="175" t="s">
        <v>219</v>
      </c>
      <c r="D175" s="175" t="s">
        <v>145</v>
      </c>
      <c r="E175" s="176" t="s">
        <v>220</v>
      </c>
      <c r="F175" s="177" t="s">
        <v>221</v>
      </c>
      <c r="G175" s="178" t="s">
        <v>154</v>
      </c>
      <c r="H175" s="179">
        <v>199.6</v>
      </c>
      <c r="I175" s="180"/>
      <c r="J175" s="181">
        <f>ROUND(I175*H175,2)</f>
        <v>0</v>
      </c>
      <c r="K175" s="177" t="s">
        <v>155</v>
      </c>
      <c r="L175" s="41"/>
      <c r="M175" s="182" t="s">
        <v>19</v>
      </c>
      <c r="N175" s="183" t="s">
        <v>43</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149</v>
      </c>
      <c r="AT175" s="186" t="s">
        <v>145</v>
      </c>
      <c r="AU175" s="186" t="s">
        <v>82</v>
      </c>
      <c r="AY175" s="19" t="s">
        <v>143</v>
      </c>
      <c r="BE175" s="187">
        <f>IF(N175="základní",J175,0)</f>
        <v>0</v>
      </c>
      <c r="BF175" s="187">
        <f>IF(N175="snížená",J175,0)</f>
        <v>0</v>
      </c>
      <c r="BG175" s="187">
        <f>IF(N175="zákl. přenesená",J175,0)</f>
        <v>0</v>
      </c>
      <c r="BH175" s="187">
        <f>IF(N175="sníž. přenesená",J175,0)</f>
        <v>0</v>
      </c>
      <c r="BI175" s="187">
        <f>IF(N175="nulová",J175,0)</f>
        <v>0</v>
      </c>
      <c r="BJ175" s="19" t="s">
        <v>80</v>
      </c>
      <c r="BK175" s="187">
        <f>ROUND(I175*H175,2)</f>
        <v>0</v>
      </c>
      <c r="BL175" s="19" t="s">
        <v>149</v>
      </c>
      <c r="BM175" s="186" t="s">
        <v>222</v>
      </c>
    </row>
    <row r="176" spans="1:47" s="2" customFormat="1" ht="19.5">
      <c r="A176" s="36"/>
      <c r="B176" s="37"/>
      <c r="C176" s="38"/>
      <c r="D176" s="188" t="s">
        <v>151</v>
      </c>
      <c r="E176" s="38"/>
      <c r="F176" s="189" t="s">
        <v>223</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151</v>
      </c>
      <c r="AU176" s="19" t="s">
        <v>82</v>
      </c>
    </row>
    <row r="177" spans="1:65" s="2" customFormat="1" ht="14.45" customHeight="1">
      <c r="A177" s="36"/>
      <c r="B177" s="37"/>
      <c r="C177" s="225" t="s">
        <v>224</v>
      </c>
      <c r="D177" s="225" t="s">
        <v>214</v>
      </c>
      <c r="E177" s="226" t="s">
        <v>225</v>
      </c>
      <c r="F177" s="227" t="s">
        <v>226</v>
      </c>
      <c r="G177" s="228" t="s">
        <v>227</v>
      </c>
      <c r="H177" s="229">
        <v>7.984</v>
      </c>
      <c r="I177" s="230"/>
      <c r="J177" s="231">
        <f>ROUND(I177*H177,2)</f>
        <v>0</v>
      </c>
      <c r="K177" s="227" t="s">
        <v>155</v>
      </c>
      <c r="L177" s="232"/>
      <c r="M177" s="233" t="s">
        <v>19</v>
      </c>
      <c r="N177" s="234" t="s">
        <v>43</v>
      </c>
      <c r="O177" s="66"/>
      <c r="P177" s="184">
        <f>O177*H177</f>
        <v>0</v>
      </c>
      <c r="Q177" s="184">
        <v>0.001</v>
      </c>
      <c r="R177" s="184">
        <f>Q177*H177</f>
        <v>0.007984</v>
      </c>
      <c r="S177" s="184">
        <v>0</v>
      </c>
      <c r="T177" s="185">
        <f>S177*H177</f>
        <v>0</v>
      </c>
      <c r="U177" s="36"/>
      <c r="V177" s="36"/>
      <c r="W177" s="36"/>
      <c r="X177" s="36"/>
      <c r="Y177" s="36"/>
      <c r="Z177" s="36"/>
      <c r="AA177" s="36"/>
      <c r="AB177" s="36"/>
      <c r="AC177" s="36"/>
      <c r="AD177" s="36"/>
      <c r="AE177" s="36"/>
      <c r="AR177" s="186" t="s">
        <v>193</v>
      </c>
      <c r="AT177" s="186" t="s">
        <v>214</v>
      </c>
      <c r="AU177" s="186" t="s">
        <v>82</v>
      </c>
      <c r="AY177" s="19" t="s">
        <v>143</v>
      </c>
      <c r="BE177" s="187">
        <f>IF(N177="základní",J177,0)</f>
        <v>0</v>
      </c>
      <c r="BF177" s="187">
        <f>IF(N177="snížená",J177,0)</f>
        <v>0</v>
      </c>
      <c r="BG177" s="187">
        <f>IF(N177="zákl. přenesená",J177,0)</f>
        <v>0</v>
      </c>
      <c r="BH177" s="187">
        <f>IF(N177="sníž. přenesená",J177,0)</f>
        <v>0</v>
      </c>
      <c r="BI177" s="187">
        <f>IF(N177="nulová",J177,0)</f>
        <v>0</v>
      </c>
      <c r="BJ177" s="19" t="s">
        <v>80</v>
      </c>
      <c r="BK177" s="187">
        <f>ROUND(I177*H177,2)</f>
        <v>0</v>
      </c>
      <c r="BL177" s="19" t="s">
        <v>149</v>
      </c>
      <c r="BM177" s="186" t="s">
        <v>228</v>
      </c>
    </row>
    <row r="178" spans="1:47" s="2" customFormat="1" ht="12">
      <c r="A178" s="36"/>
      <c r="B178" s="37"/>
      <c r="C178" s="38"/>
      <c r="D178" s="188" t="s">
        <v>151</v>
      </c>
      <c r="E178" s="38"/>
      <c r="F178" s="189" t="s">
        <v>226</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82</v>
      </c>
    </row>
    <row r="179" spans="2:51" s="13" customFormat="1" ht="12">
      <c r="B179" s="193"/>
      <c r="C179" s="194"/>
      <c r="D179" s="188" t="s">
        <v>158</v>
      </c>
      <c r="E179" s="194"/>
      <c r="F179" s="196" t="s">
        <v>229</v>
      </c>
      <c r="G179" s="194"/>
      <c r="H179" s="197">
        <v>7.984</v>
      </c>
      <c r="I179" s="198"/>
      <c r="J179" s="194"/>
      <c r="K179" s="194"/>
      <c r="L179" s="199"/>
      <c r="M179" s="200"/>
      <c r="N179" s="201"/>
      <c r="O179" s="201"/>
      <c r="P179" s="201"/>
      <c r="Q179" s="201"/>
      <c r="R179" s="201"/>
      <c r="S179" s="201"/>
      <c r="T179" s="202"/>
      <c r="AT179" s="203" t="s">
        <v>158</v>
      </c>
      <c r="AU179" s="203" t="s">
        <v>82</v>
      </c>
      <c r="AV179" s="13" t="s">
        <v>82</v>
      </c>
      <c r="AW179" s="13" t="s">
        <v>4</v>
      </c>
      <c r="AX179" s="13" t="s">
        <v>80</v>
      </c>
      <c r="AY179" s="203" t="s">
        <v>143</v>
      </c>
    </row>
    <row r="180" spans="1:65" s="2" customFormat="1" ht="24.2" customHeight="1">
      <c r="A180" s="36"/>
      <c r="B180" s="37"/>
      <c r="C180" s="175" t="s">
        <v>230</v>
      </c>
      <c r="D180" s="175" t="s">
        <v>145</v>
      </c>
      <c r="E180" s="176" t="s">
        <v>231</v>
      </c>
      <c r="F180" s="177" t="s">
        <v>232</v>
      </c>
      <c r="G180" s="178" t="s">
        <v>154</v>
      </c>
      <c r="H180" s="179">
        <v>550</v>
      </c>
      <c r="I180" s="180"/>
      <c r="J180" s="181">
        <f>ROUND(I180*H180,2)</f>
        <v>0</v>
      </c>
      <c r="K180" s="177" t="s">
        <v>155</v>
      </c>
      <c r="L180" s="41"/>
      <c r="M180" s="182" t="s">
        <v>19</v>
      </c>
      <c r="N180" s="183"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149</v>
      </c>
      <c r="AT180" s="186" t="s">
        <v>145</v>
      </c>
      <c r="AU180" s="186" t="s">
        <v>82</v>
      </c>
      <c r="AY180" s="19" t="s">
        <v>143</v>
      </c>
      <c r="BE180" s="187">
        <f>IF(N180="základní",J180,0)</f>
        <v>0</v>
      </c>
      <c r="BF180" s="187">
        <f>IF(N180="snížená",J180,0)</f>
        <v>0</v>
      </c>
      <c r="BG180" s="187">
        <f>IF(N180="zákl. přenesená",J180,0)</f>
        <v>0</v>
      </c>
      <c r="BH180" s="187">
        <f>IF(N180="sníž. přenesená",J180,0)</f>
        <v>0</v>
      </c>
      <c r="BI180" s="187">
        <f>IF(N180="nulová",J180,0)</f>
        <v>0</v>
      </c>
      <c r="BJ180" s="19" t="s">
        <v>80</v>
      </c>
      <c r="BK180" s="187">
        <f>ROUND(I180*H180,2)</f>
        <v>0</v>
      </c>
      <c r="BL180" s="19" t="s">
        <v>149</v>
      </c>
      <c r="BM180" s="186" t="s">
        <v>233</v>
      </c>
    </row>
    <row r="181" spans="1:47" s="2" customFormat="1" ht="19.5">
      <c r="A181" s="36"/>
      <c r="B181" s="37"/>
      <c r="C181" s="38"/>
      <c r="D181" s="188" t="s">
        <v>151</v>
      </c>
      <c r="E181" s="38"/>
      <c r="F181" s="189" t="s">
        <v>234</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82</v>
      </c>
    </row>
    <row r="182" spans="2:63" s="12" customFormat="1" ht="22.9" customHeight="1">
      <c r="B182" s="159"/>
      <c r="C182" s="160"/>
      <c r="D182" s="161" t="s">
        <v>71</v>
      </c>
      <c r="E182" s="173" t="s">
        <v>82</v>
      </c>
      <c r="F182" s="173" t="s">
        <v>235</v>
      </c>
      <c r="G182" s="160"/>
      <c r="H182" s="160"/>
      <c r="I182" s="163"/>
      <c r="J182" s="174">
        <f>BK182</f>
        <v>0</v>
      </c>
      <c r="K182" s="160"/>
      <c r="L182" s="165"/>
      <c r="M182" s="166"/>
      <c r="N182" s="167"/>
      <c r="O182" s="167"/>
      <c r="P182" s="168">
        <f>SUM(P183:P207)</f>
        <v>0</v>
      </c>
      <c r="Q182" s="167"/>
      <c r="R182" s="168">
        <f>SUM(R183:R207)</f>
        <v>5.92911991</v>
      </c>
      <c r="S182" s="167"/>
      <c r="T182" s="169">
        <f>SUM(T183:T207)</f>
        <v>0</v>
      </c>
      <c r="AR182" s="170" t="s">
        <v>80</v>
      </c>
      <c r="AT182" s="171" t="s">
        <v>71</v>
      </c>
      <c r="AU182" s="171" t="s">
        <v>80</v>
      </c>
      <c r="AY182" s="170" t="s">
        <v>143</v>
      </c>
      <c r="BK182" s="172">
        <f>SUM(BK183:BK207)</f>
        <v>0</v>
      </c>
    </row>
    <row r="183" spans="1:65" s="2" customFormat="1" ht="24.2" customHeight="1">
      <c r="A183" s="36"/>
      <c r="B183" s="37"/>
      <c r="C183" s="175" t="s">
        <v>8</v>
      </c>
      <c r="D183" s="175" t="s">
        <v>145</v>
      </c>
      <c r="E183" s="176" t="s">
        <v>236</v>
      </c>
      <c r="F183" s="177" t="s">
        <v>237</v>
      </c>
      <c r="G183" s="178" t="s">
        <v>163</v>
      </c>
      <c r="H183" s="179">
        <v>0.725</v>
      </c>
      <c r="I183" s="180"/>
      <c r="J183" s="181">
        <f>ROUND(I183*H183,2)</f>
        <v>0</v>
      </c>
      <c r="K183" s="177" t="s">
        <v>155</v>
      </c>
      <c r="L183" s="41"/>
      <c r="M183" s="182" t="s">
        <v>19</v>
      </c>
      <c r="N183" s="183" t="s">
        <v>43</v>
      </c>
      <c r="O183" s="66"/>
      <c r="P183" s="184">
        <f>O183*H183</f>
        <v>0</v>
      </c>
      <c r="Q183" s="184">
        <v>1.98</v>
      </c>
      <c r="R183" s="184">
        <f>Q183*H183</f>
        <v>1.4355</v>
      </c>
      <c r="S183" s="184">
        <v>0</v>
      </c>
      <c r="T183" s="185">
        <f>S183*H183</f>
        <v>0</v>
      </c>
      <c r="U183" s="36"/>
      <c r="V183" s="36"/>
      <c r="W183" s="36"/>
      <c r="X183" s="36"/>
      <c r="Y183" s="36"/>
      <c r="Z183" s="36"/>
      <c r="AA183" s="36"/>
      <c r="AB183" s="36"/>
      <c r="AC183" s="36"/>
      <c r="AD183" s="36"/>
      <c r="AE183" s="36"/>
      <c r="AR183" s="186" t="s">
        <v>149</v>
      </c>
      <c r="AT183" s="186" t="s">
        <v>145</v>
      </c>
      <c r="AU183" s="186" t="s">
        <v>82</v>
      </c>
      <c r="AY183" s="19" t="s">
        <v>143</v>
      </c>
      <c r="BE183" s="187">
        <f>IF(N183="základní",J183,0)</f>
        <v>0</v>
      </c>
      <c r="BF183" s="187">
        <f>IF(N183="snížená",J183,0)</f>
        <v>0</v>
      </c>
      <c r="BG183" s="187">
        <f>IF(N183="zákl. přenesená",J183,0)</f>
        <v>0</v>
      </c>
      <c r="BH183" s="187">
        <f>IF(N183="sníž. přenesená",J183,0)</f>
        <v>0</v>
      </c>
      <c r="BI183" s="187">
        <f>IF(N183="nulová",J183,0)</f>
        <v>0</v>
      </c>
      <c r="BJ183" s="19" t="s">
        <v>80</v>
      </c>
      <c r="BK183" s="187">
        <f>ROUND(I183*H183,2)</f>
        <v>0</v>
      </c>
      <c r="BL183" s="19" t="s">
        <v>149</v>
      </c>
      <c r="BM183" s="186" t="s">
        <v>238</v>
      </c>
    </row>
    <row r="184" spans="1:47" s="2" customFormat="1" ht="19.5">
      <c r="A184" s="36"/>
      <c r="B184" s="37"/>
      <c r="C184" s="38"/>
      <c r="D184" s="188" t="s">
        <v>151</v>
      </c>
      <c r="E184" s="38"/>
      <c r="F184" s="189" t="s">
        <v>239</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151</v>
      </c>
      <c r="AU184" s="19" t="s">
        <v>82</v>
      </c>
    </row>
    <row r="185" spans="2:51" s="14" customFormat="1" ht="12">
      <c r="B185" s="204"/>
      <c r="C185" s="205"/>
      <c r="D185" s="188" t="s">
        <v>158</v>
      </c>
      <c r="E185" s="206" t="s">
        <v>19</v>
      </c>
      <c r="F185" s="207" t="s">
        <v>168</v>
      </c>
      <c r="G185" s="205"/>
      <c r="H185" s="206" t="s">
        <v>19</v>
      </c>
      <c r="I185" s="208"/>
      <c r="J185" s="205"/>
      <c r="K185" s="205"/>
      <c r="L185" s="209"/>
      <c r="M185" s="210"/>
      <c r="N185" s="211"/>
      <c r="O185" s="211"/>
      <c r="P185" s="211"/>
      <c r="Q185" s="211"/>
      <c r="R185" s="211"/>
      <c r="S185" s="211"/>
      <c r="T185" s="212"/>
      <c r="AT185" s="213" t="s">
        <v>158</v>
      </c>
      <c r="AU185" s="213" t="s">
        <v>82</v>
      </c>
      <c r="AV185" s="14" t="s">
        <v>80</v>
      </c>
      <c r="AW185" s="14" t="s">
        <v>33</v>
      </c>
      <c r="AX185" s="14" t="s">
        <v>72</v>
      </c>
      <c r="AY185" s="213" t="s">
        <v>143</v>
      </c>
    </row>
    <row r="186" spans="2:51" s="13" customFormat="1" ht="12">
      <c r="B186" s="193"/>
      <c r="C186" s="194"/>
      <c r="D186" s="188" t="s">
        <v>158</v>
      </c>
      <c r="E186" s="195" t="s">
        <v>19</v>
      </c>
      <c r="F186" s="196" t="s">
        <v>240</v>
      </c>
      <c r="G186" s="194"/>
      <c r="H186" s="197">
        <v>0.677</v>
      </c>
      <c r="I186" s="198"/>
      <c r="J186" s="194"/>
      <c r="K186" s="194"/>
      <c r="L186" s="199"/>
      <c r="M186" s="200"/>
      <c r="N186" s="201"/>
      <c r="O186" s="201"/>
      <c r="P186" s="201"/>
      <c r="Q186" s="201"/>
      <c r="R186" s="201"/>
      <c r="S186" s="201"/>
      <c r="T186" s="202"/>
      <c r="AT186" s="203" t="s">
        <v>158</v>
      </c>
      <c r="AU186" s="203" t="s">
        <v>82</v>
      </c>
      <c r="AV186" s="13" t="s">
        <v>82</v>
      </c>
      <c r="AW186" s="13" t="s">
        <v>33</v>
      </c>
      <c r="AX186" s="13" t="s">
        <v>72</v>
      </c>
      <c r="AY186" s="203" t="s">
        <v>143</v>
      </c>
    </row>
    <row r="187" spans="2:51" s="14" customFormat="1" ht="12">
      <c r="B187" s="204"/>
      <c r="C187" s="205"/>
      <c r="D187" s="188" t="s">
        <v>158</v>
      </c>
      <c r="E187" s="206" t="s">
        <v>19</v>
      </c>
      <c r="F187" s="207" t="s">
        <v>170</v>
      </c>
      <c r="G187" s="205"/>
      <c r="H187" s="206" t="s">
        <v>19</v>
      </c>
      <c r="I187" s="208"/>
      <c r="J187" s="205"/>
      <c r="K187" s="205"/>
      <c r="L187" s="209"/>
      <c r="M187" s="210"/>
      <c r="N187" s="211"/>
      <c r="O187" s="211"/>
      <c r="P187" s="211"/>
      <c r="Q187" s="211"/>
      <c r="R187" s="211"/>
      <c r="S187" s="211"/>
      <c r="T187" s="212"/>
      <c r="AT187" s="213" t="s">
        <v>158</v>
      </c>
      <c r="AU187" s="213" t="s">
        <v>82</v>
      </c>
      <c r="AV187" s="14" t="s">
        <v>80</v>
      </c>
      <c r="AW187" s="14" t="s">
        <v>33</v>
      </c>
      <c r="AX187" s="14" t="s">
        <v>72</v>
      </c>
      <c r="AY187" s="213" t="s">
        <v>143</v>
      </c>
    </row>
    <row r="188" spans="2:51" s="13" customFormat="1" ht="12">
      <c r="B188" s="193"/>
      <c r="C188" s="194"/>
      <c r="D188" s="188" t="s">
        <v>158</v>
      </c>
      <c r="E188" s="195" t="s">
        <v>19</v>
      </c>
      <c r="F188" s="196" t="s">
        <v>241</v>
      </c>
      <c r="G188" s="194"/>
      <c r="H188" s="197">
        <v>0.048</v>
      </c>
      <c r="I188" s="198"/>
      <c r="J188" s="194"/>
      <c r="K188" s="194"/>
      <c r="L188" s="199"/>
      <c r="M188" s="200"/>
      <c r="N188" s="201"/>
      <c r="O188" s="201"/>
      <c r="P188" s="201"/>
      <c r="Q188" s="201"/>
      <c r="R188" s="201"/>
      <c r="S188" s="201"/>
      <c r="T188" s="202"/>
      <c r="AT188" s="203" t="s">
        <v>158</v>
      </c>
      <c r="AU188" s="203" t="s">
        <v>82</v>
      </c>
      <c r="AV188" s="13" t="s">
        <v>82</v>
      </c>
      <c r="AW188" s="13" t="s">
        <v>33</v>
      </c>
      <c r="AX188" s="13" t="s">
        <v>72</v>
      </c>
      <c r="AY188" s="203" t="s">
        <v>143</v>
      </c>
    </row>
    <row r="189" spans="2:51" s="15" customFormat="1" ht="12">
      <c r="B189" s="214"/>
      <c r="C189" s="215"/>
      <c r="D189" s="188" t="s">
        <v>158</v>
      </c>
      <c r="E189" s="216" t="s">
        <v>19</v>
      </c>
      <c r="F189" s="217" t="s">
        <v>172</v>
      </c>
      <c r="G189" s="215"/>
      <c r="H189" s="218">
        <v>0.725</v>
      </c>
      <c r="I189" s="219"/>
      <c r="J189" s="215"/>
      <c r="K189" s="215"/>
      <c r="L189" s="220"/>
      <c r="M189" s="221"/>
      <c r="N189" s="222"/>
      <c r="O189" s="222"/>
      <c r="P189" s="222"/>
      <c r="Q189" s="222"/>
      <c r="R189" s="222"/>
      <c r="S189" s="222"/>
      <c r="T189" s="223"/>
      <c r="AT189" s="224" t="s">
        <v>158</v>
      </c>
      <c r="AU189" s="224" t="s">
        <v>82</v>
      </c>
      <c r="AV189" s="15" t="s">
        <v>149</v>
      </c>
      <c r="AW189" s="15" t="s">
        <v>33</v>
      </c>
      <c r="AX189" s="15" t="s">
        <v>80</v>
      </c>
      <c r="AY189" s="224" t="s">
        <v>143</v>
      </c>
    </row>
    <row r="190" spans="1:65" s="2" customFormat="1" ht="14.45" customHeight="1">
      <c r="A190" s="36"/>
      <c r="B190" s="37"/>
      <c r="C190" s="175" t="s">
        <v>242</v>
      </c>
      <c r="D190" s="175" t="s">
        <v>145</v>
      </c>
      <c r="E190" s="176" t="s">
        <v>243</v>
      </c>
      <c r="F190" s="177" t="s">
        <v>244</v>
      </c>
      <c r="G190" s="178" t="s">
        <v>163</v>
      </c>
      <c r="H190" s="179">
        <v>1.015</v>
      </c>
      <c r="I190" s="180"/>
      <c r="J190" s="181">
        <f>ROUND(I190*H190,2)</f>
        <v>0</v>
      </c>
      <c r="K190" s="177" t="s">
        <v>155</v>
      </c>
      <c r="L190" s="41"/>
      <c r="M190" s="182" t="s">
        <v>19</v>
      </c>
      <c r="N190" s="183" t="s">
        <v>43</v>
      </c>
      <c r="O190" s="66"/>
      <c r="P190" s="184">
        <f>O190*H190</f>
        <v>0</v>
      </c>
      <c r="Q190" s="184">
        <v>2.45329</v>
      </c>
      <c r="R190" s="184">
        <f>Q190*H190</f>
        <v>2.49008935</v>
      </c>
      <c r="S190" s="184">
        <v>0</v>
      </c>
      <c r="T190" s="185">
        <f>S190*H190</f>
        <v>0</v>
      </c>
      <c r="U190" s="36"/>
      <c r="V190" s="36"/>
      <c r="W190" s="36"/>
      <c r="X190" s="36"/>
      <c r="Y190" s="36"/>
      <c r="Z190" s="36"/>
      <c r="AA190" s="36"/>
      <c r="AB190" s="36"/>
      <c r="AC190" s="36"/>
      <c r="AD190" s="36"/>
      <c r="AE190" s="36"/>
      <c r="AR190" s="186" t="s">
        <v>149</v>
      </c>
      <c r="AT190" s="186" t="s">
        <v>145</v>
      </c>
      <c r="AU190" s="186" t="s">
        <v>82</v>
      </c>
      <c r="AY190" s="19" t="s">
        <v>143</v>
      </c>
      <c r="BE190" s="187">
        <f>IF(N190="základní",J190,0)</f>
        <v>0</v>
      </c>
      <c r="BF190" s="187">
        <f>IF(N190="snížená",J190,0)</f>
        <v>0</v>
      </c>
      <c r="BG190" s="187">
        <f>IF(N190="zákl. přenesená",J190,0)</f>
        <v>0</v>
      </c>
      <c r="BH190" s="187">
        <f>IF(N190="sníž. přenesená",J190,0)</f>
        <v>0</v>
      </c>
      <c r="BI190" s="187">
        <f>IF(N190="nulová",J190,0)</f>
        <v>0</v>
      </c>
      <c r="BJ190" s="19" t="s">
        <v>80</v>
      </c>
      <c r="BK190" s="187">
        <f>ROUND(I190*H190,2)</f>
        <v>0</v>
      </c>
      <c r="BL190" s="19" t="s">
        <v>149</v>
      </c>
      <c r="BM190" s="186" t="s">
        <v>245</v>
      </c>
    </row>
    <row r="191" spans="1:47" s="2" customFormat="1" ht="19.5">
      <c r="A191" s="36"/>
      <c r="B191" s="37"/>
      <c r="C191" s="38"/>
      <c r="D191" s="188" t="s">
        <v>151</v>
      </c>
      <c r="E191" s="38"/>
      <c r="F191" s="189" t="s">
        <v>246</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151</v>
      </c>
      <c r="AU191" s="19" t="s">
        <v>82</v>
      </c>
    </row>
    <row r="192" spans="2:51" s="14" customFormat="1" ht="12">
      <c r="B192" s="204"/>
      <c r="C192" s="205"/>
      <c r="D192" s="188" t="s">
        <v>158</v>
      </c>
      <c r="E192" s="206" t="s">
        <v>19</v>
      </c>
      <c r="F192" s="207" t="s">
        <v>168</v>
      </c>
      <c r="G192" s="205"/>
      <c r="H192" s="206" t="s">
        <v>19</v>
      </c>
      <c r="I192" s="208"/>
      <c r="J192" s="205"/>
      <c r="K192" s="205"/>
      <c r="L192" s="209"/>
      <c r="M192" s="210"/>
      <c r="N192" s="211"/>
      <c r="O192" s="211"/>
      <c r="P192" s="211"/>
      <c r="Q192" s="211"/>
      <c r="R192" s="211"/>
      <c r="S192" s="211"/>
      <c r="T192" s="212"/>
      <c r="AT192" s="213" t="s">
        <v>158</v>
      </c>
      <c r="AU192" s="213" t="s">
        <v>82</v>
      </c>
      <c r="AV192" s="14" t="s">
        <v>80</v>
      </c>
      <c r="AW192" s="14" t="s">
        <v>33</v>
      </c>
      <c r="AX192" s="14" t="s">
        <v>72</v>
      </c>
      <c r="AY192" s="213" t="s">
        <v>143</v>
      </c>
    </row>
    <row r="193" spans="2:51" s="13" customFormat="1" ht="12">
      <c r="B193" s="193"/>
      <c r="C193" s="194"/>
      <c r="D193" s="188" t="s">
        <v>158</v>
      </c>
      <c r="E193" s="195" t="s">
        <v>19</v>
      </c>
      <c r="F193" s="196" t="s">
        <v>247</v>
      </c>
      <c r="G193" s="194"/>
      <c r="H193" s="197">
        <v>1.015</v>
      </c>
      <c r="I193" s="198"/>
      <c r="J193" s="194"/>
      <c r="K193" s="194"/>
      <c r="L193" s="199"/>
      <c r="M193" s="200"/>
      <c r="N193" s="201"/>
      <c r="O193" s="201"/>
      <c r="P193" s="201"/>
      <c r="Q193" s="201"/>
      <c r="R193" s="201"/>
      <c r="S193" s="201"/>
      <c r="T193" s="202"/>
      <c r="AT193" s="203" t="s">
        <v>158</v>
      </c>
      <c r="AU193" s="203" t="s">
        <v>82</v>
      </c>
      <c r="AV193" s="13" t="s">
        <v>82</v>
      </c>
      <c r="AW193" s="13" t="s">
        <v>33</v>
      </c>
      <c r="AX193" s="13" t="s">
        <v>72</v>
      </c>
      <c r="AY193" s="203" t="s">
        <v>143</v>
      </c>
    </row>
    <row r="194" spans="2:51" s="15" customFormat="1" ht="12">
      <c r="B194" s="214"/>
      <c r="C194" s="215"/>
      <c r="D194" s="188" t="s">
        <v>158</v>
      </c>
      <c r="E194" s="216" t="s">
        <v>19</v>
      </c>
      <c r="F194" s="217" t="s">
        <v>172</v>
      </c>
      <c r="G194" s="215"/>
      <c r="H194" s="218">
        <v>1.015</v>
      </c>
      <c r="I194" s="219"/>
      <c r="J194" s="215"/>
      <c r="K194" s="215"/>
      <c r="L194" s="220"/>
      <c r="M194" s="221"/>
      <c r="N194" s="222"/>
      <c r="O194" s="222"/>
      <c r="P194" s="222"/>
      <c r="Q194" s="222"/>
      <c r="R194" s="222"/>
      <c r="S194" s="222"/>
      <c r="T194" s="223"/>
      <c r="AT194" s="224" t="s">
        <v>158</v>
      </c>
      <c r="AU194" s="224" t="s">
        <v>82</v>
      </c>
      <c r="AV194" s="15" t="s">
        <v>149</v>
      </c>
      <c r="AW194" s="15" t="s">
        <v>33</v>
      </c>
      <c r="AX194" s="15" t="s">
        <v>80</v>
      </c>
      <c r="AY194" s="224" t="s">
        <v>143</v>
      </c>
    </row>
    <row r="195" spans="1:65" s="2" customFormat="1" ht="14.45" customHeight="1">
      <c r="A195" s="36"/>
      <c r="B195" s="37"/>
      <c r="C195" s="175" t="s">
        <v>248</v>
      </c>
      <c r="D195" s="175" t="s">
        <v>145</v>
      </c>
      <c r="E195" s="176" t="s">
        <v>249</v>
      </c>
      <c r="F195" s="177" t="s">
        <v>250</v>
      </c>
      <c r="G195" s="178" t="s">
        <v>163</v>
      </c>
      <c r="H195" s="179">
        <v>0.192</v>
      </c>
      <c r="I195" s="180"/>
      <c r="J195" s="181">
        <f>ROUND(I195*H195,2)</f>
        <v>0</v>
      </c>
      <c r="K195" s="177" t="s">
        <v>155</v>
      </c>
      <c r="L195" s="41"/>
      <c r="M195" s="182" t="s">
        <v>19</v>
      </c>
      <c r="N195" s="183" t="s">
        <v>43</v>
      </c>
      <c r="O195" s="66"/>
      <c r="P195" s="184">
        <f>O195*H195</f>
        <v>0</v>
      </c>
      <c r="Q195" s="184">
        <v>2.45329</v>
      </c>
      <c r="R195" s="184">
        <f>Q195*H195</f>
        <v>0.47103168</v>
      </c>
      <c r="S195" s="184">
        <v>0</v>
      </c>
      <c r="T195" s="185">
        <f>S195*H195</f>
        <v>0</v>
      </c>
      <c r="U195" s="36"/>
      <c r="V195" s="36"/>
      <c r="W195" s="36"/>
      <c r="X195" s="36"/>
      <c r="Y195" s="36"/>
      <c r="Z195" s="36"/>
      <c r="AA195" s="36"/>
      <c r="AB195" s="36"/>
      <c r="AC195" s="36"/>
      <c r="AD195" s="36"/>
      <c r="AE195" s="36"/>
      <c r="AR195" s="186" t="s">
        <v>149</v>
      </c>
      <c r="AT195" s="186" t="s">
        <v>145</v>
      </c>
      <c r="AU195" s="186" t="s">
        <v>82</v>
      </c>
      <c r="AY195" s="19" t="s">
        <v>143</v>
      </c>
      <c r="BE195" s="187">
        <f>IF(N195="základní",J195,0)</f>
        <v>0</v>
      </c>
      <c r="BF195" s="187">
        <f>IF(N195="snížená",J195,0)</f>
        <v>0</v>
      </c>
      <c r="BG195" s="187">
        <f>IF(N195="zákl. přenesená",J195,0)</f>
        <v>0</v>
      </c>
      <c r="BH195" s="187">
        <f>IF(N195="sníž. přenesená",J195,0)</f>
        <v>0</v>
      </c>
      <c r="BI195" s="187">
        <f>IF(N195="nulová",J195,0)</f>
        <v>0</v>
      </c>
      <c r="BJ195" s="19" t="s">
        <v>80</v>
      </c>
      <c r="BK195" s="187">
        <f>ROUND(I195*H195,2)</f>
        <v>0</v>
      </c>
      <c r="BL195" s="19" t="s">
        <v>149</v>
      </c>
      <c r="BM195" s="186" t="s">
        <v>251</v>
      </c>
    </row>
    <row r="196" spans="1:47" s="2" customFormat="1" ht="19.5">
      <c r="A196" s="36"/>
      <c r="B196" s="37"/>
      <c r="C196" s="38"/>
      <c r="D196" s="188" t="s">
        <v>151</v>
      </c>
      <c r="E196" s="38"/>
      <c r="F196" s="189" t="s">
        <v>252</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151</v>
      </c>
      <c r="AU196" s="19" t="s">
        <v>82</v>
      </c>
    </row>
    <row r="197" spans="2:51" s="14" customFormat="1" ht="12">
      <c r="B197" s="204"/>
      <c r="C197" s="205"/>
      <c r="D197" s="188" t="s">
        <v>158</v>
      </c>
      <c r="E197" s="206" t="s">
        <v>19</v>
      </c>
      <c r="F197" s="207" t="s">
        <v>170</v>
      </c>
      <c r="G197" s="205"/>
      <c r="H197" s="206" t="s">
        <v>19</v>
      </c>
      <c r="I197" s="208"/>
      <c r="J197" s="205"/>
      <c r="K197" s="205"/>
      <c r="L197" s="209"/>
      <c r="M197" s="210"/>
      <c r="N197" s="211"/>
      <c r="O197" s="211"/>
      <c r="P197" s="211"/>
      <c r="Q197" s="211"/>
      <c r="R197" s="211"/>
      <c r="S197" s="211"/>
      <c r="T197" s="212"/>
      <c r="AT197" s="213" t="s">
        <v>158</v>
      </c>
      <c r="AU197" s="213" t="s">
        <v>82</v>
      </c>
      <c r="AV197" s="14" t="s">
        <v>80</v>
      </c>
      <c r="AW197" s="14" t="s">
        <v>33</v>
      </c>
      <c r="AX197" s="14" t="s">
        <v>72</v>
      </c>
      <c r="AY197" s="213" t="s">
        <v>143</v>
      </c>
    </row>
    <row r="198" spans="2:51" s="13" customFormat="1" ht="12">
      <c r="B198" s="193"/>
      <c r="C198" s="194"/>
      <c r="D198" s="188" t="s">
        <v>158</v>
      </c>
      <c r="E198" s="195" t="s">
        <v>19</v>
      </c>
      <c r="F198" s="196" t="s">
        <v>253</v>
      </c>
      <c r="G198" s="194"/>
      <c r="H198" s="197">
        <v>0.192</v>
      </c>
      <c r="I198" s="198"/>
      <c r="J198" s="194"/>
      <c r="K198" s="194"/>
      <c r="L198" s="199"/>
      <c r="M198" s="200"/>
      <c r="N198" s="201"/>
      <c r="O198" s="201"/>
      <c r="P198" s="201"/>
      <c r="Q198" s="201"/>
      <c r="R198" s="201"/>
      <c r="S198" s="201"/>
      <c r="T198" s="202"/>
      <c r="AT198" s="203" t="s">
        <v>158</v>
      </c>
      <c r="AU198" s="203" t="s">
        <v>82</v>
      </c>
      <c r="AV198" s="13" t="s">
        <v>82</v>
      </c>
      <c r="AW198" s="13" t="s">
        <v>33</v>
      </c>
      <c r="AX198" s="13" t="s">
        <v>72</v>
      </c>
      <c r="AY198" s="203" t="s">
        <v>143</v>
      </c>
    </row>
    <row r="199" spans="2:51" s="15" customFormat="1" ht="12">
      <c r="B199" s="214"/>
      <c r="C199" s="215"/>
      <c r="D199" s="188" t="s">
        <v>158</v>
      </c>
      <c r="E199" s="216" t="s">
        <v>19</v>
      </c>
      <c r="F199" s="217" t="s">
        <v>172</v>
      </c>
      <c r="G199" s="215"/>
      <c r="H199" s="218">
        <v>0.192</v>
      </c>
      <c r="I199" s="219"/>
      <c r="J199" s="215"/>
      <c r="K199" s="215"/>
      <c r="L199" s="220"/>
      <c r="M199" s="221"/>
      <c r="N199" s="222"/>
      <c r="O199" s="222"/>
      <c r="P199" s="222"/>
      <c r="Q199" s="222"/>
      <c r="R199" s="222"/>
      <c r="S199" s="222"/>
      <c r="T199" s="223"/>
      <c r="AT199" s="224" t="s">
        <v>158</v>
      </c>
      <c r="AU199" s="224" t="s">
        <v>82</v>
      </c>
      <c r="AV199" s="15" t="s">
        <v>149</v>
      </c>
      <c r="AW199" s="15" t="s">
        <v>33</v>
      </c>
      <c r="AX199" s="15" t="s">
        <v>80</v>
      </c>
      <c r="AY199" s="224" t="s">
        <v>143</v>
      </c>
    </row>
    <row r="200" spans="1:65" s="2" customFormat="1" ht="24.2" customHeight="1">
      <c r="A200" s="36"/>
      <c r="B200" s="37"/>
      <c r="C200" s="175" t="s">
        <v>254</v>
      </c>
      <c r="D200" s="175" t="s">
        <v>145</v>
      </c>
      <c r="E200" s="176" t="s">
        <v>255</v>
      </c>
      <c r="F200" s="177" t="s">
        <v>256</v>
      </c>
      <c r="G200" s="178" t="s">
        <v>154</v>
      </c>
      <c r="H200" s="179">
        <v>1.829</v>
      </c>
      <c r="I200" s="180"/>
      <c r="J200" s="181">
        <f>ROUND(I200*H200,2)</f>
        <v>0</v>
      </c>
      <c r="K200" s="177" t="s">
        <v>155</v>
      </c>
      <c r="L200" s="41"/>
      <c r="M200" s="182" t="s">
        <v>19</v>
      </c>
      <c r="N200" s="183" t="s">
        <v>43</v>
      </c>
      <c r="O200" s="66"/>
      <c r="P200" s="184">
        <f>O200*H200</f>
        <v>0</v>
      </c>
      <c r="Q200" s="184">
        <v>0.36277</v>
      </c>
      <c r="R200" s="184">
        <f>Q200*H200</f>
        <v>0.6635063299999999</v>
      </c>
      <c r="S200" s="184">
        <v>0</v>
      </c>
      <c r="T200" s="185">
        <f>S200*H200</f>
        <v>0</v>
      </c>
      <c r="U200" s="36"/>
      <c r="V200" s="36"/>
      <c r="W200" s="36"/>
      <c r="X200" s="36"/>
      <c r="Y200" s="36"/>
      <c r="Z200" s="36"/>
      <c r="AA200" s="36"/>
      <c r="AB200" s="36"/>
      <c r="AC200" s="36"/>
      <c r="AD200" s="36"/>
      <c r="AE200" s="36"/>
      <c r="AR200" s="186" t="s">
        <v>149</v>
      </c>
      <c r="AT200" s="186" t="s">
        <v>145</v>
      </c>
      <c r="AU200" s="186" t="s">
        <v>82</v>
      </c>
      <c r="AY200" s="19" t="s">
        <v>143</v>
      </c>
      <c r="BE200" s="187">
        <f>IF(N200="základní",J200,0)</f>
        <v>0</v>
      </c>
      <c r="BF200" s="187">
        <f>IF(N200="snížená",J200,0)</f>
        <v>0</v>
      </c>
      <c r="BG200" s="187">
        <f>IF(N200="zákl. přenesená",J200,0)</f>
        <v>0</v>
      </c>
      <c r="BH200" s="187">
        <f>IF(N200="sníž. přenesená",J200,0)</f>
        <v>0</v>
      </c>
      <c r="BI200" s="187">
        <f>IF(N200="nulová",J200,0)</f>
        <v>0</v>
      </c>
      <c r="BJ200" s="19" t="s">
        <v>80</v>
      </c>
      <c r="BK200" s="187">
        <f>ROUND(I200*H200,2)</f>
        <v>0</v>
      </c>
      <c r="BL200" s="19" t="s">
        <v>149</v>
      </c>
      <c r="BM200" s="186" t="s">
        <v>257</v>
      </c>
    </row>
    <row r="201" spans="1:47" s="2" customFormat="1" ht="29.25">
      <c r="A201" s="36"/>
      <c r="B201" s="37"/>
      <c r="C201" s="38"/>
      <c r="D201" s="188" t="s">
        <v>151</v>
      </c>
      <c r="E201" s="38"/>
      <c r="F201" s="189" t="s">
        <v>258</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82</v>
      </c>
    </row>
    <row r="202" spans="1:65" s="2" customFormat="1" ht="24.2" customHeight="1">
      <c r="A202" s="36"/>
      <c r="B202" s="37"/>
      <c r="C202" s="175" t="s">
        <v>259</v>
      </c>
      <c r="D202" s="175" t="s">
        <v>145</v>
      </c>
      <c r="E202" s="176" t="s">
        <v>260</v>
      </c>
      <c r="F202" s="177" t="s">
        <v>261</v>
      </c>
      <c r="G202" s="178" t="s">
        <v>154</v>
      </c>
      <c r="H202" s="179">
        <v>1.829</v>
      </c>
      <c r="I202" s="180"/>
      <c r="J202" s="181">
        <f>ROUND(I202*H202,2)</f>
        <v>0</v>
      </c>
      <c r="K202" s="177" t="s">
        <v>155</v>
      </c>
      <c r="L202" s="41"/>
      <c r="M202" s="182" t="s">
        <v>19</v>
      </c>
      <c r="N202" s="183" t="s">
        <v>43</v>
      </c>
      <c r="O202" s="66"/>
      <c r="P202" s="184">
        <f>O202*H202</f>
        <v>0</v>
      </c>
      <c r="Q202" s="184">
        <v>0.45195</v>
      </c>
      <c r="R202" s="184">
        <f>Q202*H202</f>
        <v>0.82661655</v>
      </c>
      <c r="S202" s="184">
        <v>0</v>
      </c>
      <c r="T202" s="185">
        <f>S202*H202</f>
        <v>0</v>
      </c>
      <c r="U202" s="36"/>
      <c r="V202" s="36"/>
      <c r="W202" s="36"/>
      <c r="X202" s="36"/>
      <c r="Y202" s="36"/>
      <c r="Z202" s="36"/>
      <c r="AA202" s="36"/>
      <c r="AB202" s="36"/>
      <c r="AC202" s="36"/>
      <c r="AD202" s="36"/>
      <c r="AE202" s="36"/>
      <c r="AR202" s="186" t="s">
        <v>149</v>
      </c>
      <c r="AT202" s="186" t="s">
        <v>145</v>
      </c>
      <c r="AU202" s="186" t="s">
        <v>82</v>
      </c>
      <c r="AY202" s="19" t="s">
        <v>143</v>
      </c>
      <c r="BE202" s="187">
        <f>IF(N202="základní",J202,0)</f>
        <v>0</v>
      </c>
      <c r="BF202" s="187">
        <f>IF(N202="snížená",J202,0)</f>
        <v>0</v>
      </c>
      <c r="BG202" s="187">
        <f>IF(N202="zákl. přenesená",J202,0)</f>
        <v>0</v>
      </c>
      <c r="BH202" s="187">
        <f>IF(N202="sníž. přenesená",J202,0)</f>
        <v>0</v>
      </c>
      <c r="BI202" s="187">
        <f>IF(N202="nulová",J202,0)</f>
        <v>0</v>
      </c>
      <c r="BJ202" s="19" t="s">
        <v>80</v>
      </c>
      <c r="BK202" s="187">
        <f>ROUND(I202*H202,2)</f>
        <v>0</v>
      </c>
      <c r="BL202" s="19" t="s">
        <v>149</v>
      </c>
      <c r="BM202" s="186" t="s">
        <v>262</v>
      </c>
    </row>
    <row r="203" spans="1:47" s="2" customFormat="1" ht="29.25">
      <c r="A203" s="36"/>
      <c r="B203" s="37"/>
      <c r="C203" s="38"/>
      <c r="D203" s="188" t="s">
        <v>151</v>
      </c>
      <c r="E203" s="38"/>
      <c r="F203" s="189" t="s">
        <v>263</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151</v>
      </c>
      <c r="AU203" s="19" t="s">
        <v>82</v>
      </c>
    </row>
    <row r="204" spans="2:51" s="13" customFormat="1" ht="12">
      <c r="B204" s="193"/>
      <c r="C204" s="194"/>
      <c r="D204" s="188" t="s">
        <v>158</v>
      </c>
      <c r="E204" s="195" t="s">
        <v>19</v>
      </c>
      <c r="F204" s="196" t="s">
        <v>264</v>
      </c>
      <c r="G204" s="194"/>
      <c r="H204" s="197">
        <v>1.829</v>
      </c>
      <c r="I204" s="198"/>
      <c r="J204" s="194"/>
      <c r="K204" s="194"/>
      <c r="L204" s="199"/>
      <c r="M204" s="200"/>
      <c r="N204" s="201"/>
      <c r="O204" s="201"/>
      <c r="P204" s="201"/>
      <c r="Q204" s="201"/>
      <c r="R204" s="201"/>
      <c r="S204" s="201"/>
      <c r="T204" s="202"/>
      <c r="AT204" s="203" t="s">
        <v>158</v>
      </c>
      <c r="AU204" s="203" t="s">
        <v>82</v>
      </c>
      <c r="AV204" s="13" t="s">
        <v>82</v>
      </c>
      <c r="AW204" s="13" t="s">
        <v>33</v>
      </c>
      <c r="AX204" s="13" t="s">
        <v>80</v>
      </c>
      <c r="AY204" s="203" t="s">
        <v>143</v>
      </c>
    </row>
    <row r="205" spans="1:65" s="2" customFormat="1" ht="24.2" customHeight="1">
      <c r="A205" s="36"/>
      <c r="B205" s="37"/>
      <c r="C205" s="175" t="s">
        <v>265</v>
      </c>
      <c r="D205" s="175" t="s">
        <v>145</v>
      </c>
      <c r="E205" s="176" t="s">
        <v>266</v>
      </c>
      <c r="F205" s="177" t="s">
        <v>267</v>
      </c>
      <c r="G205" s="178" t="s">
        <v>196</v>
      </c>
      <c r="H205" s="179">
        <v>0.04</v>
      </c>
      <c r="I205" s="180"/>
      <c r="J205" s="181">
        <f>ROUND(I205*H205,2)</f>
        <v>0</v>
      </c>
      <c r="K205" s="177" t="s">
        <v>155</v>
      </c>
      <c r="L205" s="41"/>
      <c r="M205" s="182" t="s">
        <v>19</v>
      </c>
      <c r="N205" s="183" t="s">
        <v>43</v>
      </c>
      <c r="O205" s="66"/>
      <c r="P205" s="184">
        <f>O205*H205</f>
        <v>0</v>
      </c>
      <c r="Q205" s="184">
        <v>1.0594</v>
      </c>
      <c r="R205" s="184">
        <f>Q205*H205</f>
        <v>0.042376</v>
      </c>
      <c r="S205" s="184">
        <v>0</v>
      </c>
      <c r="T205" s="185">
        <f>S205*H205</f>
        <v>0</v>
      </c>
      <c r="U205" s="36"/>
      <c r="V205" s="36"/>
      <c r="W205" s="36"/>
      <c r="X205" s="36"/>
      <c r="Y205" s="36"/>
      <c r="Z205" s="36"/>
      <c r="AA205" s="36"/>
      <c r="AB205" s="36"/>
      <c r="AC205" s="36"/>
      <c r="AD205" s="36"/>
      <c r="AE205" s="36"/>
      <c r="AR205" s="186" t="s">
        <v>149</v>
      </c>
      <c r="AT205" s="186" t="s">
        <v>145</v>
      </c>
      <c r="AU205" s="186" t="s">
        <v>82</v>
      </c>
      <c r="AY205" s="19" t="s">
        <v>143</v>
      </c>
      <c r="BE205" s="187">
        <f>IF(N205="základní",J205,0)</f>
        <v>0</v>
      </c>
      <c r="BF205" s="187">
        <f>IF(N205="snížená",J205,0)</f>
        <v>0</v>
      </c>
      <c r="BG205" s="187">
        <f>IF(N205="zákl. přenesená",J205,0)</f>
        <v>0</v>
      </c>
      <c r="BH205" s="187">
        <f>IF(N205="sníž. přenesená",J205,0)</f>
        <v>0</v>
      </c>
      <c r="BI205" s="187">
        <f>IF(N205="nulová",J205,0)</f>
        <v>0</v>
      </c>
      <c r="BJ205" s="19" t="s">
        <v>80</v>
      </c>
      <c r="BK205" s="187">
        <f>ROUND(I205*H205,2)</f>
        <v>0</v>
      </c>
      <c r="BL205" s="19" t="s">
        <v>149</v>
      </c>
      <c r="BM205" s="186" t="s">
        <v>268</v>
      </c>
    </row>
    <row r="206" spans="1:47" s="2" customFormat="1" ht="29.25">
      <c r="A206" s="36"/>
      <c r="B206" s="37"/>
      <c r="C206" s="38"/>
      <c r="D206" s="188" t="s">
        <v>151</v>
      </c>
      <c r="E206" s="38"/>
      <c r="F206" s="189" t="s">
        <v>269</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82</v>
      </c>
    </row>
    <row r="207" spans="2:51" s="13" customFormat="1" ht="12">
      <c r="B207" s="193"/>
      <c r="C207" s="194"/>
      <c r="D207" s="188" t="s">
        <v>158</v>
      </c>
      <c r="E207" s="195" t="s">
        <v>19</v>
      </c>
      <c r="F207" s="196" t="s">
        <v>270</v>
      </c>
      <c r="G207" s="194"/>
      <c r="H207" s="197">
        <v>0.04</v>
      </c>
      <c r="I207" s="198"/>
      <c r="J207" s="194"/>
      <c r="K207" s="194"/>
      <c r="L207" s="199"/>
      <c r="M207" s="200"/>
      <c r="N207" s="201"/>
      <c r="O207" s="201"/>
      <c r="P207" s="201"/>
      <c r="Q207" s="201"/>
      <c r="R207" s="201"/>
      <c r="S207" s="201"/>
      <c r="T207" s="202"/>
      <c r="AT207" s="203" t="s">
        <v>158</v>
      </c>
      <c r="AU207" s="203" t="s">
        <v>82</v>
      </c>
      <c r="AV207" s="13" t="s">
        <v>82</v>
      </c>
      <c r="AW207" s="13" t="s">
        <v>33</v>
      </c>
      <c r="AX207" s="13" t="s">
        <v>80</v>
      </c>
      <c r="AY207" s="203" t="s">
        <v>143</v>
      </c>
    </row>
    <row r="208" spans="2:63" s="12" customFormat="1" ht="22.9" customHeight="1">
      <c r="B208" s="159"/>
      <c r="C208" s="160"/>
      <c r="D208" s="161" t="s">
        <v>71</v>
      </c>
      <c r="E208" s="173" t="s">
        <v>160</v>
      </c>
      <c r="F208" s="173" t="s">
        <v>271</v>
      </c>
      <c r="G208" s="160"/>
      <c r="H208" s="160"/>
      <c r="I208" s="163"/>
      <c r="J208" s="174">
        <f>BK208</f>
        <v>0</v>
      </c>
      <c r="K208" s="160"/>
      <c r="L208" s="165"/>
      <c r="M208" s="166"/>
      <c r="N208" s="167"/>
      <c r="O208" s="167"/>
      <c r="P208" s="168">
        <f>SUM(P209:P432)</f>
        <v>0</v>
      </c>
      <c r="Q208" s="167"/>
      <c r="R208" s="168">
        <f>SUM(R209:R432)</f>
        <v>41.91170949000001</v>
      </c>
      <c r="S208" s="167"/>
      <c r="T208" s="169">
        <f>SUM(T209:T432)</f>
        <v>0.0017300000000000002</v>
      </c>
      <c r="AR208" s="170" t="s">
        <v>80</v>
      </c>
      <c r="AT208" s="171" t="s">
        <v>71</v>
      </c>
      <c r="AU208" s="171" t="s">
        <v>80</v>
      </c>
      <c r="AY208" s="170" t="s">
        <v>143</v>
      </c>
      <c r="BK208" s="172">
        <f>SUM(BK209:BK432)</f>
        <v>0</v>
      </c>
    </row>
    <row r="209" spans="1:65" s="2" customFormat="1" ht="24.2" customHeight="1">
      <c r="A209" s="36"/>
      <c r="B209" s="37"/>
      <c r="C209" s="175" t="s">
        <v>7</v>
      </c>
      <c r="D209" s="175" t="s">
        <v>145</v>
      </c>
      <c r="E209" s="176" t="s">
        <v>272</v>
      </c>
      <c r="F209" s="177" t="s">
        <v>273</v>
      </c>
      <c r="G209" s="178" t="s">
        <v>163</v>
      </c>
      <c r="H209" s="179">
        <v>0.902</v>
      </c>
      <c r="I209" s="180"/>
      <c r="J209" s="181">
        <f>ROUND(I209*H209,2)</f>
        <v>0</v>
      </c>
      <c r="K209" s="177" t="s">
        <v>155</v>
      </c>
      <c r="L209" s="41"/>
      <c r="M209" s="182" t="s">
        <v>19</v>
      </c>
      <c r="N209" s="183" t="s">
        <v>43</v>
      </c>
      <c r="O209" s="66"/>
      <c r="P209" s="184">
        <f>O209*H209</f>
        <v>0</v>
      </c>
      <c r="Q209" s="184">
        <v>1.8775</v>
      </c>
      <c r="R209" s="184">
        <f>Q209*H209</f>
        <v>1.693505</v>
      </c>
      <c r="S209" s="184">
        <v>0</v>
      </c>
      <c r="T209" s="185">
        <f>S209*H209</f>
        <v>0</v>
      </c>
      <c r="U209" s="36"/>
      <c r="V209" s="36"/>
      <c r="W209" s="36"/>
      <c r="X209" s="36"/>
      <c r="Y209" s="36"/>
      <c r="Z209" s="36"/>
      <c r="AA209" s="36"/>
      <c r="AB209" s="36"/>
      <c r="AC209" s="36"/>
      <c r="AD209" s="36"/>
      <c r="AE209" s="36"/>
      <c r="AR209" s="186" t="s">
        <v>149</v>
      </c>
      <c r="AT209" s="186" t="s">
        <v>145</v>
      </c>
      <c r="AU209" s="186" t="s">
        <v>82</v>
      </c>
      <c r="AY209" s="19" t="s">
        <v>143</v>
      </c>
      <c r="BE209" s="187">
        <f>IF(N209="základní",J209,0)</f>
        <v>0</v>
      </c>
      <c r="BF209" s="187">
        <f>IF(N209="snížená",J209,0)</f>
        <v>0</v>
      </c>
      <c r="BG209" s="187">
        <f>IF(N209="zákl. přenesená",J209,0)</f>
        <v>0</v>
      </c>
      <c r="BH209" s="187">
        <f>IF(N209="sníž. přenesená",J209,0)</f>
        <v>0</v>
      </c>
      <c r="BI209" s="187">
        <f>IF(N209="nulová",J209,0)</f>
        <v>0</v>
      </c>
      <c r="BJ209" s="19" t="s">
        <v>80</v>
      </c>
      <c r="BK209" s="187">
        <f>ROUND(I209*H209,2)</f>
        <v>0</v>
      </c>
      <c r="BL209" s="19" t="s">
        <v>149</v>
      </c>
      <c r="BM209" s="186" t="s">
        <v>274</v>
      </c>
    </row>
    <row r="210" spans="1:47" s="2" customFormat="1" ht="19.5">
      <c r="A210" s="36"/>
      <c r="B210" s="37"/>
      <c r="C210" s="38"/>
      <c r="D210" s="188" t="s">
        <v>151</v>
      </c>
      <c r="E210" s="38"/>
      <c r="F210" s="189" t="s">
        <v>275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151</v>
      </c>
      <c r="AU210" s="19" t="s">
        <v>82</v>
      </c>
    </row>
    <row r="211" spans="2:51" s="14" customFormat="1" ht="12">
      <c r="B211" s="204"/>
      <c r="C211" s="205"/>
      <c r="D211" s="188" t="s">
        <v>158</v>
      </c>
      <c r="E211" s="206" t="s">
        <v>19</v>
      </c>
      <c r="F211" s="207" t="s">
        <v>276</v>
      </c>
      <c r="G211" s="205"/>
      <c r="H211" s="206" t="s">
        <v>19</v>
      </c>
      <c r="I211" s="208"/>
      <c r="J211" s="205"/>
      <c r="K211" s="205"/>
      <c r="L211" s="209"/>
      <c r="M211" s="210"/>
      <c r="N211" s="211"/>
      <c r="O211" s="211"/>
      <c r="P211" s="211"/>
      <c r="Q211" s="211"/>
      <c r="R211" s="211"/>
      <c r="S211" s="211"/>
      <c r="T211" s="212"/>
      <c r="AT211" s="213" t="s">
        <v>158</v>
      </c>
      <c r="AU211" s="213" t="s">
        <v>82</v>
      </c>
      <c r="AV211" s="14" t="s">
        <v>80</v>
      </c>
      <c r="AW211" s="14" t="s">
        <v>33</v>
      </c>
      <c r="AX211" s="14" t="s">
        <v>72</v>
      </c>
      <c r="AY211" s="213" t="s">
        <v>143</v>
      </c>
    </row>
    <row r="212" spans="2:51" s="13" customFormat="1" ht="12">
      <c r="B212" s="193"/>
      <c r="C212" s="194"/>
      <c r="D212" s="188" t="s">
        <v>158</v>
      </c>
      <c r="E212" s="195" t="s">
        <v>19</v>
      </c>
      <c r="F212" s="196" t="s">
        <v>277</v>
      </c>
      <c r="G212" s="194"/>
      <c r="H212" s="197">
        <v>0.287</v>
      </c>
      <c r="I212" s="198"/>
      <c r="J212" s="194"/>
      <c r="K212" s="194"/>
      <c r="L212" s="199"/>
      <c r="M212" s="200"/>
      <c r="N212" s="201"/>
      <c r="O212" s="201"/>
      <c r="P212" s="201"/>
      <c r="Q212" s="201"/>
      <c r="R212" s="201"/>
      <c r="S212" s="201"/>
      <c r="T212" s="202"/>
      <c r="AT212" s="203" t="s">
        <v>158</v>
      </c>
      <c r="AU212" s="203" t="s">
        <v>82</v>
      </c>
      <c r="AV212" s="13" t="s">
        <v>82</v>
      </c>
      <c r="AW212" s="13" t="s">
        <v>33</v>
      </c>
      <c r="AX212" s="13" t="s">
        <v>72</v>
      </c>
      <c r="AY212" s="203" t="s">
        <v>143</v>
      </c>
    </row>
    <row r="213" spans="2:51" s="13" customFormat="1" ht="12">
      <c r="B213" s="193"/>
      <c r="C213" s="194"/>
      <c r="D213" s="188" t="s">
        <v>158</v>
      </c>
      <c r="E213" s="195" t="s">
        <v>19</v>
      </c>
      <c r="F213" s="196" t="s">
        <v>278</v>
      </c>
      <c r="G213" s="194"/>
      <c r="H213" s="197">
        <v>0.615</v>
      </c>
      <c r="I213" s="198"/>
      <c r="J213" s="194"/>
      <c r="K213" s="194"/>
      <c r="L213" s="199"/>
      <c r="M213" s="200"/>
      <c r="N213" s="201"/>
      <c r="O213" s="201"/>
      <c r="P213" s="201"/>
      <c r="Q213" s="201"/>
      <c r="R213" s="201"/>
      <c r="S213" s="201"/>
      <c r="T213" s="202"/>
      <c r="AT213" s="203" t="s">
        <v>158</v>
      </c>
      <c r="AU213" s="203" t="s">
        <v>82</v>
      </c>
      <c r="AV213" s="13" t="s">
        <v>82</v>
      </c>
      <c r="AW213" s="13" t="s">
        <v>33</v>
      </c>
      <c r="AX213" s="13" t="s">
        <v>72</v>
      </c>
      <c r="AY213" s="203" t="s">
        <v>143</v>
      </c>
    </row>
    <row r="214" spans="2:51" s="16" customFormat="1" ht="12">
      <c r="B214" s="235"/>
      <c r="C214" s="236"/>
      <c r="D214" s="188" t="s">
        <v>158</v>
      </c>
      <c r="E214" s="237" t="s">
        <v>19</v>
      </c>
      <c r="F214" s="238" t="s">
        <v>279</v>
      </c>
      <c r="G214" s="236"/>
      <c r="H214" s="239">
        <v>0.902</v>
      </c>
      <c r="I214" s="240"/>
      <c r="J214" s="236"/>
      <c r="K214" s="236"/>
      <c r="L214" s="241"/>
      <c r="M214" s="242"/>
      <c r="N214" s="243"/>
      <c r="O214" s="243"/>
      <c r="P214" s="243"/>
      <c r="Q214" s="243"/>
      <c r="R214" s="243"/>
      <c r="S214" s="243"/>
      <c r="T214" s="244"/>
      <c r="AT214" s="245" t="s">
        <v>158</v>
      </c>
      <c r="AU214" s="245" t="s">
        <v>82</v>
      </c>
      <c r="AV214" s="16" t="s">
        <v>160</v>
      </c>
      <c r="AW214" s="16" t="s">
        <v>33</v>
      </c>
      <c r="AX214" s="16" t="s">
        <v>72</v>
      </c>
      <c r="AY214" s="245" t="s">
        <v>143</v>
      </c>
    </row>
    <row r="215" spans="2:51" s="15" customFormat="1" ht="12">
      <c r="B215" s="214"/>
      <c r="C215" s="215"/>
      <c r="D215" s="188" t="s">
        <v>158</v>
      </c>
      <c r="E215" s="216" t="s">
        <v>19</v>
      </c>
      <c r="F215" s="217" t="s">
        <v>172</v>
      </c>
      <c r="G215" s="215"/>
      <c r="H215" s="218">
        <v>0.902</v>
      </c>
      <c r="I215" s="219"/>
      <c r="J215" s="215"/>
      <c r="K215" s="215"/>
      <c r="L215" s="220"/>
      <c r="M215" s="221"/>
      <c r="N215" s="222"/>
      <c r="O215" s="222"/>
      <c r="P215" s="222"/>
      <c r="Q215" s="222"/>
      <c r="R215" s="222"/>
      <c r="S215" s="222"/>
      <c r="T215" s="223"/>
      <c r="AT215" s="224" t="s">
        <v>158</v>
      </c>
      <c r="AU215" s="224" t="s">
        <v>82</v>
      </c>
      <c r="AV215" s="15" t="s">
        <v>149</v>
      </c>
      <c r="AW215" s="15" t="s">
        <v>33</v>
      </c>
      <c r="AX215" s="15" t="s">
        <v>80</v>
      </c>
      <c r="AY215" s="224" t="s">
        <v>143</v>
      </c>
    </row>
    <row r="216" spans="1:65" s="2" customFormat="1" ht="24.2" customHeight="1">
      <c r="A216" s="36"/>
      <c r="B216" s="37"/>
      <c r="C216" s="175" t="s">
        <v>280</v>
      </c>
      <c r="D216" s="175" t="s">
        <v>145</v>
      </c>
      <c r="E216" s="176" t="s">
        <v>281</v>
      </c>
      <c r="F216" s="177" t="s">
        <v>282</v>
      </c>
      <c r="G216" s="178" t="s">
        <v>163</v>
      </c>
      <c r="H216" s="179">
        <v>6.282</v>
      </c>
      <c r="I216" s="180"/>
      <c r="J216" s="181">
        <f>ROUND(I216*H216,2)</f>
        <v>0</v>
      </c>
      <c r="K216" s="177" t="s">
        <v>155</v>
      </c>
      <c r="L216" s="41"/>
      <c r="M216" s="182" t="s">
        <v>19</v>
      </c>
      <c r="N216" s="183" t="s">
        <v>43</v>
      </c>
      <c r="O216" s="66"/>
      <c r="P216" s="184">
        <f>O216*H216</f>
        <v>0</v>
      </c>
      <c r="Q216" s="184">
        <v>1.8775</v>
      </c>
      <c r="R216" s="184">
        <f>Q216*H216</f>
        <v>11.794455</v>
      </c>
      <c r="S216" s="184">
        <v>0</v>
      </c>
      <c r="T216" s="185">
        <f>S216*H216</f>
        <v>0</v>
      </c>
      <c r="U216" s="36"/>
      <c r="V216" s="36"/>
      <c r="W216" s="36"/>
      <c r="X216" s="36"/>
      <c r="Y216" s="36"/>
      <c r="Z216" s="36"/>
      <c r="AA216" s="36"/>
      <c r="AB216" s="36"/>
      <c r="AC216" s="36"/>
      <c r="AD216" s="36"/>
      <c r="AE216" s="36"/>
      <c r="AR216" s="186" t="s">
        <v>149</v>
      </c>
      <c r="AT216" s="186" t="s">
        <v>145</v>
      </c>
      <c r="AU216" s="186" t="s">
        <v>82</v>
      </c>
      <c r="AY216" s="19" t="s">
        <v>143</v>
      </c>
      <c r="BE216" s="187">
        <f>IF(N216="základní",J216,0)</f>
        <v>0</v>
      </c>
      <c r="BF216" s="187">
        <f>IF(N216="snížená",J216,0)</f>
        <v>0</v>
      </c>
      <c r="BG216" s="187">
        <f>IF(N216="zákl. přenesená",J216,0)</f>
        <v>0</v>
      </c>
      <c r="BH216" s="187">
        <f>IF(N216="sníž. přenesená",J216,0)</f>
        <v>0</v>
      </c>
      <c r="BI216" s="187">
        <f>IF(N216="nulová",J216,0)</f>
        <v>0</v>
      </c>
      <c r="BJ216" s="19" t="s">
        <v>80</v>
      </c>
      <c r="BK216" s="187">
        <f>ROUND(I216*H216,2)</f>
        <v>0</v>
      </c>
      <c r="BL216" s="19" t="s">
        <v>149</v>
      </c>
      <c r="BM216" s="186" t="s">
        <v>283</v>
      </c>
    </row>
    <row r="217" spans="1:47" s="2" customFormat="1" ht="19.5">
      <c r="A217" s="36"/>
      <c r="B217" s="37"/>
      <c r="C217" s="38"/>
      <c r="D217" s="188" t="s">
        <v>151</v>
      </c>
      <c r="E217" s="38"/>
      <c r="F217" s="189" t="s">
        <v>284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82</v>
      </c>
    </row>
    <row r="218" spans="2:51" s="14" customFormat="1" ht="12">
      <c r="B218" s="204"/>
      <c r="C218" s="205"/>
      <c r="D218" s="188" t="s">
        <v>158</v>
      </c>
      <c r="E218" s="206" t="s">
        <v>19</v>
      </c>
      <c r="F218" s="207" t="s">
        <v>276</v>
      </c>
      <c r="G218" s="205"/>
      <c r="H218" s="206" t="s">
        <v>19</v>
      </c>
      <c r="I218" s="208"/>
      <c r="J218" s="205"/>
      <c r="K218" s="205"/>
      <c r="L218" s="209"/>
      <c r="M218" s="210"/>
      <c r="N218" s="211"/>
      <c r="O218" s="211"/>
      <c r="P218" s="211"/>
      <c r="Q218" s="211"/>
      <c r="R218" s="211"/>
      <c r="S218" s="211"/>
      <c r="T218" s="212"/>
      <c r="AT218" s="213" t="s">
        <v>158</v>
      </c>
      <c r="AU218" s="213" t="s">
        <v>82</v>
      </c>
      <c r="AV218" s="14" t="s">
        <v>80</v>
      </c>
      <c r="AW218" s="14" t="s">
        <v>33</v>
      </c>
      <c r="AX218" s="14" t="s">
        <v>72</v>
      </c>
      <c r="AY218" s="213" t="s">
        <v>143</v>
      </c>
    </row>
    <row r="219" spans="2:51" s="13" customFormat="1" ht="12">
      <c r="B219" s="193"/>
      <c r="C219" s="194"/>
      <c r="D219" s="188" t="s">
        <v>158</v>
      </c>
      <c r="E219" s="195" t="s">
        <v>19</v>
      </c>
      <c r="F219" s="196" t="s">
        <v>285</v>
      </c>
      <c r="G219" s="194"/>
      <c r="H219" s="197">
        <v>1.538</v>
      </c>
      <c r="I219" s="198"/>
      <c r="J219" s="194"/>
      <c r="K219" s="194"/>
      <c r="L219" s="199"/>
      <c r="M219" s="200"/>
      <c r="N219" s="201"/>
      <c r="O219" s="201"/>
      <c r="P219" s="201"/>
      <c r="Q219" s="201"/>
      <c r="R219" s="201"/>
      <c r="S219" s="201"/>
      <c r="T219" s="202"/>
      <c r="AT219" s="203" t="s">
        <v>158</v>
      </c>
      <c r="AU219" s="203" t="s">
        <v>82</v>
      </c>
      <c r="AV219" s="13" t="s">
        <v>82</v>
      </c>
      <c r="AW219" s="13" t="s">
        <v>33</v>
      </c>
      <c r="AX219" s="13" t="s">
        <v>72</v>
      </c>
      <c r="AY219" s="203" t="s">
        <v>143</v>
      </c>
    </row>
    <row r="220" spans="2:51" s="13" customFormat="1" ht="12">
      <c r="B220" s="193"/>
      <c r="C220" s="194"/>
      <c r="D220" s="188" t="s">
        <v>158</v>
      </c>
      <c r="E220" s="195" t="s">
        <v>19</v>
      </c>
      <c r="F220" s="196" t="s">
        <v>286</v>
      </c>
      <c r="G220" s="194"/>
      <c r="H220" s="197">
        <v>2.768</v>
      </c>
      <c r="I220" s="198"/>
      <c r="J220" s="194"/>
      <c r="K220" s="194"/>
      <c r="L220" s="199"/>
      <c r="M220" s="200"/>
      <c r="N220" s="201"/>
      <c r="O220" s="201"/>
      <c r="P220" s="201"/>
      <c r="Q220" s="201"/>
      <c r="R220" s="201"/>
      <c r="S220" s="201"/>
      <c r="T220" s="202"/>
      <c r="AT220" s="203" t="s">
        <v>158</v>
      </c>
      <c r="AU220" s="203" t="s">
        <v>82</v>
      </c>
      <c r="AV220" s="13" t="s">
        <v>82</v>
      </c>
      <c r="AW220" s="13" t="s">
        <v>33</v>
      </c>
      <c r="AX220" s="13" t="s">
        <v>72</v>
      </c>
      <c r="AY220" s="203" t="s">
        <v>143</v>
      </c>
    </row>
    <row r="221" spans="2:51" s="16" customFormat="1" ht="12">
      <c r="B221" s="235"/>
      <c r="C221" s="236"/>
      <c r="D221" s="188" t="s">
        <v>158</v>
      </c>
      <c r="E221" s="237" t="s">
        <v>19</v>
      </c>
      <c r="F221" s="238" t="s">
        <v>279</v>
      </c>
      <c r="G221" s="236"/>
      <c r="H221" s="239">
        <v>4.306</v>
      </c>
      <c r="I221" s="240"/>
      <c r="J221" s="236"/>
      <c r="K221" s="236"/>
      <c r="L221" s="241"/>
      <c r="M221" s="242"/>
      <c r="N221" s="243"/>
      <c r="O221" s="243"/>
      <c r="P221" s="243"/>
      <c r="Q221" s="243"/>
      <c r="R221" s="243"/>
      <c r="S221" s="243"/>
      <c r="T221" s="244"/>
      <c r="AT221" s="245" t="s">
        <v>158</v>
      </c>
      <c r="AU221" s="245" t="s">
        <v>82</v>
      </c>
      <c r="AV221" s="16" t="s">
        <v>160</v>
      </c>
      <c r="AW221" s="16" t="s">
        <v>33</v>
      </c>
      <c r="AX221" s="16" t="s">
        <v>72</v>
      </c>
      <c r="AY221" s="245" t="s">
        <v>143</v>
      </c>
    </row>
    <row r="222" spans="2:51" s="14" customFormat="1" ht="12">
      <c r="B222" s="204"/>
      <c r="C222" s="205"/>
      <c r="D222" s="188" t="s">
        <v>158</v>
      </c>
      <c r="E222" s="206" t="s">
        <v>19</v>
      </c>
      <c r="F222" s="207" t="s">
        <v>287</v>
      </c>
      <c r="G222" s="205"/>
      <c r="H222" s="206" t="s">
        <v>19</v>
      </c>
      <c r="I222" s="208"/>
      <c r="J222" s="205"/>
      <c r="K222" s="205"/>
      <c r="L222" s="209"/>
      <c r="M222" s="210"/>
      <c r="N222" s="211"/>
      <c r="O222" s="211"/>
      <c r="P222" s="211"/>
      <c r="Q222" s="211"/>
      <c r="R222" s="211"/>
      <c r="S222" s="211"/>
      <c r="T222" s="212"/>
      <c r="AT222" s="213" t="s">
        <v>158</v>
      </c>
      <c r="AU222" s="213" t="s">
        <v>82</v>
      </c>
      <c r="AV222" s="14" t="s">
        <v>80</v>
      </c>
      <c r="AW222" s="14" t="s">
        <v>33</v>
      </c>
      <c r="AX222" s="14" t="s">
        <v>72</v>
      </c>
      <c r="AY222" s="213" t="s">
        <v>143</v>
      </c>
    </row>
    <row r="223" spans="2:51" s="13" customFormat="1" ht="12">
      <c r="B223" s="193"/>
      <c r="C223" s="194"/>
      <c r="D223" s="188" t="s">
        <v>158</v>
      </c>
      <c r="E223" s="195" t="s">
        <v>19</v>
      </c>
      <c r="F223" s="196" t="s">
        <v>288</v>
      </c>
      <c r="G223" s="194"/>
      <c r="H223" s="197">
        <v>1.566</v>
      </c>
      <c r="I223" s="198"/>
      <c r="J223" s="194"/>
      <c r="K223" s="194"/>
      <c r="L223" s="199"/>
      <c r="M223" s="200"/>
      <c r="N223" s="201"/>
      <c r="O223" s="201"/>
      <c r="P223" s="201"/>
      <c r="Q223" s="201"/>
      <c r="R223" s="201"/>
      <c r="S223" s="201"/>
      <c r="T223" s="202"/>
      <c r="AT223" s="203" t="s">
        <v>158</v>
      </c>
      <c r="AU223" s="203" t="s">
        <v>82</v>
      </c>
      <c r="AV223" s="13" t="s">
        <v>82</v>
      </c>
      <c r="AW223" s="13" t="s">
        <v>33</v>
      </c>
      <c r="AX223" s="13" t="s">
        <v>72</v>
      </c>
      <c r="AY223" s="203" t="s">
        <v>143</v>
      </c>
    </row>
    <row r="224" spans="2:51" s="13" customFormat="1" ht="12">
      <c r="B224" s="193"/>
      <c r="C224" s="194"/>
      <c r="D224" s="188" t="s">
        <v>158</v>
      </c>
      <c r="E224" s="195" t="s">
        <v>19</v>
      </c>
      <c r="F224" s="196" t="s">
        <v>289</v>
      </c>
      <c r="G224" s="194"/>
      <c r="H224" s="197">
        <v>0.41</v>
      </c>
      <c r="I224" s="198"/>
      <c r="J224" s="194"/>
      <c r="K224" s="194"/>
      <c r="L224" s="199"/>
      <c r="M224" s="200"/>
      <c r="N224" s="201"/>
      <c r="O224" s="201"/>
      <c r="P224" s="201"/>
      <c r="Q224" s="201"/>
      <c r="R224" s="201"/>
      <c r="S224" s="201"/>
      <c r="T224" s="202"/>
      <c r="AT224" s="203" t="s">
        <v>158</v>
      </c>
      <c r="AU224" s="203" t="s">
        <v>82</v>
      </c>
      <c r="AV224" s="13" t="s">
        <v>82</v>
      </c>
      <c r="AW224" s="13" t="s">
        <v>33</v>
      </c>
      <c r="AX224" s="13" t="s">
        <v>72</v>
      </c>
      <c r="AY224" s="203" t="s">
        <v>143</v>
      </c>
    </row>
    <row r="225" spans="2:51" s="16" customFormat="1" ht="12">
      <c r="B225" s="235"/>
      <c r="C225" s="236"/>
      <c r="D225" s="188" t="s">
        <v>158</v>
      </c>
      <c r="E225" s="237" t="s">
        <v>19</v>
      </c>
      <c r="F225" s="238" t="s">
        <v>279</v>
      </c>
      <c r="G225" s="236"/>
      <c r="H225" s="239">
        <v>1.976</v>
      </c>
      <c r="I225" s="240"/>
      <c r="J225" s="236"/>
      <c r="K225" s="236"/>
      <c r="L225" s="241"/>
      <c r="M225" s="242"/>
      <c r="N225" s="243"/>
      <c r="O225" s="243"/>
      <c r="P225" s="243"/>
      <c r="Q225" s="243"/>
      <c r="R225" s="243"/>
      <c r="S225" s="243"/>
      <c r="T225" s="244"/>
      <c r="AT225" s="245" t="s">
        <v>158</v>
      </c>
      <c r="AU225" s="245" t="s">
        <v>82</v>
      </c>
      <c r="AV225" s="16" t="s">
        <v>160</v>
      </c>
      <c r="AW225" s="16" t="s">
        <v>33</v>
      </c>
      <c r="AX225" s="16" t="s">
        <v>72</v>
      </c>
      <c r="AY225" s="245" t="s">
        <v>143</v>
      </c>
    </row>
    <row r="226" spans="2:51" s="15" customFormat="1" ht="12">
      <c r="B226" s="214"/>
      <c r="C226" s="215"/>
      <c r="D226" s="188" t="s">
        <v>158</v>
      </c>
      <c r="E226" s="216" t="s">
        <v>19</v>
      </c>
      <c r="F226" s="217" t="s">
        <v>172</v>
      </c>
      <c r="G226" s="215"/>
      <c r="H226" s="218">
        <v>6.282</v>
      </c>
      <c r="I226" s="219"/>
      <c r="J226" s="215"/>
      <c r="K226" s="215"/>
      <c r="L226" s="220"/>
      <c r="M226" s="221"/>
      <c r="N226" s="222"/>
      <c r="O226" s="222"/>
      <c r="P226" s="222"/>
      <c r="Q226" s="222"/>
      <c r="R226" s="222"/>
      <c r="S226" s="222"/>
      <c r="T226" s="223"/>
      <c r="AT226" s="224" t="s">
        <v>158</v>
      </c>
      <c r="AU226" s="224" t="s">
        <v>82</v>
      </c>
      <c r="AV226" s="15" t="s">
        <v>149</v>
      </c>
      <c r="AW226" s="15" t="s">
        <v>33</v>
      </c>
      <c r="AX226" s="15" t="s">
        <v>80</v>
      </c>
      <c r="AY226" s="224" t="s">
        <v>143</v>
      </c>
    </row>
    <row r="227" spans="1:65" s="2" customFormat="1" ht="24.2" customHeight="1">
      <c r="A227" s="36"/>
      <c r="B227" s="37"/>
      <c r="C227" s="175" t="s">
        <v>290</v>
      </c>
      <c r="D227" s="175" t="s">
        <v>145</v>
      </c>
      <c r="E227" s="176" t="s">
        <v>291</v>
      </c>
      <c r="F227" s="177" t="s">
        <v>292</v>
      </c>
      <c r="G227" s="178" t="s">
        <v>148</v>
      </c>
      <c r="H227" s="179">
        <v>6</v>
      </c>
      <c r="I227" s="180"/>
      <c r="J227" s="181">
        <f>ROUND(I227*H227,2)</f>
        <v>0</v>
      </c>
      <c r="K227" s="177" t="s">
        <v>155</v>
      </c>
      <c r="L227" s="41"/>
      <c r="M227" s="182" t="s">
        <v>19</v>
      </c>
      <c r="N227" s="183" t="s">
        <v>43</v>
      </c>
      <c r="O227" s="66"/>
      <c r="P227" s="184">
        <f>O227*H227</f>
        <v>0</v>
      </c>
      <c r="Q227" s="184">
        <v>0.02071</v>
      </c>
      <c r="R227" s="184">
        <f>Q227*H227</f>
        <v>0.12426</v>
      </c>
      <c r="S227" s="184">
        <v>0</v>
      </c>
      <c r="T227" s="185">
        <f>S227*H227</f>
        <v>0</v>
      </c>
      <c r="U227" s="36"/>
      <c r="V227" s="36"/>
      <c r="W227" s="36"/>
      <c r="X227" s="36"/>
      <c r="Y227" s="36"/>
      <c r="Z227" s="36"/>
      <c r="AA227" s="36"/>
      <c r="AB227" s="36"/>
      <c r="AC227" s="36"/>
      <c r="AD227" s="36"/>
      <c r="AE227" s="36"/>
      <c r="AR227" s="186" t="s">
        <v>149</v>
      </c>
      <c r="AT227" s="186" t="s">
        <v>145</v>
      </c>
      <c r="AU227" s="186" t="s">
        <v>82</v>
      </c>
      <c r="AY227" s="19" t="s">
        <v>143</v>
      </c>
      <c r="BE227" s="187">
        <f>IF(N227="základní",J227,0)</f>
        <v>0</v>
      </c>
      <c r="BF227" s="187">
        <f>IF(N227="snížená",J227,0)</f>
        <v>0</v>
      </c>
      <c r="BG227" s="187">
        <f>IF(N227="zákl. přenesená",J227,0)</f>
        <v>0</v>
      </c>
      <c r="BH227" s="187">
        <f>IF(N227="sníž. přenesená",J227,0)</f>
        <v>0</v>
      </c>
      <c r="BI227" s="187">
        <f>IF(N227="nulová",J227,0)</f>
        <v>0</v>
      </c>
      <c r="BJ227" s="19" t="s">
        <v>80</v>
      </c>
      <c r="BK227" s="187">
        <f>ROUND(I227*H227,2)</f>
        <v>0</v>
      </c>
      <c r="BL227" s="19" t="s">
        <v>149</v>
      </c>
      <c r="BM227" s="186" t="s">
        <v>293</v>
      </c>
    </row>
    <row r="228" spans="1:47" s="2" customFormat="1" ht="39">
      <c r="A228" s="36"/>
      <c r="B228" s="37"/>
      <c r="C228" s="38"/>
      <c r="D228" s="188" t="s">
        <v>151</v>
      </c>
      <c r="E228" s="38"/>
      <c r="F228" s="189" t="s">
        <v>294</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151</v>
      </c>
      <c r="AU228" s="19" t="s">
        <v>82</v>
      </c>
    </row>
    <row r="229" spans="2:51" s="14" customFormat="1" ht="12">
      <c r="B229" s="204"/>
      <c r="C229" s="205"/>
      <c r="D229" s="188" t="s">
        <v>158</v>
      </c>
      <c r="E229" s="206" t="s">
        <v>19</v>
      </c>
      <c r="F229" s="207" t="s">
        <v>276</v>
      </c>
      <c r="G229" s="205"/>
      <c r="H229" s="206" t="s">
        <v>19</v>
      </c>
      <c r="I229" s="208"/>
      <c r="J229" s="205"/>
      <c r="K229" s="205"/>
      <c r="L229" s="209"/>
      <c r="M229" s="210"/>
      <c r="N229" s="211"/>
      <c r="O229" s="211"/>
      <c r="P229" s="211"/>
      <c r="Q229" s="211"/>
      <c r="R229" s="211"/>
      <c r="S229" s="211"/>
      <c r="T229" s="212"/>
      <c r="AT229" s="213" t="s">
        <v>158</v>
      </c>
      <c r="AU229" s="213" t="s">
        <v>82</v>
      </c>
      <c r="AV229" s="14" t="s">
        <v>80</v>
      </c>
      <c r="AW229" s="14" t="s">
        <v>33</v>
      </c>
      <c r="AX229" s="14" t="s">
        <v>72</v>
      </c>
      <c r="AY229" s="213" t="s">
        <v>143</v>
      </c>
    </row>
    <row r="230" spans="2:51" s="13" customFormat="1" ht="12">
      <c r="B230" s="193"/>
      <c r="C230" s="194"/>
      <c r="D230" s="188" t="s">
        <v>158</v>
      </c>
      <c r="E230" s="195" t="s">
        <v>19</v>
      </c>
      <c r="F230" s="196" t="s">
        <v>295</v>
      </c>
      <c r="G230" s="194"/>
      <c r="H230" s="197">
        <v>3</v>
      </c>
      <c r="I230" s="198"/>
      <c r="J230" s="194"/>
      <c r="K230" s="194"/>
      <c r="L230" s="199"/>
      <c r="M230" s="200"/>
      <c r="N230" s="201"/>
      <c r="O230" s="201"/>
      <c r="P230" s="201"/>
      <c r="Q230" s="201"/>
      <c r="R230" s="201"/>
      <c r="S230" s="201"/>
      <c r="T230" s="202"/>
      <c r="AT230" s="203" t="s">
        <v>158</v>
      </c>
      <c r="AU230" s="203" t="s">
        <v>82</v>
      </c>
      <c r="AV230" s="13" t="s">
        <v>82</v>
      </c>
      <c r="AW230" s="13" t="s">
        <v>33</v>
      </c>
      <c r="AX230" s="13" t="s">
        <v>72</v>
      </c>
      <c r="AY230" s="203" t="s">
        <v>143</v>
      </c>
    </row>
    <row r="231" spans="2:51" s="14" customFormat="1" ht="12">
      <c r="B231" s="204"/>
      <c r="C231" s="205"/>
      <c r="D231" s="188" t="s">
        <v>158</v>
      </c>
      <c r="E231" s="206" t="s">
        <v>19</v>
      </c>
      <c r="F231" s="207" t="s">
        <v>287</v>
      </c>
      <c r="G231" s="205"/>
      <c r="H231" s="206" t="s">
        <v>19</v>
      </c>
      <c r="I231" s="208"/>
      <c r="J231" s="205"/>
      <c r="K231" s="205"/>
      <c r="L231" s="209"/>
      <c r="M231" s="210"/>
      <c r="N231" s="211"/>
      <c r="O231" s="211"/>
      <c r="P231" s="211"/>
      <c r="Q231" s="211"/>
      <c r="R231" s="211"/>
      <c r="S231" s="211"/>
      <c r="T231" s="212"/>
      <c r="AT231" s="213" t="s">
        <v>158</v>
      </c>
      <c r="AU231" s="213" t="s">
        <v>82</v>
      </c>
      <c r="AV231" s="14" t="s">
        <v>80</v>
      </c>
      <c r="AW231" s="14" t="s">
        <v>33</v>
      </c>
      <c r="AX231" s="14" t="s">
        <v>72</v>
      </c>
      <c r="AY231" s="213" t="s">
        <v>143</v>
      </c>
    </row>
    <row r="232" spans="2:51" s="13" customFormat="1" ht="12">
      <c r="B232" s="193"/>
      <c r="C232" s="194"/>
      <c r="D232" s="188" t="s">
        <v>158</v>
      </c>
      <c r="E232" s="195" t="s">
        <v>19</v>
      </c>
      <c r="F232" s="196" t="s">
        <v>296</v>
      </c>
      <c r="G232" s="194"/>
      <c r="H232" s="197">
        <v>2</v>
      </c>
      <c r="I232" s="198"/>
      <c r="J232" s="194"/>
      <c r="K232" s="194"/>
      <c r="L232" s="199"/>
      <c r="M232" s="200"/>
      <c r="N232" s="201"/>
      <c r="O232" s="201"/>
      <c r="P232" s="201"/>
      <c r="Q232" s="201"/>
      <c r="R232" s="201"/>
      <c r="S232" s="201"/>
      <c r="T232" s="202"/>
      <c r="AT232" s="203" t="s">
        <v>158</v>
      </c>
      <c r="AU232" s="203" t="s">
        <v>82</v>
      </c>
      <c r="AV232" s="13" t="s">
        <v>82</v>
      </c>
      <c r="AW232" s="13" t="s">
        <v>33</v>
      </c>
      <c r="AX232" s="13" t="s">
        <v>72</v>
      </c>
      <c r="AY232" s="203" t="s">
        <v>143</v>
      </c>
    </row>
    <row r="233" spans="2:51" s="14" customFormat="1" ht="12">
      <c r="B233" s="204"/>
      <c r="C233" s="205"/>
      <c r="D233" s="188" t="s">
        <v>158</v>
      </c>
      <c r="E233" s="206" t="s">
        <v>19</v>
      </c>
      <c r="F233" s="207" t="s">
        <v>297</v>
      </c>
      <c r="G233" s="205"/>
      <c r="H233" s="206" t="s">
        <v>19</v>
      </c>
      <c r="I233" s="208"/>
      <c r="J233" s="205"/>
      <c r="K233" s="205"/>
      <c r="L233" s="209"/>
      <c r="M233" s="210"/>
      <c r="N233" s="211"/>
      <c r="O233" s="211"/>
      <c r="P233" s="211"/>
      <c r="Q233" s="211"/>
      <c r="R233" s="211"/>
      <c r="S233" s="211"/>
      <c r="T233" s="212"/>
      <c r="AT233" s="213" t="s">
        <v>158</v>
      </c>
      <c r="AU233" s="213" t="s">
        <v>82</v>
      </c>
      <c r="AV233" s="14" t="s">
        <v>80</v>
      </c>
      <c r="AW233" s="14" t="s">
        <v>33</v>
      </c>
      <c r="AX233" s="14" t="s">
        <v>72</v>
      </c>
      <c r="AY233" s="213" t="s">
        <v>143</v>
      </c>
    </row>
    <row r="234" spans="2:51" s="13" customFormat="1" ht="12">
      <c r="B234" s="193"/>
      <c r="C234" s="194"/>
      <c r="D234" s="188" t="s">
        <v>158</v>
      </c>
      <c r="E234" s="195" t="s">
        <v>19</v>
      </c>
      <c r="F234" s="196" t="s">
        <v>298</v>
      </c>
      <c r="G234" s="194"/>
      <c r="H234" s="197">
        <v>1</v>
      </c>
      <c r="I234" s="198"/>
      <c r="J234" s="194"/>
      <c r="K234" s="194"/>
      <c r="L234" s="199"/>
      <c r="M234" s="200"/>
      <c r="N234" s="201"/>
      <c r="O234" s="201"/>
      <c r="P234" s="201"/>
      <c r="Q234" s="201"/>
      <c r="R234" s="201"/>
      <c r="S234" s="201"/>
      <c r="T234" s="202"/>
      <c r="AT234" s="203" t="s">
        <v>158</v>
      </c>
      <c r="AU234" s="203" t="s">
        <v>82</v>
      </c>
      <c r="AV234" s="13" t="s">
        <v>82</v>
      </c>
      <c r="AW234" s="13" t="s">
        <v>33</v>
      </c>
      <c r="AX234" s="13" t="s">
        <v>72</v>
      </c>
      <c r="AY234" s="203" t="s">
        <v>143</v>
      </c>
    </row>
    <row r="235" spans="2:51" s="15" customFormat="1" ht="12">
      <c r="B235" s="214"/>
      <c r="C235" s="215"/>
      <c r="D235" s="188" t="s">
        <v>158</v>
      </c>
      <c r="E235" s="216" t="s">
        <v>19</v>
      </c>
      <c r="F235" s="217" t="s">
        <v>172</v>
      </c>
      <c r="G235" s="215"/>
      <c r="H235" s="218">
        <v>6</v>
      </c>
      <c r="I235" s="219"/>
      <c r="J235" s="215"/>
      <c r="K235" s="215"/>
      <c r="L235" s="220"/>
      <c r="M235" s="221"/>
      <c r="N235" s="222"/>
      <c r="O235" s="222"/>
      <c r="P235" s="222"/>
      <c r="Q235" s="222"/>
      <c r="R235" s="222"/>
      <c r="S235" s="222"/>
      <c r="T235" s="223"/>
      <c r="AT235" s="224" t="s">
        <v>158</v>
      </c>
      <c r="AU235" s="224" t="s">
        <v>82</v>
      </c>
      <c r="AV235" s="15" t="s">
        <v>149</v>
      </c>
      <c r="AW235" s="15" t="s">
        <v>33</v>
      </c>
      <c r="AX235" s="15" t="s">
        <v>80</v>
      </c>
      <c r="AY235" s="224" t="s">
        <v>143</v>
      </c>
    </row>
    <row r="236" spans="1:65" s="2" customFormat="1" ht="24.2" customHeight="1">
      <c r="A236" s="36"/>
      <c r="B236" s="37"/>
      <c r="C236" s="175" t="s">
        <v>299</v>
      </c>
      <c r="D236" s="175" t="s">
        <v>145</v>
      </c>
      <c r="E236" s="176" t="s">
        <v>300</v>
      </c>
      <c r="F236" s="177" t="s">
        <v>301</v>
      </c>
      <c r="G236" s="178" t="s">
        <v>148</v>
      </c>
      <c r="H236" s="179">
        <v>21</v>
      </c>
      <c r="I236" s="180"/>
      <c r="J236" s="181">
        <f>ROUND(I236*H236,2)</f>
        <v>0</v>
      </c>
      <c r="K236" s="177" t="s">
        <v>155</v>
      </c>
      <c r="L236" s="41"/>
      <c r="M236" s="182" t="s">
        <v>19</v>
      </c>
      <c r="N236" s="183" t="s">
        <v>43</v>
      </c>
      <c r="O236" s="66"/>
      <c r="P236" s="184">
        <f>O236*H236</f>
        <v>0</v>
      </c>
      <c r="Q236" s="184">
        <v>0.02628</v>
      </c>
      <c r="R236" s="184">
        <f>Q236*H236</f>
        <v>0.55188</v>
      </c>
      <c r="S236" s="184">
        <v>0</v>
      </c>
      <c r="T236" s="185">
        <f>S236*H236</f>
        <v>0</v>
      </c>
      <c r="U236" s="36"/>
      <c r="V236" s="36"/>
      <c r="W236" s="36"/>
      <c r="X236" s="36"/>
      <c r="Y236" s="36"/>
      <c r="Z236" s="36"/>
      <c r="AA236" s="36"/>
      <c r="AB236" s="36"/>
      <c r="AC236" s="36"/>
      <c r="AD236" s="36"/>
      <c r="AE236" s="36"/>
      <c r="AR236" s="186" t="s">
        <v>149</v>
      </c>
      <c r="AT236" s="186" t="s">
        <v>145</v>
      </c>
      <c r="AU236" s="186" t="s">
        <v>82</v>
      </c>
      <c r="AY236" s="19" t="s">
        <v>143</v>
      </c>
      <c r="BE236" s="187">
        <f>IF(N236="základní",J236,0)</f>
        <v>0</v>
      </c>
      <c r="BF236" s="187">
        <f>IF(N236="snížená",J236,0)</f>
        <v>0</v>
      </c>
      <c r="BG236" s="187">
        <f>IF(N236="zákl. přenesená",J236,0)</f>
        <v>0</v>
      </c>
      <c r="BH236" s="187">
        <f>IF(N236="sníž. přenesená",J236,0)</f>
        <v>0</v>
      </c>
      <c r="BI236" s="187">
        <f>IF(N236="nulová",J236,0)</f>
        <v>0</v>
      </c>
      <c r="BJ236" s="19" t="s">
        <v>80</v>
      </c>
      <c r="BK236" s="187">
        <f>ROUND(I236*H236,2)</f>
        <v>0</v>
      </c>
      <c r="BL236" s="19" t="s">
        <v>149</v>
      </c>
      <c r="BM236" s="186" t="s">
        <v>302</v>
      </c>
    </row>
    <row r="237" spans="1:47" s="2" customFormat="1" ht="29.25">
      <c r="A237" s="36"/>
      <c r="B237" s="37"/>
      <c r="C237" s="38"/>
      <c r="D237" s="188" t="s">
        <v>151</v>
      </c>
      <c r="E237" s="38"/>
      <c r="F237" s="189" t="s">
        <v>303</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82</v>
      </c>
    </row>
    <row r="238" spans="2:51" s="14" customFormat="1" ht="12">
      <c r="B238" s="204"/>
      <c r="C238" s="205"/>
      <c r="D238" s="188" t="s">
        <v>158</v>
      </c>
      <c r="E238" s="206" t="s">
        <v>19</v>
      </c>
      <c r="F238" s="207" t="s">
        <v>276</v>
      </c>
      <c r="G238" s="205"/>
      <c r="H238" s="206" t="s">
        <v>19</v>
      </c>
      <c r="I238" s="208"/>
      <c r="J238" s="205"/>
      <c r="K238" s="205"/>
      <c r="L238" s="209"/>
      <c r="M238" s="210"/>
      <c r="N238" s="211"/>
      <c r="O238" s="211"/>
      <c r="P238" s="211"/>
      <c r="Q238" s="211"/>
      <c r="R238" s="211"/>
      <c r="S238" s="211"/>
      <c r="T238" s="212"/>
      <c r="AT238" s="213" t="s">
        <v>158</v>
      </c>
      <c r="AU238" s="213" t="s">
        <v>82</v>
      </c>
      <c r="AV238" s="14" t="s">
        <v>80</v>
      </c>
      <c r="AW238" s="14" t="s">
        <v>33</v>
      </c>
      <c r="AX238" s="14" t="s">
        <v>72</v>
      </c>
      <c r="AY238" s="213" t="s">
        <v>143</v>
      </c>
    </row>
    <row r="239" spans="2:51" s="13" customFormat="1" ht="12">
      <c r="B239" s="193"/>
      <c r="C239" s="194"/>
      <c r="D239" s="188" t="s">
        <v>158</v>
      </c>
      <c r="E239" s="195" t="s">
        <v>19</v>
      </c>
      <c r="F239" s="196" t="s">
        <v>304</v>
      </c>
      <c r="G239" s="194"/>
      <c r="H239" s="197">
        <v>9</v>
      </c>
      <c r="I239" s="198"/>
      <c r="J239" s="194"/>
      <c r="K239" s="194"/>
      <c r="L239" s="199"/>
      <c r="M239" s="200"/>
      <c r="N239" s="201"/>
      <c r="O239" s="201"/>
      <c r="P239" s="201"/>
      <c r="Q239" s="201"/>
      <c r="R239" s="201"/>
      <c r="S239" s="201"/>
      <c r="T239" s="202"/>
      <c r="AT239" s="203" t="s">
        <v>158</v>
      </c>
      <c r="AU239" s="203" t="s">
        <v>82</v>
      </c>
      <c r="AV239" s="13" t="s">
        <v>82</v>
      </c>
      <c r="AW239" s="13" t="s">
        <v>33</v>
      </c>
      <c r="AX239" s="13" t="s">
        <v>72</v>
      </c>
      <c r="AY239" s="203" t="s">
        <v>143</v>
      </c>
    </row>
    <row r="240" spans="2:51" s="14" customFormat="1" ht="12">
      <c r="B240" s="204"/>
      <c r="C240" s="205"/>
      <c r="D240" s="188" t="s">
        <v>158</v>
      </c>
      <c r="E240" s="206" t="s">
        <v>19</v>
      </c>
      <c r="F240" s="207" t="s">
        <v>287</v>
      </c>
      <c r="G240" s="205"/>
      <c r="H240" s="206" t="s">
        <v>19</v>
      </c>
      <c r="I240" s="208"/>
      <c r="J240" s="205"/>
      <c r="K240" s="205"/>
      <c r="L240" s="209"/>
      <c r="M240" s="210"/>
      <c r="N240" s="211"/>
      <c r="O240" s="211"/>
      <c r="P240" s="211"/>
      <c r="Q240" s="211"/>
      <c r="R240" s="211"/>
      <c r="S240" s="211"/>
      <c r="T240" s="212"/>
      <c r="AT240" s="213" t="s">
        <v>158</v>
      </c>
      <c r="AU240" s="213" t="s">
        <v>82</v>
      </c>
      <c r="AV240" s="14" t="s">
        <v>80</v>
      </c>
      <c r="AW240" s="14" t="s">
        <v>33</v>
      </c>
      <c r="AX240" s="14" t="s">
        <v>72</v>
      </c>
      <c r="AY240" s="213" t="s">
        <v>143</v>
      </c>
    </row>
    <row r="241" spans="2:51" s="13" customFormat="1" ht="12">
      <c r="B241" s="193"/>
      <c r="C241" s="194"/>
      <c r="D241" s="188" t="s">
        <v>158</v>
      </c>
      <c r="E241" s="195" t="s">
        <v>19</v>
      </c>
      <c r="F241" s="196" t="s">
        <v>305</v>
      </c>
      <c r="G241" s="194"/>
      <c r="H241" s="197">
        <v>5</v>
      </c>
      <c r="I241" s="198"/>
      <c r="J241" s="194"/>
      <c r="K241" s="194"/>
      <c r="L241" s="199"/>
      <c r="M241" s="200"/>
      <c r="N241" s="201"/>
      <c r="O241" s="201"/>
      <c r="P241" s="201"/>
      <c r="Q241" s="201"/>
      <c r="R241" s="201"/>
      <c r="S241" s="201"/>
      <c r="T241" s="202"/>
      <c r="AT241" s="203" t="s">
        <v>158</v>
      </c>
      <c r="AU241" s="203" t="s">
        <v>82</v>
      </c>
      <c r="AV241" s="13" t="s">
        <v>82</v>
      </c>
      <c r="AW241" s="13" t="s">
        <v>33</v>
      </c>
      <c r="AX241" s="13" t="s">
        <v>72</v>
      </c>
      <c r="AY241" s="203" t="s">
        <v>143</v>
      </c>
    </row>
    <row r="242" spans="2:51" s="14" customFormat="1" ht="12">
      <c r="B242" s="204"/>
      <c r="C242" s="205"/>
      <c r="D242" s="188" t="s">
        <v>158</v>
      </c>
      <c r="E242" s="206" t="s">
        <v>19</v>
      </c>
      <c r="F242" s="207" t="s">
        <v>297</v>
      </c>
      <c r="G242" s="205"/>
      <c r="H242" s="206" t="s">
        <v>19</v>
      </c>
      <c r="I242" s="208"/>
      <c r="J242" s="205"/>
      <c r="K242" s="205"/>
      <c r="L242" s="209"/>
      <c r="M242" s="210"/>
      <c r="N242" s="211"/>
      <c r="O242" s="211"/>
      <c r="P242" s="211"/>
      <c r="Q242" s="211"/>
      <c r="R242" s="211"/>
      <c r="S242" s="211"/>
      <c r="T242" s="212"/>
      <c r="AT242" s="213" t="s">
        <v>158</v>
      </c>
      <c r="AU242" s="213" t="s">
        <v>82</v>
      </c>
      <c r="AV242" s="14" t="s">
        <v>80</v>
      </c>
      <c r="AW242" s="14" t="s">
        <v>33</v>
      </c>
      <c r="AX242" s="14" t="s">
        <v>72</v>
      </c>
      <c r="AY242" s="213" t="s">
        <v>143</v>
      </c>
    </row>
    <row r="243" spans="2:51" s="13" customFormat="1" ht="12">
      <c r="B243" s="193"/>
      <c r="C243" s="194"/>
      <c r="D243" s="188" t="s">
        <v>158</v>
      </c>
      <c r="E243" s="195" t="s">
        <v>19</v>
      </c>
      <c r="F243" s="196" t="s">
        <v>305</v>
      </c>
      <c r="G243" s="194"/>
      <c r="H243" s="197">
        <v>5</v>
      </c>
      <c r="I243" s="198"/>
      <c r="J243" s="194"/>
      <c r="K243" s="194"/>
      <c r="L243" s="199"/>
      <c r="M243" s="200"/>
      <c r="N243" s="201"/>
      <c r="O243" s="201"/>
      <c r="P243" s="201"/>
      <c r="Q243" s="201"/>
      <c r="R243" s="201"/>
      <c r="S243" s="201"/>
      <c r="T243" s="202"/>
      <c r="AT243" s="203" t="s">
        <v>158</v>
      </c>
      <c r="AU243" s="203" t="s">
        <v>82</v>
      </c>
      <c r="AV243" s="13" t="s">
        <v>82</v>
      </c>
      <c r="AW243" s="13" t="s">
        <v>33</v>
      </c>
      <c r="AX243" s="13" t="s">
        <v>72</v>
      </c>
      <c r="AY243" s="203" t="s">
        <v>143</v>
      </c>
    </row>
    <row r="244" spans="2:51" s="14" customFormat="1" ht="12">
      <c r="B244" s="204"/>
      <c r="C244" s="205"/>
      <c r="D244" s="188" t="s">
        <v>158</v>
      </c>
      <c r="E244" s="206" t="s">
        <v>19</v>
      </c>
      <c r="F244" s="207" t="s">
        <v>306</v>
      </c>
      <c r="G244" s="205"/>
      <c r="H244" s="206" t="s">
        <v>19</v>
      </c>
      <c r="I244" s="208"/>
      <c r="J244" s="205"/>
      <c r="K244" s="205"/>
      <c r="L244" s="209"/>
      <c r="M244" s="210"/>
      <c r="N244" s="211"/>
      <c r="O244" s="211"/>
      <c r="P244" s="211"/>
      <c r="Q244" s="211"/>
      <c r="R244" s="211"/>
      <c r="S244" s="211"/>
      <c r="T244" s="212"/>
      <c r="AT244" s="213" t="s">
        <v>158</v>
      </c>
      <c r="AU244" s="213" t="s">
        <v>82</v>
      </c>
      <c r="AV244" s="14" t="s">
        <v>80</v>
      </c>
      <c r="AW244" s="14" t="s">
        <v>33</v>
      </c>
      <c r="AX244" s="14" t="s">
        <v>72</v>
      </c>
      <c r="AY244" s="213" t="s">
        <v>143</v>
      </c>
    </row>
    <row r="245" spans="2:51" s="13" customFormat="1" ht="12">
      <c r="B245" s="193"/>
      <c r="C245" s="194"/>
      <c r="D245" s="188" t="s">
        <v>158</v>
      </c>
      <c r="E245" s="195" t="s">
        <v>19</v>
      </c>
      <c r="F245" s="196" t="s">
        <v>307</v>
      </c>
      <c r="G245" s="194"/>
      <c r="H245" s="197">
        <v>2</v>
      </c>
      <c r="I245" s="198"/>
      <c r="J245" s="194"/>
      <c r="K245" s="194"/>
      <c r="L245" s="199"/>
      <c r="M245" s="200"/>
      <c r="N245" s="201"/>
      <c r="O245" s="201"/>
      <c r="P245" s="201"/>
      <c r="Q245" s="201"/>
      <c r="R245" s="201"/>
      <c r="S245" s="201"/>
      <c r="T245" s="202"/>
      <c r="AT245" s="203" t="s">
        <v>158</v>
      </c>
      <c r="AU245" s="203" t="s">
        <v>82</v>
      </c>
      <c r="AV245" s="13" t="s">
        <v>82</v>
      </c>
      <c r="AW245" s="13" t="s">
        <v>33</v>
      </c>
      <c r="AX245" s="13" t="s">
        <v>72</v>
      </c>
      <c r="AY245" s="203" t="s">
        <v>143</v>
      </c>
    </row>
    <row r="246" spans="2:51" s="15" customFormat="1" ht="12">
      <c r="B246" s="214"/>
      <c r="C246" s="215"/>
      <c r="D246" s="188" t="s">
        <v>158</v>
      </c>
      <c r="E246" s="216" t="s">
        <v>19</v>
      </c>
      <c r="F246" s="217" t="s">
        <v>172</v>
      </c>
      <c r="G246" s="215"/>
      <c r="H246" s="218">
        <v>21</v>
      </c>
      <c r="I246" s="219"/>
      <c r="J246" s="215"/>
      <c r="K246" s="215"/>
      <c r="L246" s="220"/>
      <c r="M246" s="221"/>
      <c r="N246" s="222"/>
      <c r="O246" s="222"/>
      <c r="P246" s="222"/>
      <c r="Q246" s="222"/>
      <c r="R246" s="222"/>
      <c r="S246" s="222"/>
      <c r="T246" s="223"/>
      <c r="AT246" s="224" t="s">
        <v>158</v>
      </c>
      <c r="AU246" s="224" t="s">
        <v>82</v>
      </c>
      <c r="AV246" s="15" t="s">
        <v>149</v>
      </c>
      <c r="AW246" s="15" t="s">
        <v>33</v>
      </c>
      <c r="AX246" s="15" t="s">
        <v>80</v>
      </c>
      <c r="AY246" s="224" t="s">
        <v>143</v>
      </c>
    </row>
    <row r="247" spans="1:65" s="2" customFormat="1" ht="24.2" customHeight="1">
      <c r="A247" s="36"/>
      <c r="B247" s="37"/>
      <c r="C247" s="175" t="s">
        <v>308</v>
      </c>
      <c r="D247" s="175" t="s">
        <v>145</v>
      </c>
      <c r="E247" s="176" t="s">
        <v>309</v>
      </c>
      <c r="F247" s="177" t="s">
        <v>310</v>
      </c>
      <c r="G247" s="178" t="s">
        <v>196</v>
      </c>
      <c r="H247" s="179">
        <v>0.452</v>
      </c>
      <c r="I247" s="180"/>
      <c r="J247" s="181">
        <f>ROUND(I247*H247,2)</f>
        <v>0</v>
      </c>
      <c r="K247" s="177" t="s">
        <v>155</v>
      </c>
      <c r="L247" s="41"/>
      <c r="M247" s="182" t="s">
        <v>19</v>
      </c>
      <c r="N247" s="183" t="s">
        <v>43</v>
      </c>
      <c r="O247" s="66"/>
      <c r="P247" s="184">
        <f>O247*H247</f>
        <v>0</v>
      </c>
      <c r="Q247" s="184">
        <v>0.01954</v>
      </c>
      <c r="R247" s="184">
        <f>Q247*H247</f>
        <v>0.008832079999999999</v>
      </c>
      <c r="S247" s="184">
        <v>0</v>
      </c>
      <c r="T247" s="185">
        <f>S247*H247</f>
        <v>0</v>
      </c>
      <c r="U247" s="36"/>
      <c r="V247" s="36"/>
      <c r="W247" s="36"/>
      <c r="X247" s="36"/>
      <c r="Y247" s="36"/>
      <c r="Z247" s="36"/>
      <c r="AA247" s="36"/>
      <c r="AB247" s="36"/>
      <c r="AC247" s="36"/>
      <c r="AD247" s="36"/>
      <c r="AE247" s="36"/>
      <c r="AR247" s="186" t="s">
        <v>149</v>
      </c>
      <c r="AT247" s="186" t="s">
        <v>145</v>
      </c>
      <c r="AU247" s="186" t="s">
        <v>82</v>
      </c>
      <c r="AY247" s="19" t="s">
        <v>143</v>
      </c>
      <c r="BE247" s="187">
        <f>IF(N247="základní",J247,0)</f>
        <v>0</v>
      </c>
      <c r="BF247" s="187">
        <f>IF(N247="snížená",J247,0)</f>
        <v>0</v>
      </c>
      <c r="BG247" s="187">
        <f>IF(N247="zákl. přenesená",J247,0)</f>
        <v>0</v>
      </c>
      <c r="BH247" s="187">
        <f>IF(N247="sníž. přenesená",J247,0)</f>
        <v>0</v>
      </c>
      <c r="BI247" s="187">
        <f>IF(N247="nulová",J247,0)</f>
        <v>0</v>
      </c>
      <c r="BJ247" s="19" t="s">
        <v>80</v>
      </c>
      <c r="BK247" s="187">
        <f>ROUND(I247*H247,2)</f>
        <v>0</v>
      </c>
      <c r="BL247" s="19" t="s">
        <v>149</v>
      </c>
      <c r="BM247" s="186" t="s">
        <v>311</v>
      </c>
    </row>
    <row r="248" spans="1:47" s="2" customFormat="1" ht="19.5">
      <c r="A248" s="36"/>
      <c r="B248" s="37"/>
      <c r="C248" s="38"/>
      <c r="D248" s="188" t="s">
        <v>151</v>
      </c>
      <c r="E248" s="38"/>
      <c r="F248" s="189" t="s">
        <v>312</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151</v>
      </c>
      <c r="AU248" s="19" t="s">
        <v>82</v>
      </c>
    </row>
    <row r="249" spans="2:51" s="14" customFormat="1" ht="12">
      <c r="B249" s="204"/>
      <c r="C249" s="205"/>
      <c r="D249" s="188" t="s">
        <v>158</v>
      </c>
      <c r="E249" s="206" t="s">
        <v>19</v>
      </c>
      <c r="F249" s="207" t="s">
        <v>276</v>
      </c>
      <c r="G249" s="205"/>
      <c r="H249" s="206" t="s">
        <v>19</v>
      </c>
      <c r="I249" s="208"/>
      <c r="J249" s="205"/>
      <c r="K249" s="205"/>
      <c r="L249" s="209"/>
      <c r="M249" s="210"/>
      <c r="N249" s="211"/>
      <c r="O249" s="211"/>
      <c r="P249" s="211"/>
      <c r="Q249" s="211"/>
      <c r="R249" s="211"/>
      <c r="S249" s="211"/>
      <c r="T249" s="212"/>
      <c r="AT249" s="213" t="s">
        <v>158</v>
      </c>
      <c r="AU249" s="213" t="s">
        <v>82</v>
      </c>
      <c r="AV249" s="14" t="s">
        <v>80</v>
      </c>
      <c r="AW249" s="14" t="s">
        <v>33</v>
      </c>
      <c r="AX249" s="14" t="s">
        <v>72</v>
      </c>
      <c r="AY249" s="213" t="s">
        <v>143</v>
      </c>
    </row>
    <row r="250" spans="2:51" s="13" customFormat="1" ht="12">
      <c r="B250" s="193"/>
      <c r="C250" s="194"/>
      <c r="D250" s="188" t="s">
        <v>158</v>
      </c>
      <c r="E250" s="195" t="s">
        <v>19</v>
      </c>
      <c r="F250" s="196" t="s">
        <v>313</v>
      </c>
      <c r="G250" s="194"/>
      <c r="H250" s="197">
        <v>0.16</v>
      </c>
      <c r="I250" s="198"/>
      <c r="J250" s="194"/>
      <c r="K250" s="194"/>
      <c r="L250" s="199"/>
      <c r="M250" s="200"/>
      <c r="N250" s="201"/>
      <c r="O250" s="201"/>
      <c r="P250" s="201"/>
      <c r="Q250" s="201"/>
      <c r="R250" s="201"/>
      <c r="S250" s="201"/>
      <c r="T250" s="202"/>
      <c r="AT250" s="203" t="s">
        <v>158</v>
      </c>
      <c r="AU250" s="203" t="s">
        <v>82</v>
      </c>
      <c r="AV250" s="13" t="s">
        <v>82</v>
      </c>
      <c r="AW250" s="13" t="s">
        <v>33</v>
      </c>
      <c r="AX250" s="13" t="s">
        <v>72</v>
      </c>
      <c r="AY250" s="203" t="s">
        <v>143</v>
      </c>
    </row>
    <row r="251" spans="2:51" s="13" customFormat="1" ht="12">
      <c r="B251" s="193"/>
      <c r="C251" s="194"/>
      <c r="D251" s="188" t="s">
        <v>158</v>
      </c>
      <c r="E251" s="195" t="s">
        <v>19</v>
      </c>
      <c r="F251" s="196" t="s">
        <v>314</v>
      </c>
      <c r="G251" s="194"/>
      <c r="H251" s="197">
        <v>0.062</v>
      </c>
      <c r="I251" s="198"/>
      <c r="J251" s="194"/>
      <c r="K251" s="194"/>
      <c r="L251" s="199"/>
      <c r="M251" s="200"/>
      <c r="N251" s="201"/>
      <c r="O251" s="201"/>
      <c r="P251" s="201"/>
      <c r="Q251" s="201"/>
      <c r="R251" s="201"/>
      <c r="S251" s="201"/>
      <c r="T251" s="202"/>
      <c r="AT251" s="203" t="s">
        <v>158</v>
      </c>
      <c r="AU251" s="203" t="s">
        <v>82</v>
      </c>
      <c r="AV251" s="13" t="s">
        <v>82</v>
      </c>
      <c r="AW251" s="13" t="s">
        <v>33</v>
      </c>
      <c r="AX251" s="13" t="s">
        <v>72</v>
      </c>
      <c r="AY251" s="203" t="s">
        <v>143</v>
      </c>
    </row>
    <row r="252" spans="2:51" s="13" customFormat="1" ht="12">
      <c r="B252" s="193"/>
      <c r="C252" s="194"/>
      <c r="D252" s="188" t="s">
        <v>158</v>
      </c>
      <c r="E252" s="195" t="s">
        <v>19</v>
      </c>
      <c r="F252" s="196" t="s">
        <v>315</v>
      </c>
      <c r="G252" s="194"/>
      <c r="H252" s="197">
        <v>0.049</v>
      </c>
      <c r="I252" s="198"/>
      <c r="J252" s="194"/>
      <c r="K252" s="194"/>
      <c r="L252" s="199"/>
      <c r="M252" s="200"/>
      <c r="N252" s="201"/>
      <c r="O252" s="201"/>
      <c r="P252" s="201"/>
      <c r="Q252" s="201"/>
      <c r="R252" s="201"/>
      <c r="S252" s="201"/>
      <c r="T252" s="202"/>
      <c r="AT252" s="203" t="s">
        <v>158</v>
      </c>
      <c r="AU252" s="203" t="s">
        <v>82</v>
      </c>
      <c r="AV252" s="13" t="s">
        <v>82</v>
      </c>
      <c r="AW252" s="13" t="s">
        <v>33</v>
      </c>
      <c r="AX252" s="13" t="s">
        <v>72</v>
      </c>
      <c r="AY252" s="203" t="s">
        <v>143</v>
      </c>
    </row>
    <row r="253" spans="2:51" s="13" customFormat="1" ht="12">
      <c r="B253" s="193"/>
      <c r="C253" s="194"/>
      <c r="D253" s="188" t="s">
        <v>158</v>
      </c>
      <c r="E253" s="195" t="s">
        <v>19</v>
      </c>
      <c r="F253" s="196" t="s">
        <v>316</v>
      </c>
      <c r="G253" s="194"/>
      <c r="H253" s="197">
        <v>0.037</v>
      </c>
      <c r="I253" s="198"/>
      <c r="J253" s="194"/>
      <c r="K253" s="194"/>
      <c r="L253" s="199"/>
      <c r="M253" s="200"/>
      <c r="N253" s="201"/>
      <c r="O253" s="201"/>
      <c r="P253" s="201"/>
      <c r="Q253" s="201"/>
      <c r="R253" s="201"/>
      <c r="S253" s="201"/>
      <c r="T253" s="202"/>
      <c r="AT253" s="203" t="s">
        <v>158</v>
      </c>
      <c r="AU253" s="203" t="s">
        <v>82</v>
      </c>
      <c r="AV253" s="13" t="s">
        <v>82</v>
      </c>
      <c r="AW253" s="13" t="s">
        <v>33</v>
      </c>
      <c r="AX253" s="13" t="s">
        <v>72</v>
      </c>
      <c r="AY253" s="203" t="s">
        <v>143</v>
      </c>
    </row>
    <row r="254" spans="2:51" s="16" customFormat="1" ht="12">
      <c r="B254" s="235"/>
      <c r="C254" s="236"/>
      <c r="D254" s="188" t="s">
        <v>158</v>
      </c>
      <c r="E254" s="237" t="s">
        <v>19</v>
      </c>
      <c r="F254" s="238" t="s">
        <v>279</v>
      </c>
      <c r="G254" s="236"/>
      <c r="H254" s="239">
        <v>0.308</v>
      </c>
      <c r="I254" s="240"/>
      <c r="J254" s="236"/>
      <c r="K254" s="236"/>
      <c r="L254" s="241"/>
      <c r="M254" s="242"/>
      <c r="N254" s="243"/>
      <c r="O254" s="243"/>
      <c r="P254" s="243"/>
      <c r="Q254" s="243"/>
      <c r="R254" s="243"/>
      <c r="S254" s="243"/>
      <c r="T254" s="244"/>
      <c r="AT254" s="245" t="s">
        <v>158</v>
      </c>
      <c r="AU254" s="245" t="s">
        <v>82</v>
      </c>
      <c r="AV254" s="16" t="s">
        <v>160</v>
      </c>
      <c r="AW254" s="16" t="s">
        <v>33</v>
      </c>
      <c r="AX254" s="16" t="s">
        <v>72</v>
      </c>
      <c r="AY254" s="245" t="s">
        <v>143</v>
      </c>
    </row>
    <row r="255" spans="2:51" s="14" customFormat="1" ht="12">
      <c r="B255" s="204"/>
      <c r="C255" s="205"/>
      <c r="D255" s="188" t="s">
        <v>158</v>
      </c>
      <c r="E255" s="206" t="s">
        <v>19</v>
      </c>
      <c r="F255" s="207" t="s">
        <v>287</v>
      </c>
      <c r="G255" s="205"/>
      <c r="H255" s="206" t="s">
        <v>19</v>
      </c>
      <c r="I255" s="208"/>
      <c r="J255" s="205"/>
      <c r="K255" s="205"/>
      <c r="L255" s="209"/>
      <c r="M255" s="210"/>
      <c r="N255" s="211"/>
      <c r="O255" s="211"/>
      <c r="P255" s="211"/>
      <c r="Q255" s="211"/>
      <c r="R255" s="211"/>
      <c r="S255" s="211"/>
      <c r="T255" s="212"/>
      <c r="AT255" s="213" t="s">
        <v>158</v>
      </c>
      <c r="AU255" s="213" t="s">
        <v>82</v>
      </c>
      <c r="AV255" s="14" t="s">
        <v>80</v>
      </c>
      <c r="AW255" s="14" t="s">
        <v>33</v>
      </c>
      <c r="AX255" s="14" t="s">
        <v>72</v>
      </c>
      <c r="AY255" s="213" t="s">
        <v>143</v>
      </c>
    </row>
    <row r="256" spans="2:51" s="13" customFormat="1" ht="12">
      <c r="B256" s="193"/>
      <c r="C256" s="194"/>
      <c r="D256" s="188" t="s">
        <v>158</v>
      </c>
      <c r="E256" s="195" t="s">
        <v>19</v>
      </c>
      <c r="F256" s="196" t="s">
        <v>317</v>
      </c>
      <c r="G256" s="194"/>
      <c r="H256" s="197">
        <v>0.049</v>
      </c>
      <c r="I256" s="198"/>
      <c r="J256" s="194"/>
      <c r="K256" s="194"/>
      <c r="L256" s="199"/>
      <c r="M256" s="200"/>
      <c r="N256" s="201"/>
      <c r="O256" s="201"/>
      <c r="P256" s="201"/>
      <c r="Q256" s="201"/>
      <c r="R256" s="201"/>
      <c r="S256" s="201"/>
      <c r="T256" s="202"/>
      <c r="AT256" s="203" t="s">
        <v>158</v>
      </c>
      <c r="AU256" s="203" t="s">
        <v>82</v>
      </c>
      <c r="AV256" s="13" t="s">
        <v>82</v>
      </c>
      <c r="AW256" s="13" t="s">
        <v>33</v>
      </c>
      <c r="AX256" s="13" t="s">
        <v>72</v>
      </c>
      <c r="AY256" s="203" t="s">
        <v>143</v>
      </c>
    </row>
    <row r="257" spans="2:51" s="13" customFormat="1" ht="12">
      <c r="B257" s="193"/>
      <c r="C257" s="194"/>
      <c r="D257" s="188" t="s">
        <v>158</v>
      </c>
      <c r="E257" s="195" t="s">
        <v>19</v>
      </c>
      <c r="F257" s="196" t="s">
        <v>318</v>
      </c>
      <c r="G257" s="194"/>
      <c r="H257" s="197">
        <v>0.007</v>
      </c>
      <c r="I257" s="198"/>
      <c r="J257" s="194"/>
      <c r="K257" s="194"/>
      <c r="L257" s="199"/>
      <c r="M257" s="200"/>
      <c r="N257" s="201"/>
      <c r="O257" s="201"/>
      <c r="P257" s="201"/>
      <c r="Q257" s="201"/>
      <c r="R257" s="201"/>
      <c r="S257" s="201"/>
      <c r="T257" s="202"/>
      <c r="AT257" s="203" t="s">
        <v>158</v>
      </c>
      <c r="AU257" s="203" t="s">
        <v>82</v>
      </c>
      <c r="AV257" s="13" t="s">
        <v>82</v>
      </c>
      <c r="AW257" s="13" t="s">
        <v>33</v>
      </c>
      <c r="AX257" s="13" t="s">
        <v>72</v>
      </c>
      <c r="AY257" s="203" t="s">
        <v>143</v>
      </c>
    </row>
    <row r="258" spans="2:51" s="16" customFormat="1" ht="12">
      <c r="B258" s="235"/>
      <c r="C258" s="236"/>
      <c r="D258" s="188" t="s">
        <v>158</v>
      </c>
      <c r="E258" s="237" t="s">
        <v>19</v>
      </c>
      <c r="F258" s="238" t="s">
        <v>279</v>
      </c>
      <c r="G258" s="236"/>
      <c r="H258" s="239">
        <v>0.056</v>
      </c>
      <c r="I258" s="240"/>
      <c r="J258" s="236"/>
      <c r="K258" s="236"/>
      <c r="L258" s="241"/>
      <c r="M258" s="242"/>
      <c r="N258" s="243"/>
      <c r="O258" s="243"/>
      <c r="P258" s="243"/>
      <c r="Q258" s="243"/>
      <c r="R258" s="243"/>
      <c r="S258" s="243"/>
      <c r="T258" s="244"/>
      <c r="AT258" s="245" t="s">
        <v>158</v>
      </c>
      <c r="AU258" s="245" t="s">
        <v>82</v>
      </c>
      <c r="AV258" s="16" t="s">
        <v>160</v>
      </c>
      <c r="AW258" s="16" t="s">
        <v>33</v>
      </c>
      <c r="AX258" s="16" t="s">
        <v>72</v>
      </c>
      <c r="AY258" s="245" t="s">
        <v>143</v>
      </c>
    </row>
    <row r="259" spans="2:51" s="14" customFormat="1" ht="12">
      <c r="B259" s="204"/>
      <c r="C259" s="205"/>
      <c r="D259" s="188" t="s">
        <v>158</v>
      </c>
      <c r="E259" s="206" t="s">
        <v>19</v>
      </c>
      <c r="F259" s="207" t="s">
        <v>297</v>
      </c>
      <c r="G259" s="205"/>
      <c r="H259" s="206" t="s">
        <v>19</v>
      </c>
      <c r="I259" s="208"/>
      <c r="J259" s="205"/>
      <c r="K259" s="205"/>
      <c r="L259" s="209"/>
      <c r="M259" s="210"/>
      <c r="N259" s="211"/>
      <c r="O259" s="211"/>
      <c r="P259" s="211"/>
      <c r="Q259" s="211"/>
      <c r="R259" s="211"/>
      <c r="S259" s="211"/>
      <c r="T259" s="212"/>
      <c r="AT259" s="213" t="s">
        <v>158</v>
      </c>
      <c r="AU259" s="213" t="s">
        <v>82</v>
      </c>
      <c r="AV259" s="14" t="s">
        <v>80</v>
      </c>
      <c r="AW259" s="14" t="s">
        <v>33</v>
      </c>
      <c r="AX259" s="14" t="s">
        <v>72</v>
      </c>
      <c r="AY259" s="213" t="s">
        <v>143</v>
      </c>
    </row>
    <row r="260" spans="2:51" s="13" customFormat="1" ht="12">
      <c r="B260" s="193"/>
      <c r="C260" s="194"/>
      <c r="D260" s="188" t="s">
        <v>158</v>
      </c>
      <c r="E260" s="195" t="s">
        <v>19</v>
      </c>
      <c r="F260" s="196" t="s">
        <v>317</v>
      </c>
      <c r="G260" s="194"/>
      <c r="H260" s="197">
        <v>0.049</v>
      </c>
      <c r="I260" s="198"/>
      <c r="J260" s="194"/>
      <c r="K260" s="194"/>
      <c r="L260" s="199"/>
      <c r="M260" s="200"/>
      <c r="N260" s="201"/>
      <c r="O260" s="201"/>
      <c r="P260" s="201"/>
      <c r="Q260" s="201"/>
      <c r="R260" s="201"/>
      <c r="S260" s="201"/>
      <c r="T260" s="202"/>
      <c r="AT260" s="203" t="s">
        <v>158</v>
      </c>
      <c r="AU260" s="203" t="s">
        <v>82</v>
      </c>
      <c r="AV260" s="13" t="s">
        <v>82</v>
      </c>
      <c r="AW260" s="13" t="s">
        <v>33</v>
      </c>
      <c r="AX260" s="13" t="s">
        <v>72</v>
      </c>
      <c r="AY260" s="203" t="s">
        <v>143</v>
      </c>
    </row>
    <row r="261" spans="2:51" s="13" customFormat="1" ht="12">
      <c r="B261" s="193"/>
      <c r="C261" s="194"/>
      <c r="D261" s="188" t="s">
        <v>158</v>
      </c>
      <c r="E261" s="195" t="s">
        <v>19</v>
      </c>
      <c r="F261" s="196" t="s">
        <v>319</v>
      </c>
      <c r="G261" s="194"/>
      <c r="H261" s="197">
        <v>0.013</v>
      </c>
      <c r="I261" s="198"/>
      <c r="J261" s="194"/>
      <c r="K261" s="194"/>
      <c r="L261" s="199"/>
      <c r="M261" s="200"/>
      <c r="N261" s="201"/>
      <c r="O261" s="201"/>
      <c r="P261" s="201"/>
      <c r="Q261" s="201"/>
      <c r="R261" s="201"/>
      <c r="S261" s="201"/>
      <c r="T261" s="202"/>
      <c r="AT261" s="203" t="s">
        <v>158</v>
      </c>
      <c r="AU261" s="203" t="s">
        <v>82</v>
      </c>
      <c r="AV261" s="13" t="s">
        <v>82</v>
      </c>
      <c r="AW261" s="13" t="s">
        <v>33</v>
      </c>
      <c r="AX261" s="13" t="s">
        <v>72</v>
      </c>
      <c r="AY261" s="203" t="s">
        <v>143</v>
      </c>
    </row>
    <row r="262" spans="2:51" s="16" customFormat="1" ht="12">
      <c r="B262" s="235"/>
      <c r="C262" s="236"/>
      <c r="D262" s="188" t="s">
        <v>158</v>
      </c>
      <c r="E262" s="237" t="s">
        <v>19</v>
      </c>
      <c r="F262" s="238" t="s">
        <v>279</v>
      </c>
      <c r="G262" s="236"/>
      <c r="H262" s="239">
        <v>0.062</v>
      </c>
      <c r="I262" s="240"/>
      <c r="J262" s="236"/>
      <c r="K262" s="236"/>
      <c r="L262" s="241"/>
      <c r="M262" s="242"/>
      <c r="N262" s="243"/>
      <c r="O262" s="243"/>
      <c r="P262" s="243"/>
      <c r="Q262" s="243"/>
      <c r="R262" s="243"/>
      <c r="S262" s="243"/>
      <c r="T262" s="244"/>
      <c r="AT262" s="245" t="s">
        <v>158</v>
      </c>
      <c r="AU262" s="245" t="s">
        <v>82</v>
      </c>
      <c r="AV262" s="16" t="s">
        <v>160</v>
      </c>
      <c r="AW262" s="16" t="s">
        <v>33</v>
      </c>
      <c r="AX262" s="16" t="s">
        <v>72</v>
      </c>
      <c r="AY262" s="245" t="s">
        <v>143</v>
      </c>
    </row>
    <row r="263" spans="2:51" s="14" customFormat="1" ht="12">
      <c r="B263" s="204"/>
      <c r="C263" s="205"/>
      <c r="D263" s="188" t="s">
        <v>158</v>
      </c>
      <c r="E263" s="206" t="s">
        <v>19</v>
      </c>
      <c r="F263" s="207" t="s">
        <v>306</v>
      </c>
      <c r="G263" s="205"/>
      <c r="H263" s="206" t="s">
        <v>19</v>
      </c>
      <c r="I263" s="208"/>
      <c r="J263" s="205"/>
      <c r="K263" s="205"/>
      <c r="L263" s="209"/>
      <c r="M263" s="210"/>
      <c r="N263" s="211"/>
      <c r="O263" s="211"/>
      <c r="P263" s="211"/>
      <c r="Q263" s="211"/>
      <c r="R263" s="211"/>
      <c r="S263" s="211"/>
      <c r="T263" s="212"/>
      <c r="AT263" s="213" t="s">
        <v>158</v>
      </c>
      <c r="AU263" s="213" t="s">
        <v>82</v>
      </c>
      <c r="AV263" s="14" t="s">
        <v>80</v>
      </c>
      <c r="AW263" s="14" t="s">
        <v>33</v>
      </c>
      <c r="AX263" s="14" t="s">
        <v>72</v>
      </c>
      <c r="AY263" s="213" t="s">
        <v>143</v>
      </c>
    </row>
    <row r="264" spans="2:51" s="13" customFormat="1" ht="12">
      <c r="B264" s="193"/>
      <c r="C264" s="194"/>
      <c r="D264" s="188" t="s">
        <v>158</v>
      </c>
      <c r="E264" s="195" t="s">
        <v>19</v>
      </c>
      <c r="F264" s="196" t="s">
        <v>320</v>
      </c>
      <c r="G264" s="194"/>
      <c r="H264" s="197">
        <v>0.014</v>
      </c>
      <c r="I264" s="198"/>
      <c r="J264" s="194"/>
      <c r="K264" s="194"/>
      <c r="L264" s="199"/>
      <c r="M264" s="200"/>
      <c r="N264" s="201"/>
      <c r="O264" s="201"/>
      <c r="P264" s="201"/>
      <c r="Q264" s="201"/>
      <c r="R264" s="201"/>
      <c r="S264" s="201"/>
      <c r="T264" s="202"/>
      <c r="AT264" s="203" t="s">
        <v>158</v>
      </c>
      <c r="AU264" s="203" t="s">
        <v>82</v>
      </c>
      <c r="AV264" s="13" t="s">
        <v>82</v>
      </c>
      <c r="AW264" s="13" t="s">
        <v>33</v>
      </c>
      <c r="AX264" s="13" t="s">
        <v>72</v>
      </c>
      <c r="AY264" s="203" t="s">
        <v>143</v>
      </c>
    </row>
    <row r="265" spans="2:51" s="13" customFormat="1" ht="12">
      <c r="B265" s="193"/>
      <c r="C265" s="194"/>
      <c r="D265" s="188" t="s">
        <v>158</v>
      </c>
      <c r="E265" s="195" t="s">
        <v>19</v>
      </c>
      <c r="F265" s="196" t="s">
        <v>318</v>
      </c>
      <c r="G265" s="194"/>
      <c r="H265" s="197">
        <v>0.007</v>
      </c>
      <c r="I265" s="198"/>
      <c r="J265" s="194"/>
      <c r="K265" s="194"/>
      <c r="L265" s="199"/>
      <c r="M265" s="200"/>
      <c r="N265" s="201"/>
      <c r="O265" s="201"/>
      <c r="P265" s="201"/>
      <c r="Q265" s="201"/>
      <c r="R265" s="201"/>
      <c r="S265" s="201"/>
      <c r="T265" s="202"/>
      <c r="AT265" s="203" t="s">
        <v>158</v>
      </c>
      <c r="AU265" s="203" t="s">
        <v>82</v>
      </c>
      <c r="AV265" s="13" t="s">
        <v>82</v>
      </c>
      <c r="AW265" s="13" t="s">
        <v>33</v>
      </c>
      <c r="AX265" s="13" t="s">
        <v>72</v>
      </c>
      <c r="AY265" s="203" t="s">
        <v>143</v>
      </c>
    </row>
    <row r="266" spans="2:51" s="13" customFormat="1" ht="12">
      <c r="B266" s="193"/>
      <c r="C266" s="194"/>
      <c r="D266" s="188" t="s">
        <v>158</v>
      </c>
      <c r="E266" s="195" t="s">
        <v>19</v>
      </c>
      <c r="F266" s="196" t="s">
        <v>321</v>
      </c>
      <c r="G266" s="194"/>
      <c r="H266" s="197">
        <v>0.005</v>
      </c>
      <c r="I266" s="198"/>
      <c r="J266" s="194"/>
      <c r="K266" s="194"/>
      <c r="L266" s="199"/>
      <c r="M266" s="200"/>
      <c r="N266" s="201"/>
      <c r="O266" s="201"/>
      <c r="P266" s="201"/>
      <c r="Q266" s="201"/>
      <c r="R266" s="201"/>
      <c r="S266" s="201"/>
      <c r="T266" s="202"/>
      <c r="AT266" s="203" t="s">
        <v>158</v>
      </c>
      <c r="AU266" s="203" t="s">
        <v>82</v>
      </c>
      <c r="AV266" s="13" t="s">
        <v>82</v>
      </c>
      <c r="AW266" s="13" t="s">
        <v>33</v>
      </c>
      <c r="AX266" s="13" t="s">
        <v>72</v>
      </c>
      <c r="AY266" s="203" t="s">
        <v>143</v>
      </c>
    </row>
    <row r="267" spans="2:51" s="16" customFormat="1" ht="12">
      <c r="B267" s="235"/>
      <c r="C267" s="236"/>
      <c r="D267" s="188" t="s">
        <v>158</v>
      </c>
      <c r="E267" s="237" t="s">
        <v>19</v>
      </c>
      <c r="F267" s="238" t="s">
        <v>279</v>
      </c>
      <c r="G267" s="236"/>
      <c r="H267" s="239">
        <v>0.026</v>
      </c>
      <c r="I267" s="240"/>
      <c r="J267" s="236"/>
      <c r="K267" s="236"/>
      <c r="L267" s="241"/>
      <c r="M267" s="242"/>
      <c r="N267" s="243"/>
      <c r="O267" s="243"/>
      <c r="P267" s="243"/>
      <c r="Q267" s="243"/>
      <c r="R267" s="243"/>
      <c r="S267" s="243"/>
      <c r="T267" s="244"/>
      <c r="AT267" s="245" t="s">
        <v>158</v>
      </c>
      <c r="AU267" s="245" t="s">
        <v>82</v>
      </c>
      <c r="AV267" s="16" t="s">
        <v>160</v>
      </c>
      <c r="AW267" s="16" t="s">
        <v>33</v>
      </c>
      <c r="AX267" s="16" t="s">
        <v>72</v>
      </c>
      <c r="AY267" s="245" t="s">
        <v>143</v>
      </c>
    </row>
    <row r="268" spans="2:51" s="15" customFormat="1" ht="12">
      <c r="B268" s="214"/>
      <c r="C268" s="215"/>
      <c r="D268" s="188" t="s">
        <v>158</v>
      </c>
      <c r="E268" s="216" t="s">
        <v>19</v>
      </c>
      <c r="F268" s="217" t="s">
        <v>172</v>
      </c>
      <c r="G268" s="215"/>
      <c r="H268" s="218">
        <v>0.452</v>
      </c>
      <c r="I268" s="219"/>
      <c r="J268" s="215"/>
      <c r="K268" s="215"/>
      <c r="L268" s="220"/>
      <c r="M268" s="221"/>
      <c r="N268" s="222"/>
      <c r="O268" s="222"/>
      <c r="P268" s="222"/>
      <c r="Q268" s="222"/>
      <c r="R268" s="222"/>
      <c r="S268" s="222"/>
      <c r="T268" s="223"/>
      <c r="AT268" s="224" t="s">
        <v>158</v>
      </c>
      <c r="AU268" s="224" t="s">
        <v>82</v>
      </c>
      <c r="AV268" s="15" t="s">
        <v>149</v>
      </c>
      <c r="AW268" s="15" t="s">
        <v>33</v>
      </c>
      <c r="AX268" s="15" t="s">
        <v>80</v>
      </c>
      <c r="AY268" s="224" t="s">
        <v>143</v>
      </c>
    </row>
    <row r="269" spans="1:65" s="2" customFormat="1" ht="24.2" customHeight="1">
      <c r="A269" s="36"/>
      <c r="B269" s="37"/>
      <c r="C269" s="225" t="s">
        <v>322</v>
      </c>
      <c r="D269" s="225" t="s">
        <v>214</v>
      </c>
      <c r="E269" s="226" t="s">
        <v>323</v>
      </c>
      <c r="F269" s="227" t="s">
        <v>324</v>
      </c>
      <c r="G269" s="228" t="s">
        <v>196</v>
      </c>
      <c r="H269" s="229">
        <v>0.027</v>
      </c>
      <c r="I269" s="230"/>
      <c r="J269" s="231">
        <f>ROUND(I269*H269,2)</f>
        <v>0</v>
      </c>
      <c r="K269" s="227" t="s">
        <v>155</v>
      </c>
      <c r="L269" s="232"/>
      <c r="M269" s="233" t="s">
        <v>19</v>
      </c>
      <c r="N269" s="234" t="s">
        <v>43</v>
      </c>
      <c r="O269" s="66"/>
      <c r="P269" s="184">
        <f>O269*H269</f>
        <v>0</v>
      </c>
      <c r="Q269" s="184">
        <v>1</v>
      </c>
      <c r="R269" s="184">
        <f>Q269*H269</f>
        <v>0.027</v>
      </c>
      <c r="S269" s="184">
        <v>0</v>
      </c>
      <c r="T269" s="185">
        <f>S269*H269</f>
        <v>0</v>
      </c>
      <c r="U269" s="36"/>
      <c r="V269" s="36"/>
      <c r="W269" s="36"/>
      <c r="X269" s="36"/>
      <c r="Y269" s="36"/>
      <c r="Z269" s="36"/>
      <c r="AA269" s="36"/>
      <c r="AB269" s="36"/>
      <c r="AC269" s="36"/>
      <c r="AD269" s="36"/>
      <c r="AE269" s="36"/>
      <c r="AR269" s="186" t="s">
        <v>193</v>
      </c>
      <c r="AT269" s="186" t="s">
        <v>214</v>
      </c>
      <c r="AU269" s="186" t="s">
        <v>82</v>
      </c>
      <c r="AY269" s="19" t="s">
        <v>143</v>
      </c>
      <c r="BE269" s="187">
        <f>IF(N269="základní",J269,0)</f>
        <v>0</v>
      </c>
      <c r="BF269" s="187">
        <f>IF(N269="snížená",J269,0)</f>
        <v>0</v>
      </c>
      <c r="BG269" s="187">
        <f>IF(N269="zákl. přenesená",J269,0)</f>
        <v>0</v>
      </c>
      <c r="BH269" s="187">
        <f>IF(N269="sníž. přenesená",J269,0)</f>
        <v>0</v>
      </c>
      <c r="BI269" s="187">
        <f>IF(N269="nulová",J269,0)</f>
        <v>0</v>
      </c>
      <c r="BJ269" s="19" t="s">
        <v>80</v>
      </c>
      <c r="BK269" s="187">
        <f>ROUND(I269*H269,2)</f>
        <v>0</v>
      </c>
      <c r="BL269" s="19" t="s">
        <v>149</v>
      </c>
      <c r="BM269" s="186" t="s">
        <v>325</v>
      </c>
    </row>
    <row r="270" spans="1:47" s="2" customFormat="1" ht="12">
      <c r="A270" s="36"/>
      <c r="B270" s="37"/>
      <c r="C270" s="38"/>
      <c r="D270" s="188" t="s">
        <v>151</v>
      </c>
      <c r="E270" s="38"/>
      <c r="F270" s="189" t="s">
        <v>324</v>
      </c>
      <c r="G270" s="38"/>
      <c r="H270" s="38"/>
      <c r="I270" s="190"/>
      <c r="J270" s="38"/>
      <c r="K270" s="38"/>
      <c r="L270" s="41"/>
      <c r="M270" s="191"/>
      <c r="N270" s="192"/>
      <c r="O270" s="66"/>
      <c r="P270" s="66"/>
      <c r="Q270" s="66"/>
      <c r="R270" s="66"/>
      <c r="S270" s="66"/>
      <c r="T270" s="67"/>
      <c r="U270" s="36"/>
      <c r="V270" s="36"/>
      <c r="W270" s="36"/>
      <c r="X270" s="36"/>
      <c r="Y270" s="36"/>
      <c r="Z270" s="36"/>
      <c r="AA270" s="36"/>
      <c r="AB270" s="36"/>
      <c r="AC270" s="36"/>
      <c r="AD270" s="36"/>
      <c r="AE270" s="36"/>
      <c r="AT270" s="19" t="s">
        <v>151</v>
      </c>
      <c r="AU270" s="19" t="s">
        <v>82</v>
      </c>
    </row>
    <row r="271" spans="2:51" s="14" customFormat="1" ht="12">
      <c r="B271" s="204"/>
      <c r="C271" s="205"/>
      <c r="D271" s="188" t="s">
        <v>158</v>
      </c>
      <c r="E271" s="206" t="s">
        <v>19</v>
      </c>
      <c r="F271" s="207" t="s">
        <v>287</v>
      </c>
      <c r="G271" s="205"/>
      <c r="H271" s="206" t="s">
        <v>19</v>
      </c>
      <c r="I271" s="208"/>
      <c r="J271" s="205"/>
      <c r="K271" s="205"/>
      <c r="L271" s="209"/>
      <c r="M271" s="210"/>
      <c r="N271" s="211"/>
      <c r="O271" s="211"/>
      <c r="P271" s="211"/>
      <c r="Q271" s="211"/>
      <c r="R271" s="211"/>
      <c r="S271" s="211"/>
      <c r="T271" s="212"/>
      <c r="AT271" s="213" t="s">
        <v>158</v>
      </c>
      <c r="AU271" s="213" t="s">
        <v>82</v>
      </c>
      <c r="AV271" s="14" t="s">
        <v>80</v>
      </c>
      <c r="AW271" s="14" t="s">
        <v>33</v>
      </c>
      <c r="AX271" s="14" t="s">
        <v>72</v>
      </c>
      <c r="AY271" s="213" t="s">
        <v>143</v>
      </c>
    </row>
    <row r="272" spans="2:51" s="13" customFormat="1" ht="12">
      <c r="B272" s="193"/>
      <c r="C272" s="194"/>
      <c r="D272" s="188" t="s">
        <v>158</v>
      </c>
      <c r="E272" s="195" t="s">
        <v>19</v>
      </c>
      <c r="F272" s="196" t="s">
        <v>326</v>
      </c>
      <c r="G272" s="194"/>
      <c r="H272" s="197">
        <v>0.007</v>
      </c>
      <c r="I272" s="198"/>
      <c r="J272" s="194"/>
      <c r="K272" s="194"/>
      <c r="L272" s="199"/>
      <c r="M272" s="200"/>
      <c r="N272" s="201"/>
      <c r="O272" s="201"/>
      <c r="P272" s="201"/>
      <c r="Q272" s="201"/>
      <c r="R272" s="201"/>
      <c r="S272" s="201"/>
      <c r="T272" s="202"/>
      <c r="AT272" s="203" t="s">
        <v>158</v>
      </c>
      <c r="AU272" s="203" t="s">
        <v>82</v>
      </c>
      <c r="AV272" s="13" t="s">
        <v>82</v>
      </c>
      <c r="AW272" s="13" t="s">
        <v>33</v>
      </c>
      <c r="AX272" s="13" t="s">
        <v>72</v>
      </c>
      <c r="AY272" s="203" t="s">
        <v>143</v>
      </c>
    </row>
    <row r="273" spans="2:51" s="14" customFormat="1" ht="12">
      <c r="B273" s="204"/>
      <c r="C273" s="205"/>
      <c r="D273" s="188" t="s">
        <v>158</v>
      </c>
      <c r="E273" s="206" t="s">
        <v>19</v>
      </c>
      <c r="F273" s="207" t="s">
        <v>327</v>
      </c>
      <c r="G273" s="205"/>
      <c r="H273" s="206" t="s">
        <v>19</v>
      </c>
      <c r="I273" s="208"/>
      <c r="J273" s="205"/>
      <c r="K273" s="205"/>
      <c r="L273" s="209"/>
      <c r="M273" s="210"/>
      <c r="N273" s="211"/>
      <c r="O273" s="211"/>
      <c r="P273" s="211"/>
      <c r="Q273" s="211"/>
      <c r="R273" s="211"/>
      <c r="S273" s="211"/>
      <c r="T273" s="212"/>
      <c r="AT273" s="213" t="s">
        <v>158</v>
      </c>
      <c r="AU273" s="213" t="s">
        <v>82</v>
      </c>
      <c r="AV273" s="14" t="s">
        <v>80</v>
      </c>
      <c r="AW273" s="14" t="s">
        <v>33</v>
      </c>
      <c r="AX273" s="14" t="s">
        <v>72</v>
      </c>
      <c r="AY273" s="213" t="s">
        <v>143</v>
      </c>
    </row>
    <row r="274" spans="2:51" s="13" customFormat="1" ht="12">
      <c r="B274" s="193"/>
      <c r="C274" s="194"/>
      <c r="D274" s="188" t="s">
        <v>158</v>
      </c>
      <c r="E274" s="195" t="s">
        <v>19</v>
      </c>
      <c r="F274" s="196" t="s">
        <v>328</v>
      </c>
      <c r="G274" s="194"/>
      <c r="H274" s="197">
        <v>0.013</v>
      </c>
      <c r="I274" s="198"/>
      <c r="J274" s="194"/>
      <c r="K274" s="194"/>
      <c r="L274" s="199"/>
      <c r="M274" s="200"/>
      <c r="N274" s="201"/>
      <c r="O274" s="201"/>
      <c r="P274" s="201"/>
      <c r="Q274" s="201"/>
      <c r="R274" s="201"/>
      <c r="S274" s="201"/>
      <c r="T274" s="202"/>
      <c r="AT274" s="203" t="s">
        <v>158</v>
      </c>
      <c r="AU274" s="203" t="s">
        <v>82</v>
      </c>
      <c r="AV274" s="13" t="s">
        <v>82</v>
      </c>
      <c r="AW274" s="13" t="s">
        <v>33</v>
      </c>
      <c r="AX274" s="13" t="s">
        <v>72</v>
      </c>
      <c r="AY274" s="203" t="s">
        <v>143</v>
      </c>
    </row>
    <row r="275" spans="2:51" s="14" customFormat="1" ht="12">
      <c r="B275" s="204"/>
      <c r="C275" s="205"/>
      <c r="D275" s="188" t="s">
        <v>158</v>
      </c>
      <c r="E275" s="206" t="s">
        <v>19</v>
      </c>
      <c r="F275" s="207" t="s">
        <v>306</v>
      </c>
      <c r="G275" s="205"/>
      <c r="H275" s="206" t="s">
        <v>19</v>
      </c>
      <c r="I275" s="208"/>
      <c r="J275" s="205"/>
      <c r="K275" s="205"/>
      <c r="L275" s="209"/>
      <c r="M275" s="210"/>
      <c r="N275" s="211"/>
      <c r="O275" s="211"/>
      <c r="P275" s="211"/>
      <c r="Q275" s="211"/>
      <c r="R275" s="211"/>
      <c r="S275" s="211"/>
      <c r="T275" s="212"/>
      <c r="AT275" s="213" t="s">
        <v>158</v>
      </c>
      <c r="AU275" s="213" t="s">
        <v>82</v>
      </c>
      <c r="AV275" s="14" t="s">
        <v>80</v>
      </c>
      <c r="AW275" s="14" t="s">
        <v>33</v>
      </c>
      <c r="AX275" s="14" t="s">
        <v>72</v>
      </c>
      <c r="AY275" s="213" t="s">
        <v>143</v>
      </c>
    </row>
    <row r="276" spans="2:51" s="13" customFormat="1" ht="12">
      <c r="B276" s="193"/>
      <c r="C276" s="194"/>
      <c r="D276" s="188" t="s">
        <v>158</v>
      </c>
      <c r="E276" s="195" t="s">
        <v>19</v>
      </c>
      <c r="F276" s="196" t="s">
        <v>326</v>
      </c>
      <c r="G276" s="194"/>
      <c r="H276" s="197">
        <v>0.007</v>
      </c>
      <c r="I276" s="198"/>
      <c r="J276" s="194"/>
      <c r="K276" s="194"/>
      <c r="L276" s="199"/>
      <c r="M276" s="200"/>
      <c r="N276" s="201"/>
      <c r="O276" s="201"/>
      <c r="P276" s="201"/>
      <c r="Q276" s="201"/>
      <c r="R276" s="201"/>
      <c r="S276" s="201"/>
      <c r="T276" s="202"/>
      <c r="AT276" s="203" t="s">
        <v>158</v>
      </c>
      <c r="AU276" s="203" t="s">
        <v>82</v>
      </c>
      <c r="AV276" s="13" t="s">
        <v>82</v>
      </c>
      <c r="AW276" s="13" t="s">
        <v>33</v>
      </c>
      <c r="AX276" s="13" t="s">
        <v>72</v>
      </c>
      <c r="AY276" s="203" t="s">
        <v>143</v>
      </c>
    </row>
    <row r="277" spans="2:51" s="15" customFormat="1" ht="12">
      <c r="B277" s="214"/>
      <c r="C277" s="215"/>
      <c r="D277" s="188" t="s">
        <v>158</v>
      </c>
      <c r="E277" s="216" t="s">
        <v>19</v>
      </c>
      <c r="F277" s="217" t="s">
        <v>172</v>
      </c>
      <c r="G277" s="215"/>
      <c r="H277" s="218">
        <v>0.027</v>
      </c>
      <c r="I277" s="219"/>
      <c r="J277" s="215"/>
      <c r="K277" s="215"/>
      <c r="L277" s="220"/>
      <c r="M277" s="221"/>
      <c r="N277" s="222"/>
      <c r="O277" s="222"/>
      <c r="P277" s="222"/>
      <c r="Q277" s="222"/>
      <c r="R277" s="222"/>
      <c r="S277" s="222"/>
      <c r="T277" s="223"/>
      <c r="AT277" s="224" t="s">
        <v>158</v>
      </c>
      <c r="AU277" s="224" t="s">
        <v>82</v>
      </c>
      <c r="AV277" s="15" t="s">
        <v>149</v>
      </c>
      <c r="AW277" s="15" t="s">
        <v>33</v>
      </c>
      <c r="AX277" s="15" t="s">
        <v>80</v>
      </c>
      <c r="AY277" s="224" t="s">
        <v>143</v>
      </c>
    </row>
    <row r="278" spans="1:65" s="2" customFormat="1" ht="24.2" customHeight="1">
      <c r="A278" s="36"/>
      <c r="B278" s="37"/>
      <c r="C278" s="225" t="s">
        <v>329</v>
      </c>
      <c r="D278" s="225" t="s">
        <v>214</v>
      </c>
      <c r="E278" s="226" t="s">
        <v>330</v>
      </c>
      <c r="F278" s="227" t="s">
        <v>331</v>
      </c>
      <c r="G278" s="228" t="s">
        <v>196</v>
      </c>
      <c r="H278" s="229">
        <v>0.005</v>
      </c>
      <c r="I278" s="230"/>
      <c r="J278" s="231">
        <f>ROUND(I278*H278,2)</f>
        <v>0</v>
      </c>
      <c r="K278" s="227" t="s">
        <v>155</v>
      </c>
      <c r="L278" s="232"/>
      <c r="M278" s="233" t="s">
        <v>19</v>
      </c>
      <c r="N278" s="234" t="s">
        <v>43</v>
      </c>
      <c r="O278" s="66"/>
      <c r="P278" s="184">
        <f>O278*H278</f>
        <v>0</v>
      </c>
      <c r="Q278" s="184">
        <v>1</v>
      </c>
      <c r="R278" s="184">
        <f>Q278*H278</f>
        <v>0.005</v>
      </c>
      <c r="S278" s="184">
        <v>0</v>
      </c>
      <c r="T278" s="185">
        <f>S278*H278</f>
        <v>0</v>
      </c>
      <c r="U278" s="36"/>
      <c r="V278" s="36"/>
      <c r="W278" s="36"/>
      <c r="X278" s="36"/>
      <c r="Y278" s="36"/>
      <c r="Z278" s="36"/>
      <c r="AA278" s="36"/>
      <c r="AB278" s="36"/>
      <c r="AC278" s="36"/>
      <c r="AD278" s="36"/>
      <c r="AE278" s="36"/>
      <c r="AR278" s="186" t="s">
        <v>193</v>
      </c>
      <c r="AT278" s="186" t="s">
        <v>214</v>
      </c>
      <c r="AU278" s="186" t="s">
        <v>82</v>
      </c>
      <c r="AY278" s="19" t="s">
        <v>143</v>
      </c>
      <c r="BE278" s="187">
        <f>IF(N278="základní",J278,0)</f>
        <v>0</v>
      </c>
      <c r="BF278" s="187">
        <f>IF(N278="snížená",J278,0)</f>
        <v>0</v>
      </c>
      <c r="BG278" s="187">
        <f>IF(N278="zákl. přenesená",J278,0)</f>
        <v>0</v>
      </c>
      <c r="BH278" s="187">
        <f>IF(N278="sníž. přenesená",J278,0)</f>
        <v>0</v>
      </c>
      <c r="BI278" s="187">
        <f>IF(N278="nulová",J278,0)</f>
        <v>0</v>
      </c>
      <c r="BJ278" s="19" t="s">
        <v>80</v>
      </c>
      <c r="BK278" s="187">
        <f>ROUND(I278*H278,2)</f>
        <v>0</v>
      </c>
      <c r="BL278" s="19" t="s">
        <v>149</v>
      </c>
      <c r="BM278" s="186" t="s">
        <v>332</v>
      </c>
    </row>
    <row r="279" spans="1:47" s="2" customFormat="1" ht="12">
      <c r="A279" s="36"/>
      <c r="B279" s="37"/>
      <c r="C279" s="38"/>
      <c r="D279" s="188" t="s">
        <v>151</v>
      </c>
      <c r="E279" s="38"/>
      <c r="F279" s="189" t="s">
        <v>331</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82</v>
      </c>
    </row>
    <row r="280" spans="2:51" s="14" customFormat="1" ht="12">
      <c r="B280" s="204"/>
      <c r="C280" s="205"/>
      <c r="D280" s="188" t="s">
        <v>158</v>
      </c>
      <c r="E280" s="206" t="s">
        <v>19</v>
      </c>
      <c r="F280" s="207" t="s">
        <v>306</v>
      </c>
      <c r="G280" s="205"/>
      <c r="H280" s="206" t="s">
        <v>19</v>
      </c>
      <c r="I280" s="208"/>
      <c r="J280" s="205"/>
      <c r="K280" s="205"/>
      <c r="L280" s="209"/>
      <c r="M280" s="210"/>
      <c r="N280" s="211"/>
      <c r="O280" s="211"/>
      <c r="P280" s="211"/>
      <c r="Q280" s="211"/>
      <c r="R280" s="211"/>
      <c r="S280" s="211"/>
      <c r="T280" s="212"/>
      <c r="AT280" s="213" t="s">
        <v>158</v>
      </c>
      <c r="AU280" s="213" t="s">
        <v>82</v>
      </c>
      <c r="AV280" s="14" t="s">
        <v>80</v>
      </c>
      <c r="AW280" s="14" t="s">
        <v>33</v>
      </c>
      <c r="AX280" s="14" t="s">
        <v>72</v>
      </c>
      <c r="AY280" s="213" t="s">
        <v>143</v>
      </c>
    </row>
    <row r="281" spans="2:51" s="13" customFormat="1" ht="12">
      <c r="B281" s="193"/>
      <c r="C281" s="194"/>
      <c r="D281" s="188" t="s">
        <v>158</v>
      </c>
      <c r="E281" s="195" t="s">
        <v>19</v>
      </c>
      <c r="F281" s="196" t="s">
        <v>321</v>
      </c>
      <c r="G281" s="194"/>
      <c r="H281" s="197">
        <v>0.005</v>
      </c>
      <c r="I281" s="198"/>
      <c r="J281" s="194"/>
      <c r="K281" s="194"/>
      <c r="L281" s="199"/>
      <c r="M281" s="200"/>
      <c r="N281" s="201"/>
      <c r="O281" s="201"/>
      <c r="P281" s="201"/>
      <c r="Q281" s="201"/>
      <c r="R281" s="201"/>
      <c r="S281" s="201"/>
      <c r="T281" s="202"/>
      <c r="AT281" s="203" t="s">
        <v>158</v>
      </c>
      <c r="AU281" s="203" t="s">
        <v>82</v>
      </c>
      <c r="AV281" s="13" t="s">
        <v>82</v>
      </c>
      <c r="AW281" s="13" t="s">
        <v>33</v>
      </c>
      <c r="AX281" s="13" t="s">
        <v>72</v>
      </c>
      <c r="AY281" s="203" t="s">
        <v>143</v>
      </c>
    </row>
    <row r="282" spans="2:51" s="15" customFormat="1" ht="12">
      <c r="B282" s="214"/>
      <c r="C282" s="215"/>
      <c r="D282" s="188" t="s">
        <v>158</v>
      </c>
      <c r="E282" s="216" t="s">
        <v>19</v>
      </c>
      <c r="F282" s="217" t="s">
        <v>172</v>
      </c>
      <c r="G282" s="215"/>
      <c r="H282" s="218">
        <v>0.005</v>
      </c>
      <c r="I282" s="219"/>
      <c r="J282" s="215"/>
      <c r="K282" s="215"/>
      <c r="L282" s="220"/>
      <c r="M282" s="221"/>
      <c r="N282" s="222"/>
      <c r="O282" s="222"/>
      <c r="P282" s="222"/>
      <c r="Q282" s="222"/>
      <c r="R282" s="222"/>
      <c r="S282" s="222"/>
      <c r="T282" s="223"/>
      <c r="AT282" s="224" t="s">
        <v>158</v>
      </c>
      <c r="AU282" s="224" t="s">
        <v>82</v>
      </c>
      <c r="AV282" s="15" t="s">
        <v>149</v>
      </c>
      <c r="AW282" s="15" t="s">
        <v>33</v>
      </c>
      <c r="AX282" s="15" t="s">
        <v>80</v>
      </c>
      <c r="AY282" s="224" t="s">
        <v>143</v>
      </c>
    </row>
    <row r="283" spans="1:65" s="2" customFormat="1" ht="14.45" customHeight="1">
      <c r="A283" s="36"/>
      <c r="B283" s="37"/>
      <c r="C283" s="225" t="s">
        <v>333</v>
      </c>
      <c r="D283" s="225" t="s">
        <v>214</v>
      </c>
      <c r="E283" s="226" t="s">
        <v>334</v>
      </c>
      <c r="F283" s="227" t="s">
        <v>335</v>
      </c>
      <c r="G283" s="228" t="s">
        <v>196</v>
      </c>
      <c r="H283" s="229">
        <v>0.42</v>
      </c>
      <c r="I283" s="230"/>
      <c r="J283" s="231">
        <f>ROUND(I283*H283,2)</f>
        <v>0</v>
      </c>
      <c r="K283" s="227" t="s">
        <v>155</v>
      </c>
      <c r="L283" s="232"/>
      <c r="M283" s="233" t="s">
        <v>19</v>
      </c>
      <c r="N283" s="234" t="s">
        <v>43</v>
      </c>
      <c r="O283" s="66"/>
      <c r="P283" s="184">
        <f>O283*H283</f>
        <v>0</v>
      </c>
      <c r="Q283" s="184">
        <v>1</v>
      </c>
      <c r="R283" s="184">
        <f>Q283*H283</f>
        <v>0.42</v>
      </c>
      <c r="S283" s="184">
        <v>0</v>
      </c>
      <c r="T283" s="185">
        <f>S283*H283</f>
        <v>0</v>
      </c>
      <c r="U283" s="36"/>
      <c r="V283" s="36"/>
      <c r="W283" s="36"/>
      <c r="X283" s="36"/>
      <c r="Y283" s="36"/>
      <c r="Z283" s="36"/>
      <c r="AA283" s="36"/>
      <c r="AB283" s="36"/>
      <c r="AC283" s="36"/>
      <c r="AD283" s="36"/>
      <c r="AE283" s="36"/>
      <c r="AR283" s="186" t="s">
        <v>193</v>
      </c>
      <c r="AT283" s="186" t="s">
        <v>214</v>
      </c>
      <c r="AU283" s="186" t="s">
        <v>82</v>
      </c>
      <c r="AY283" s="19" t="s">
        <v>143</v>
      </c>
      <c r="BE283" s="187">
        <f>IF(N283="základní",J283,0)</f>
        <v>0</v>
      </c>
      <c r="BF283" s="187">
        <f>IF(N283="snížená",J283,0)</f>
        <v>0</v>
      </c>
      <c r="BG283" s="187">
        <f>IF(N283="zákl. přenesená",J283,0)</f>
        <v>0</v>
      </c>
      <c r="BH283" s="187">
        <f>IF(N283="sníž. přenesená",J283,0)</f>
        <v>0</v>
      </c>
      <c r="BI283" s="187">
        <f>IF(N283="nulová",J283,0)</f>
        <v>0</v>
      </c>
      <c r="BJ283" s="19" t="s">
        <v>80</v>
      </c>
      <c r="BK283" s="187">
        <f>ROUND(I283*H283,2)</f>
        <v>0</v>
      </c>
      <c r="BL283" s="19" t="s">
        <v>149</v>
      </c>
      <c r="BM283" s="186" t="s">
        <v>336</v>
      </c>
    </row>
    <row r="284" spans="1:47" s="2" customFormat="1" ht="12">
      <c r="A284" s="36"/>
      <c r="B284" s="37"/>
      <c r="C284" s="38"/>
      <c r="D284" s="188" t="s">
        <v>151</v>
      </c>
      <c r="E284" s="38"/>
      <c r="F284" s="189" t="s">
        <v>335</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151</v>
      </c>
      <c r="AU284" s="19" t="s">
        <v>82</v>
      </c>
    </row>
    <row r="285" spans="2:51" s="14" customFormat="1" ht="12">
      <c r="B285" s="204"/>
      <c r="C285" s="205"/>
      <c r="D285" s="188" t="s">
        <v>158</v>
      </c>
      <c r="E285" s="206" t="s">
        <v>19</v>
      </c>
      <c r="F285" s="207" t="s">
        <v>276</v>
      </c>
      <c r="G285" s="205"/>
      <c r="H285" s="206" t="s">
        <v>19</v>
      </c>
      <c r="I285" s="208"/>
      <c r="J285" s="205"/>
      <c r="K285" s="205"/>
      <c r="L285" s="209"/>
      <c r="M285" s="210"/>
      <c r="N285" s="211"/>
      <c r="O285" s="211"/>
      <c r="P285" s="211"/>
      <c r="Q285" s="211"/>
      <c r="R285" s="211"/>
      <c r="S285" s="211"/>
      <c r="T285" s="212"/>
      <c r="AT285" s="213" t="s">
        <v>158</v>
      </c>
      <c r="AU285" s="213" t="s">
        <v>82</v>
      </c>
      <c r="AV285" s="14" t="s">
        <v>80</v>
      </c>
      <c r="AW285" s="14" t="s">
        <v>33</v>
      </c>
      <c r="AX285" s="14" t="s">
        <v>72</v>
      </c>
      <c r="AY285" s="213" t="s">
        <v>143</v>
      </c>
    </row>
    <row r="286" spans="2:51" s="13" customFormat="1" ht="12">
      <c r="B286" s="193"/>
      <c r="C286" s="194"/>
      <c r="D286" s="188" t="s">
        <v>158</v>
      </c>
      <c r="E286" s="195" t="s">
        <v>19</v>
      </c>
      <c r="F286" s="196" t="s">
        <v>313</v>
      </c>
      <c r="G286" s="194"/>
      <c r="H286" s="197">
        <v>0.16</v>
      </c>
      <c r="I286" s="198"/>
      <c r="J286" s="194"/>
      <c r="K286" s="194"/>
      <c r="L286" s="199"/>
      <c r="M286" s="200"/>
      <c r="N286" s="201"/>
      <c r="O286" s="201"/>
      <c r="P286" s="201"/>
      <c r="Q286" s="201"/>
      <c r="R286" s="201"/>
      <c r="S286" s="201"/>
      <c r="T286" s="202"/>
      <c r="AT286" s="203" t="s">
        <v>158</v>
      </c>
      <c r="AU286" s="203" t="s">
        <v>82</v>
      </c>
      <c r="AV286" s="13" t="s">
        <v>82</v>
      </c>
      <c r="AW286" s="13" t="s">
        <v>33</v>
      </c>
      <c r="AX286" s="13" t="s">
        <v>72</v>
      </c>
      <c r="AY286" s="203" t="s">
        <v>143</v>
      </c>
    </row>
    <row r="287" spans="2:51" s="13" customFormat="1" ht="12">
      <c r="B287" s="193"/>
      <c r="C287" s="194"/>
      <c r="D287" s="188" t="s">
        <v>158</v>
      </c>
      <c r="E287" s="195" t="s">
        <v>19</v>
      </c>
      <c r="F287" s="196" t="s">
        <v>314</v>
      </c>
      <c r="G287" s="194"/>
      <c r="H287" s="197">
        <v>0.062</v>
      </c>
      <c r="I287" s="198"/>
      <c r="J287" s="194"/>
      <c r="K287" s="194"/>
      <c r="L287" s="199"/>
      <c r="M287" s="200"/>
      <c r="N287" s="201"/>
      <c r="O287" s="201"/>
      <c r="P287" s="201"/>
      <c r="Q287" s="201"/>
      <c r="R287" s="201"/>
      <c r="S287" s="201"/>
      <c r="T287" s="202"/>
      <c r="AT287" s="203" t="s">
        <v>158</v>
      </c>
      <c r="AU287" s="203" t="s">
        <v>82</v>
      </c>
      <c r="AV287" s="13" t="s">
        <v>82</v>
      </c>
      <c r="AW287" s="13" t="s">
        <v>33</v>
      </c>
      <c r="AX287" s="13" t="s">
        <v>72</v>
      </c>
      <c r="AY287" s="203" t="s">
        <v>143</v>
      </c>
    </row>
    <row r="288" spans="2:51" s="13" customFormat="1" ht="12">
      <c r="B288" s="193"/>
      <c r="C288" s="194"/>
      <c r="D288" s="188" t="s">
        <v>158</v>
      </c>
      <c r="E288" s="195" t="s">
        <v>19</v>
      </c>
      <c r="F288" s="196" t="s">
        <v>315</v>
      </c>
      <c r="G288" s="194"/>
      <c r="H288" s="197">
        <v>0.049</v>
      </c>
      <c r="I288" s="198"/>
      <c r="J288" s="194"/>
      <c r="K288" s="194"/>
      <c r="L288" s="199"/>
      <c r="M288" s="200"/>
      <c r="N288" s="201"/>
      <c r="O288" s="201"/>
      <c r="P288" s="201"/>
      <c r="Q288" s="201"/>
      <c r="R288" s="201"/>
      <c r="S288" s="201"/>
      <c r="T288" s="202"/>
      <c r="AT288" s="203" t="s">
        <v>158</v>
      </c>
      <c r="AU288" s="203" t="s">
        <v>82</v>
      </c>
      <c r="AV288" s="13" t="s">
        <v>82</v>
      </c>
      <c r="AW288" s="13" t="s">
        <v>33</v>
      </c>
      <c r="AX288" s="13" t="s">
        <v>72</v>
      </c>
      <c r="AY288" s="203" t="s">
        <v>143</v>
      </c>
    </row>
    <row r="289" spans="2:51" s="13" customFormat="1" ht="12">
      <c r="B289" s="193"/>
      <c r="C289" s="194"/>
      <c r="D289" s="188" t="s">
        <v>158</v>
      </c>
      <c r="E289" s="195" t="s">
        <v>19</v>
      </c>
      <c r="F289" s="196" t="s">
        <v>316</v>
      </c>
      <c r="G289" s="194"/>
      <c r="H289" s="197">
        <v>0.037</v>
      </c>
      <c r="I289" s="198"/>
      <c r="J289" s="194"/>
      <c r="K289" s="194"/>
      <c r="L289" s="199"/>
      <c r="M289" s="200"/>
      <c r="N289" s="201"/>
      <c r="O289" s="201"/>
      <c r="P289" s="201"/>
      <c r="Q289" s="201"/>
      <c r="R289" s="201"/>
      <c r="S289" s="201"/>
      <c r="T289" s="202"/>
      <c r="AT289" s="203" t="s">
        <v>158</v>
      </c>
      <c r="AU289" s="203" t="s">
        <v>82</v>
      </c>
      <c r="AV289" s="13" t="s">
        <v>82</v>
      </c>
      <c r="AW289" s="13" t="s">
        <v>33</v>
      </c>
      <c r="AX289" s="13" t="s">
        <v>72</v>
      </c>
      <c r="AY289" s="203" t="s">
        <v>143</v>
      </c>
    </row>
    <row r="290" spans="2:51" s="16" customFormat="1" ht="12">
      <c r="B290" s="235"/>
      <c r="C290" s="236"/>
      <c r="D290" s="188" t="s">
        <v>158</v>
      </c>
      <c r="E290" s="237" t="s">
        <v>19</v>
      </c>
      <c r="F290" s="238" t="s">
        <v>279</v>
      </c>
      <c r="G290" s="236"/>
      <c r="H290" s="239">
        <v>0.308</v>
      </c>
      <c r="I290" s="240"/>
      <c r="J290" s="236"/>
      <c r="K290" s="236"/>
      <c r="L290" s="241"/>
      <c r="M290" s="242"/>
      <c r="N290" s="243"/>
      <c r="O290" s="243"/>
      <c r="P290" s="243"/>
      <c r="Q290" s="243"/>
      <c r="R290" s="243"/>
      <c r="S290" s="243"/>
      <c r="T290" s="244"/>
      <c r="AT290" s="245" t="s">
        <v>158</v>
      </c>
      <c r="AU290" s="245" t="s">
        <v>82</v>
      </c>
      <c r="AV290" s="16" t="s">
        <v>160</v>
      </c>
      <c r="AW290" s="16" t="s">
        <v>33</v>
      </c>
      <c r="AX290" s="16" t="s">
        <v>72</v>
      </c>
      <c r="AY290" s="245" t="s">
        <v>143</v>
      </c>
    </row>
    <row r="291" spans="2:51" s="14" customFormat="1" ht="12">
      <c r="B291" s="204"/>
      <c r="C291" s="205"/>
      <c r="D291" s="188" t="s">
        <v>158</v>
      </c>
      <c r="E291" s="206" t="s">
        <v>19</v>
      </c>
      <c r="F291" s="207" t="s">
        <v>287</v>
      </c>
      <c r="G291" s="205"/>
      <c r="H291" s="206" t="s">
        <v>19</v>
      </c>
      <c r="I291" s="208"/>
      <c r="J291" s="205"/>
      <c r="K291" s="205"/>
      <c r="L291" s="209"/>
      <c r="M291" s="210"/>
      <c r="N291" s="211"/>
      <c r="O291" s="211"/>
      <c r="P291" s="211"/>
      <c r="Q291" s="211"/>
      <c r="R291" s="211"/>
      <c r="S291" s="211"/>
      <c r="T291" s="212"/>
      <c r="AT291" s="213" t="s">
        <v>158</v>
      </c>
      <c r="AU291" s="213" t="s">
        <v>82</v>
      </c>
      <c r="AV291" s="14" t="s">
        <v>80</v>
      </c>
      <c r="AW291" s="14" t="s">
        <v>33</v>
      </c>
      <c r="AX291" s="14" t="s">
        <v>72</v>
      </c>
      <c r="AY291" s="213" t="s">
        <v>143</v>
      </c>
    </row>
    <row r="292" spans="2:51" s="13" customFormat="1" ht="12">
      <c r="B292" s="193"/>
      <c r="C292" s="194"/>
      <c r="D292" s="188" t="s">
        <v>158</v>
      </c>
      <c r="E292" s="195" t="s">
        <v>19</v>
      </c>
      <c r="F292" s="196" t="s">
        <v>317</v>
      </c>
      <c r="G292" s="194"/>
      <c r="H292" s="197">
        <v>0.049</v>
      </c>
      <c r="I292" s="198"/>
      <c r="J292" s="194"/>
      <c r="K292" s="194"/>
      <c r="L292" s="199"/>
      <c r="M292" s="200"/>
      <c r="N292" s="201"/>
      <c r="O292" s="201"/>
      <c r="P292" s="201"/>
      <c r="Q292" s="201"/>
      <c r="R292" s="201"/>
      <c r="S292" s="201"/>
      <c r="T292" s="202"/>
      <c r="AT292" s="203" t="s">
        <v>158</v>
      </c>
      <c r="AU292" s="203" t="s">
        <v>82</v>
      </c>
      <c r="AV292" s="13" t="s">
        <v>82</v>
      </c>
      <c r="AW292" s="13" t="s">
        <v>33</v>
      </c>
      <c r="AX292" s="13" t="s">
        <v>72</v>
      </c>
      <c r="AY292" s="203" t="s">
        <v>143</v>
      </c>
    </row>
    <row r="293" spans="2:51" s="16" customFormat="1" ht="12">
      <c r="B293" s="235"/>
      <c r="C293" s="236"/>
      <c r="D293" s="188" t="s">
        <v>158</v>
      </c>
      <c r="E293" s="237" t="s">
        <v>19</v>
      </c>
      <c r="F293" s="238" t="s">
        <v>279</v>
      </c>
      <c r="G293" s="236"/>
      <c r="H293" s="239">
        <v>0.049</v>
      </c>
      <c r="I293" s="240"/>
      <c r="J293" s="236"/>
      <c r="K293" s="236"/>
      <c r="L293" s="241"/>
      <c r="M293" s="242"/>
      <c r="N293" s="243"/>
      <c r="O293" s="243"/>
      <c r="P293" s="243"/>
      <c r="Q293" s="243"/>
      <c r="R293" s="243"/>
      <c r="S293" s="243"/>
      <c r="T293" s="244"/>
      <c r="AT293" s="245" t="s">
        <v>158</v>
      </c>
      <c r="AU293" s="245" t="s">
        <v>82</v>
      </c>
      <c r="AV293" s="16" t="s">
        <v>160</v>
      </c>
      <c r="AW293" s="16" t="s">
        <v>33</v>
      </c>
      <c r="AX293" s="16" t="s">
        <v>72</v>
      </c>
      <c r="AY293" s="245" t="s">
        <v>143</v>
      </c>
    </row>
    <row r="294" spans="2:51" s="14" customFormat="1" ht="12">
      <c r="B294" s="204"/>
      <c r="C294" s="205"/>
      <c r="D294" s="188" t="s">
        <v>158</v>
      </c>
      <c r="E294" s="206" t="s">
        <v>19</v>
      </c>
      <c r="F294" s="207" t="s">
        <v>297</v>
      </c>
      <c r="G294" s="205"/>
      <c r="H294" s="206" t="s">
        <v>19</v>
      </c>
      <c r="I294" s="208"/>
      <c r="J294" s="205"/>
      <c r="K294" s="205"/>
      <c r="L294" s="209"/>
      <c r="M294" s="210"/>
      <c r="N294" s="211"/>
      <c r="O294" s="211"/>
      <c r="P294" s="211"/>
      <c r="Q294" s="211"/>
      <c r="R294" s="211"/>
      <c r="S294" s="211"/>
      <c r="T294" s="212"/>
      <c r="AT294" s="213" t="s">
        <v>158</v>
      </c>
      <c r="AU294" s="213" t="s">
        <v>82</v>
      </c>
      <c r="AV294" s="14" t="s">
        <v>80</v>
      </c>
      <c r="AW294" s="14" t="s">
        <v>33</v>
      </c>
      <c r="AX294" s="14" t="s">
        <v>72</v>
      </c>
      <c r="AY294" s="213" t="s">
        <v>143</v>
      </c>
    </row>
    <row r="295" spans="2:51" s="13" customFormat="1" ht="12">
      <c r="B295" s="193"/>
      <c r="C295" s="194"/>
      <c r="D295" s="188" t="s">
        <v>158</v>
      </c>
      <c r="E295" s="195" t="s">
        <v>19</v>
      </c>
      <c r="F295" s="196" t="s">
        <v>317</v>
      </c>
      <c r="G295" s="194"/>
      <c r="H295" s="197">
        <v>0.049</v>
      </c>
      <c r="I295" s="198"/>
      <c r="J295" s="194"/>
      <c r="K295" s="194"/>
      <c r="L295" s="199"/>
      <c r="M295" s="200"/>
      <c r="N295" s="201"/>
      <c r="O295" s="201"/>
      <c r="P295" s="201"/>
      <c r="Q295" s="201"/>
      <c r="R295" s="201"/>
      <c r="S295" s="201"/>
      <c r="T295" s="202"/>
      <c r="AT295" s="203" t="s">
        <v>158</v>
      </c>
      <c r="AU295" s="203" t="s">
        <v>82</v>
      </c>
      <c r="AV295" s="13" t="s">
        <v>82</v>
      </c>
      <c r="AW295" s="13" t="s">
        <v>33</v>
      </c>
      <c r="AX295" s="13" t="s">
        <v>72</v>
      </c>
      <c r="AY295" s="203" t="s">
        <v>143</v>
      </c>
    </row>
    <row r="296" spans="2:51" s="16" customFormat="1" ht="12">
      <c r="B296" s="235"/>
      <c r="C296" s="236"/>
      <c r="D296" s="188" t="s">
        <v>158</v>
      </c>
      <c r="E296" s="237" t="s">
        <v>19</v>
      </c>
      <c r="F296" s="238" t="s">
        <v>279</v>
      </c>
      <c r="G296" s="236"/>
      <c r="H296" s="239">
        <v>0.049</v>
      </c>
      <c r="I296" s="240"/>
      <c r="J296" s="236"/>
      <c r="K296" s="236"/>
      <c r="L296" s="241"/>
      <c r="M296" s="242"/>
      <c r="N296" s="243"/>
      <c r="O296" s="243"/>
      <c r="P296" s="243"/>
      <c r="Q296" s="243"/>
      <c r="R296" s="243"/>
      <c r="S296" s="243"/>
      <c r="T296" s="244"/>
      <c r="AT296" s="245" t="s">
        <v>158</v>
      </c>
      <c r="AU296" s="245" t="s">
        <v>82</v>
      </c>
      <c r="AV296" s="16" t="s">
        <v>160</v>
      </c>
      <c r="AW296" s="16" t="s">
        <v>33</v>
      </c>
      <c r="AX296" s="16" t="s">
        <v>72</v>
      </c>
      <c r="AY296" s="245" t="s">
        <v>143</v>
      </c>
    </row>
    <row r="297" spans="2:51" s="14" customFormat="1" ht="12">
      <c r="B297" s="204"/>
      <c r="C297" s="205"/>
      <c r="D297" s="188" t="s">
        <v>158</v>
      </c>
      <c r="E297" s="206" t="s">
        <v>19</v>
      </c>
      <c r="F297" s="207" t="s">
        <v>306</v>
      </c>
      <c r="G297" s="205"/>
      <c r="H297" s="206" t="s">
        <v>19</v>
      </c>
      <c r="I297" s="208"/>
      <c r="J297" s="205"/>
      <c r="K297" s="205"/>
      <c r="L297" s="209"/>
      <c r="M297" s="210"/>
      <c r="N297" s="211"/>
      <c r="O297" s="211"/>
      <c r="P297" s="211"/>
      <c r="Q297" s="211"/>
      <c r="R297" s="211"/>
      <c r="S297" s="211"/>
      <c r="T297" s="212"/>
      <c r="AT297" s="213" t="s">
        <v>158</v>
      </c>
      <c r="AU297" s="213" t="s">
        <v>82</v>
      </c>
      <c r="AV297" s="14" t="s">
        <v>80</v>
      </c>
      <c r="AW297" s="14" t="s">
        <v>33</v>
      </c>
      <c r="AX297" s="14" t="s">
        <v>72</v>
      </c>
      <c r="AY297" s="213" t="s">
        <v>143</v>
      </c>
    </row>
    <row r="298" spans="2:51" s="13" customFormat="1" ht="12">
      <c r="B298" s="193"/>
      <c r="C298" s="194"/>
      <c r="D298" s="188" t="s">
        <v>158</v>
      </c>
      <c r="E298" s="195" t="s">
        <v>19</v>
      </c>
      <c r="F298" s="196" t="s">
        <v>320</v>
      </c>
      <c r="G298" s="194"/>
      <c r="H298" s="197">
        <v>0.014</v>
      </c>
      <c r="I298" s="198"/>
      <c r="J298" s="194"/>
      <c r="K298" s="194"/>
      <c r="L298" s="199"/>
      <c r="M298" s="200"/>
      <c r="N298" s="201"/>
      <c r="O298" s="201"/>
      <c r="P298" s="201"/>
      <c r="Q298" s="201"/>
      <c r="R298" s="201"/>
      <c r="S298" s="201"/>
      <c r="T298" s="202"/>
      <c r="AT298" s="203" t="s">
        <v>158</v>
      </c>
      <c r="AU298" s="203" t="s">
        <v>82</v>
      </c>
      <c r="AV298" s="13" t="s">
        <v>82</v>
      </c>
      <c r="AW298" s="13" t="s">
        <v>33</v>
      </c>
      <c r="AX298" s="13" t="s">
        <v>72</v>
      </c>
      <c r="AY298" s="203" t="s">
        <v>143</v>
      </c>
    </row>
    <row r="299" spans="2:51" s="16" customFormat="1" ht="12">
      <c r="B299" s="235"/>
      <c r="C299" s="236"/>
      <c r="D299" s="188" t="s">
        <v>158</v>
      </c>
      <c r="E299" s="237" t="s">
        <v>19</v>
      </c>
      <c r="F299" s="238" t="s">
        <v>279</v>
      </c>
      <c r="G299" s="236"/>
      <c r="H299" s="239">
        <v>0.014</v>
      </c>
      <c r="I299" s="240"/>
      <c r="J299" s="236"/>
      <c r="K299" s="236"/>
      <c r="L299" s="241"/>
      <c r="M299" s="242"/>
      <c r="N299" s="243"/>
      <c r="O299" s="243"/>
      <c r="P299" s="243"/>
      <c r="Q299" s="243"/>
      <c r="R299" s="243"/>
      <c r="S299" s="243"/>
      <c r="T299" s="244"/>
      <c r="AT299" s="245" t="s">
        <v>158</v>
      </c>
      <c r="AU299" s="245" t="s">
        <v>82</v>
      </c>
      <c r="AV299" s="16" t="s">
        <v>160</v>
      </c>
      <c r="AW299" s="16" t="s">
        <v>33</v>
      </c>
      <c r="AX299" s="16" t="s">
        <v>72</v>
      </c>
      <c r="AY299" s="245" t="s">
        <v>143</v>
      </c>
    </row>
    <row r="300" spans="2:51" s="15" customFormat="1" ht="12">
      <c r="B300" s="214"/>
      <c r="C300" s="215"/>
      <c r="D300" s="188" t="s">
        <v>158</v>
      </c>
      <c r="E300" s="216" t="s">
        <v>19</v>
      </c>
      <c r="F300" s="217" t="s">
        <v>172</v>
      </c>
      <c r="G300" s="215"/>
      <c r="H300" s="218">
        <v>0.42</v>
      </c>
      <c r="I300" s="219"/>
      <c r="J300" s="215"/>
      <c r="K300" s="215"/>
      <c r="L300" s="220"/>
      <c r="M300" s="221"/>
      <c r="N300" s="222"/>
      <c r="O300" s="222"/>
      <c r="P300" s="222"/>
      <c r="Q300" s="222"/>
      <c r="R300" s="222"/>
      <c r="S300" s="222"/>
      <c r="T300" s="223"/>
      <c r="AT300" s="224" t="s">
        <v>158</v>
      </c>
      <c r="AU300" s="224" t="s">
        <v>82</v>
      </c>
      <c r="AV300" s="15" t="s">
        <v>149</v>
      </c>
      <c r="AW300" s="15" t="s">
        <v>33</v>
      </c>
      <c r="AX300" s="15" t="s">
        <v>80</v>
      </c>
      <c r="AY300" s="224" t="s">
        <v>143</v>
      </c>
    </row>
    <row r="301" spans="1:65" s="2" customFormat="1" ht="24.2" customHeight="1">
      <c r="A301" s="36"/>
      <c r="B301" s="37"/>
      <c r="C301" s="175" t="s">
        <v>337</v>
      </c>
      <c r="D301" s="175" t="s">
        <v>145</v>
      </c>
      <c r="E301" s="176" t="s">
        <v>338</v>
      </c>
      <c r="F301" s="177" t="s">
        <v>339</v>
      </c>
      <c r="G301" s="178" t="s">
        <v>196</v>
      </c>
      <c r="H301" s="179">
        <v>1.318</v>
      </c>
      <c r="I301" s="180"/>
      <c r="J301" s="181">
        <f>ROUND(I301*H301,2)</f>
        <v>0</v>
      </c>
      <c r="K301" s="177" t="s">
        <v>155</v>
      </c>
      <c r="L301" s="41"/>
      <c r="M301" s="182" t="s">
        <v>19</v>
      </c>
      <c r="N301" s="183" t="s">
        <v>43</v>
      </c>
      <c r="O301" s="66"/>
      <c r="P301" s="184">
        <f>O301*H301</f>
        <v>0</v>
      </c>
      <c r="Q301" s="184">
        <v>0.01709</v>
      </c>
      <c r="R301" s="184">
        <f>Q301*H301</f>
        <v>0.022524620000000002</v>
      </c>
      <c r="S301" s="184">
        <v>0</v>
      </c>
      <c r="T301" s="185">
        <f>S301*H301</f>
        <v>0</v>
      </c>
      <c r="U301" s="36"/>
      <c r="V301" s="36"/>
      <c r="W301" s="36"/>
      <c r="X301" s="36"/>
      <c r="Y301" s="36"/>
      <c r="Z301" s="36"/>
      <c r="AA301" s="36"/>
      <c r="AB301" s="36"/>
      <c r="AC301" s="36"/>
      <c r="AD301" s="36"/>
      <c r="AE301" s="36"/>
      <c r="AR301" s="186" t="s">
        <v>149</v>
      </c>
      <c r="AT301" s="186" t="s">
        <v>145</v>
      </c>
      <c r="AU301" s="186" t="s">
        <v>82</v>
      </c>
      <c r="AY301" s="19" t="s">
        <v>143</v>
      </c>
      <c r="BE301" s="187">
        <f>IF(N301="základní",J301,0)</f>
        <v>0</v>
      </c>
      <c r="BF301" s="187">
        <f>IF(N301="snížená",J301,0)</f>
        <v>0</v>
      </c>
      <c r="BG301" s="187">
        <f>IF(N301="zákl. přenesená",J301,0)</f>
        <v>0</v>
      </c>
      <c r="BH301" s="187">
        <f>IF(N301="sníž. přenesená",J301,0)</f>
        <v>0</v>
      </c>
      <c r="BI301" s="187">
        <f>IF(N301="nulová",J301,0)</f>
        <v>0</v>
      </c>
      <c r="BJ301" s="19" t="s">
        <v>80</v>
      </c>
      <c r="BK301" s="187">
        <f>ROUND(I301*H301,2)</f>
        <v>0</v>
      </c>
      <c r="BL301" s="19" t="s">
        <v>149</v>
      </c>
      <c r="BM301" s="186" t="s">
        <v>340</v>
      </c>
    </row>
    <row r="302" spans="1:47" s="2" customFormat="1" ht="19.5">
      <c r="A302" s="36"/>
      <c r="B302" s="37"/>
      <c r="C302" s="38"/>
      <c r="D302" s="188" t="s">
        <v>151</v>
      </c>
      <c r="E302" s="38"/>
      <c r="F302" s="189" t="s">
        <v>341</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151</v>
      </c>
      <c r="AU302" s="19" t="s">
        <v>82</v>
      </c>
    </row>
    <row r="303" spans="2:51" s="14" customFormat="1" ht="12">
      <c r="B303" s="204"/>
      <c r="C303" s="205"/>
      <c r="D303" s="188" t="s">
        <v>158</v>
      </c>
      <c r="E303" s="206" t="s">
        <v>19</v>
      </c>
      <c r="F303" s="207" t="s">
        <v>276</v>
      </c>
      <c r="G303" s="205"/>
      <c r="H303" s="206" t="s">
        <v>19</v>
      </c>
      <c r="I303" s="208"/>
      <c r="J303" s="205"/>
      <c r="K303" s="205"/>
      <c r="L303" s="209"/>
      <c r="M303" s="210"/>
      <c r="N303" s="211"/>
      <c r="O303" s="211"/>
      <c r="P303" s="211"/>
      <c r="Q303" s="211"/>
      <c r="R303" s="211"/>
      <c r="S303" s="211"/>
      <c r="T303" s="212"/>
      <c r="AT303" s="213" t="s">
        <v>158</v>
      </c>
      <c r="AU303" s="213" t="s">
        <v>82</v>
      </c>
      <c r="AV303" s="14" t="s">
        <v>80</v>
      </c>
      <c r="AW303" s="14" t="s">
        <v>33</v>
      </c>
      <c r="AX303" s="14" t="s">
        <v>72</v>
      </c>
      <c r="AY303" s="213" t="s">
        <v>143</v>
      </c>
    </row>
    <row r="304" spans="2:51" s="13" customFormat="1" ht="12">
      <c r="B304" s="193"/>
      <c r="C304" s="194"/>
      <c r="D304" s="188" t="s">
        <v>158</v>
      </c>
      <c r="E304" s="195" t="s">
        <v>19</v>
      </c>
      <c r="F304" s="196" t="s">
        <v>342</v>
      </c>
      <c r="G304" s="194"/>
      <c r="H304" s="197">
        <v>0.154</v>
      </c>
      <c r="I304" s="198"/>
      <c r="J304" s="194"/>
      <c r="K304" s="194"/>
      <c r="L304" s="199"/>
      <c r="M304" s="200"/>
      <c r="N304" s="201"/>
      <c r="O304" s="201"/>
      <c r="P304" s="201"/>
      <c r="Q304" s="201"/>
      <c r="R304" s="201"/>
      <c r="S304" s="201"/>
      <c r="T304" s="202"/>
      <c r="AT304" s="203" t="s">
        <v>158</v>
      </c>
      <c r="AU304" s="203" t="s">
        <v>82</v>
      </c>
      <c r="AV304" s="13" t="s">
        <v>82</v>
      </c>
      <c r="AW304" s="13" t="s">
        <v>33</v>
      </c>
      <c r="AX304" s="13" t="s">
        <v>72</v>
      </c>
      <c r="AY304" s="203" t="s">
        <v>143</v>
      </c>
    </row>
    <row r="305" spans="2:51" s="13" customFormat="1" ht="12">
      <c r="B305" s="193"/>
      <c r="C305" s="194"/>
      <c r="D305" s="188" t="s">
        <v>158</v>
      </c>
      <c r="E305" s="195" t="s">
        <v>19</v>
      </c>
      <c r="F305" s="196" t="s">
        <v>343</v>
      </c>
      <c r="G305" s="194"/>
      <c r="H305" s="197">
        <v>0.332</v>
      </c>
      <c r="I305" s="198"/>
      <c r="J305" s="194"/>
      <c r="K305" s="194"/>
      <c r="L305" s="199"/>
      <c r="M305" s="200"/>
      <c r="N305" s="201"/>
      <c r="O305" s="201"/>
      <c r="P305" s="201"/>
      <c r="Q305" s="201"/>
      <c r="R305" s="201"/>
      <c r="S305" s="201"/>
      <c r="T305" s="202"/>
      <c r="AT305" s="203" t="s">
        <v>158</v>
      </c>
      <c r="AU305" s="203" t="s">
        <v>82</v>
      </c>
      <c r="AV305" s="13" t="s">
        <v>82</v>
      </c>
      <c r="AW305" s="13" t="s">
        <v>33</v>
      </c>
      <c r="AX305" s="13" t="s">
        <v>72</v>
      </c>
      <c r="AY305" s="203" t="s">
        <v>143</v>
      </c>
    </row>
    <row r="306" spans="2:51" s="13" customFormat="1" ht="12">
      <c r="B306" s="193"/>
      <c r="C306" s="194"/>
      <c r="D306" s="188" t="s">
        <v>158</v>
      </c>
      <c r="E306" s="195" t="s">
        <v>19</v>
      </c>
      <c r="F306" s="196" t="s">
        <v>344</v>
      </c>
      <c r="G306" s="194"/>
      <c r="H306" s="197">
        <v>0.086</v>
      </c>
      <c r="I306" s="198"/>
      <c r="J306" s="194"/>
      <c r="K306" s="194"/>
      <c r="L306" s="199"/>
      <c r="M306" s="200"/>
      <c r="N306" s="201"/>
      <c r="O306" s="201"/>
      <c r="P306" s="201"/>
      <c r="Q306" s="201"/>
      <c r="R306" s="201"/>
      <c r="S306" s="201"/>
      <c r="T306" s="202"/>
      <c r="AT306" s="203" t="s">
        <v>158</v>
      </c>
      <c r="AU306" s="203" t="s">
        <v>82</v>
      </c>
      <c r="AV306" s="13" t="s">
        <v>82</v>
      </c>
      <c r="AW306" s="13" t="s">
        <v>33</v>
      </c>
      <c r="AX306" s="13" t="s">
        <v>72</v>
      </c>
      <c r="AY306" s="203" t="s">
        <v>143</v>
      </c>
    </row>
    <row r="307" spans="2:51" s="13" customFormat="1" ht="12">
      <c r="B307" s="193"/>
      <c r="C307" s="194"/>
      <c r="D307" s="188" t="s">
        <v>158</v>
      </c>
      <c r="E307" s="195" t="s">
        <v>19</v>
      </c>
      <c r="F307" s="196" t="s">
        <v>345</v>
      </c>
      <c r="G307" s="194"/>
      <c r="H307" s="197">
        <v>0.305</v>
      </c>
      <c r="I307" s="198"/>
      <c r="J307" s="194"/>
      <c r="K307" s="194"/>
      <c r="L307" s="199"/>
      <c r="M307" s="200"/>
      <c r="N307" s="201"/>
      <c r="O307" s="201"/>
      <c r="P307" s="201"/>
      <c r="Q307" s="201"/>
      <c r="R307" s="201"/>
      <c r="S307" s="201"/>
      <c r="T307" s="202"/>
      <c r="AT307" s="203" t="s">
        <v>158</v>
      </c>
      <c r="AU307" s="203" t="s">
        <v>82</v>
      </c>
      <c r="AV307" s="13" t="s">
        <v>82</v>
      </c>
      <c r="AW307" s="13" t="s">
        <v>33</v>
      </c>
      <c r="AX307" s="13" t="s">
        <v>72</v>
      </c>
      <c r="AY307" s="203" t="s">
        <v>143</v>
      </c>
    </row>
    <row r="308" spans="2:51" s="13" customFormat="1" ht="12">
      <c r="B308" s="193"/>
      <c r="C308" s="194"/>
      <c r="D308" s="188" t="s">
        <v>158</v>
      </c>
      <c r="E308" s="195" t="s">
        <v>19</v>
      </c>
      <c r="F308" s="196" t="s">
        <v>346</v>
      </c>
      <c r="G308" s="194"/>
      <c r="H308" s="197">
        <v>0.189</v>
      </c>
      <c r="I308" s="198"/>
      <c r="J308" s="194"/>
      <c r="K308" s="194"/>
      <c r="L308" s="199"/>
      <c r="M308" s="200"/>
      <c r="N308" s="201"/>
      <c r="O308" s="201"/>
      <c r="P308" s="201"/>
      <c r="Q308" s="201"/>
      <c r="R308" s="201"/>
      <c r="S308" s="201"/>
      <c r="T308" s="202"/>
      <c r="AT308" s="203" t="s">
        <v>158</v>
      </c>
      <c r="AU308" s="203" t="s">
        <v>82</v>
      </c>
      <c r="AV308" s="13" t="s">
        <v>82</v>
      </c>
      <c r="AW308" s="13" t="s">
        <v>33</v>
      </c>
      <c r="AX308" s="13" t="s">
        <v>72</v>
      </c>
      <c r="AY308" s="203" t="s">
        <v>143</v>
      </c>
    </row>
    <row r="309" spans="2:51" s="16" customFormat="1" ht="12">
      <c r="B309" s="235"/>
      <c r="C309" s="236"/>
      <c r="D309" s="188" t="s">
        <v>158</v>
      </c>
      <c r="E309" s="237" t="s">
        <v>19</v>
      </c>
      <c r="F309" s="238" t="s">
        <v>279</v>
      </c>
      <c r="G309" s="236"/>
      <c r="H309" s="239">
        <v>1.066</v>
      </c>
      <c r="I309" s="240"/>
      <c r="J309" s="236"/>
      <c r="K309" s="236"/>
      <c r="L309" s="241"/>
      <c r="M309" s="242"/>
      <c r="N309" s="243"/>
      <c r="O309" s="243"/>
      <c r="P309" s="243"/>
      <c r="Q309" s="243"/>
      <c r="R309" s="243"/>
      <c r="S309" s="243"/>
      <c r="T309" s="244"/>
      <c r="AT309" s="245" t="s">
        <v>158</v>
      </c>
      <c r="AU309" s="245" t="s">
        <v>82</v>
      </c>
      <c r="AV309" s="16" t="s">
        <v>160</v>
      </c>
      <c r="AW309" s="16" t="s">
        <v>33</v>
      </c>
      <c r="AX309" s="16" t="s">
        <v>72</v>
      </c>
      <c r="AY309" s="245" t="s">
        <v>143</v>
      </c>
    </row>
    <row r="310" spans="2:51" s="14" customFormat="1" ht="12">
      <c r="B310" s="204"/>
      <c r="C310" s="205"/>
      <c r="D310" s="188" t="s">
        <v>158</v>
      </c>
      <c r="E310" s="206" t="s">
        <v>19</v>
      </c>
      <c r="F310" s="207" t="s">
        <v>287</v>
      </c>
      <c r="G310" s="205"/>
      <c r="H310" s="206" t="s">
        <v>19</v>
      </c>
      <c r="I310" s="208"/>
      <c r="J310" s="205"/>
      <c r="K310" s="205"/>
      <c r="L310" s="209"/>
      <c r="M310" s="210"/>
      <c r="N310" s="211"/>
      <c r="O310" s="211"/>
      <c r="P310" s="211"/>
      <c r="Q310" s="211"/>
      <c r="R310" s="211"/>
      <c r="S310" s="211"/>
      <c r="T310" s="212"/>
      <c r="AT310" s="213" t="s">
        <v>158</v>
      </c>
      <c r="AU310" s="213" t="s">
        <v>82</v>
      </c>
      <c r="AV310" s="14" t="s">
        <v>80</v>
      </c>
      <c r="AW310" s="14" t="s">
        <v>33</v>
      </c>
      <c r="AX310" s="14" t="s">
        <v>72</v>
      </c>
      <c r="AY310" s="213" t="s">
        <v>143</v>
      </c>
    </row>
    <row r="311" spans="2:51" s="13" customFormat="1" ht="12">
      <c r="B311" s="193"/>
      <c r="C311" s="194"/>
      <c r="D311" s="188" t="s">
        <v>158</v>
      </c>
      <c r="E311" s="195" t="s">
        <v>19</v>
      </c>
      <c r="F311" s="196" t="s">
        <v>347</v>
      </c>
      <c r="G311" s="194"/>
      <c r="H311" s="197">
        <v>0.252</v>
      </c>
      <c r="I311" s="198"/>
      <c r="J311" s="194"/>
      <c r="K311" s="194"/>
      <c r="L311" s="199"/>
      <c r="M311" s="200"/>
      <c r="N311" s="201"/>
      <c r="O311" s="201"/>
      <c r="P311" s="201"/>
      <c r="Q311" s="201"/>
      <c r="R311" s="201"/>
      <c r="S311" s="201"/>
      <c r="T311" s="202"/>
      <c r="AT311" s="203" t="s">
        <v>158</v>
      </c>
      <c r="AU311" s="203" t="s">
        <v>82</v>
      </c>
      <c r="AV311" s="13" t="s">
        <v>82</v>
      </c>
      <c r="AW311" s="13" t="s">
        <v>33</v>
      </c>
      <c r="AX311" s="13" t="s">
        <v>72</v>
      </c>
      <c r="AY311" s="203" t="s">
        <v>143</v>
      </c>
    </row>
    <row r="312" spans="2:51" s="16" customFormat="1" ht="12">
      <c r="B312" s="235"/>
      <c r="C312" s="236"/>
      <c r="D312" s="188" t="s">
        <v>158</v>
      </c>
      <c r="E312" s="237" t="s">
        <v>19</v>
      </c>
      <c r="F312" s="238" t="s">
        <v>279</v>
      </c>
      <c r="G312" s="236"/>
      <c r="H312" s="239">
        <v>0.252</v>
      </c>
      <c r="I312" s="240"/>
      <c r="J312" s="236"/>
      <c r="K312" s="236"/>
      <c r="L312" s="241"/>
      <c r="M312" s="242"/>
      <c r="N312" s="243"/>
      <c r="O312" s="243"/>
      <c r="P312" s="243"/>
      <c r="Q312" s="243"/>
      <c r="R312" s="243"/>
      <c r="S312" s="243"/>
      <c r="T312" s="244"/>
      <c r="AT312" s="245" t="s">
        <v>158</v>
      </c>
      <c r="AU312" s="245" t="s">
        <v>82</v>
      </c>
      <c r="AV312" s="16" t="s">
        <v>160</v>
      </c>
      <c r="AW312" s="16" t="s">
        <v>33</v>
      </c>
      <c r="AX312" s="16" t="s">
        <v>72</v>
      </c>
      <c r="AY312" s="245" t="s">
        <v>143</v>
      </c>
    </row>
    <row r="313" spans="2:51" s="15" customFormat="1" ht="12">
      <c r="B313" s="214"/>
      <c r="C313" s="215"/>
      <c r="D313" s="188" t="s">
        <v>158</v>
      </c>
      <c r="E313" s="216" t="s">
        <v>19</v>
      </c>
      <c r="F313" s="217" t="s">
        <v>172</v>
      </c>
      <c r="G313" s="215"/>
      <c r="H313" s="218">
        <v>1.318</v>
      </c>
      <c r="I313" s="219"/>
      <c r="J313" s="215"/>
      <c r="K313" s="215"/>
      <c r="L313" s="220"/>
      <c r="M313" s="221"/>
      <c r="N313" s="222"/>
      <c r="O313" s="222"/>
      <c r="P313" s="222"/>
      <c r="Q313" s="222"/>
      <c r="R313" s="222"/>
      <c r="S313" s="222"/>
      <c r="T313" s="223"/>
      <c r="AT313" s="224" t="s">
        <v>158</v>
      </c>
      <c r="AU313" s="224" t="s">
        <v>82</v>
      </c>
      <c r="AV313" s="15" t="s">
        <v>149</v>
      </c>
      <c r="AW313" s="15" t="s">
        <v>33</v>
      </c>
      <c r="AX313" s="15" t="s">
        <v>80</v>
      </c>
      <c r="AY313" s="224" t="s">
        <v>143</v>
      </c>
    </row>
    <row r="314" spans="1:65" s="2" customFormat="1" ht="14.45" customHeight="1">
      <c r="A314" s="36"/>
      <c r="B314" s="37"/>
      <c r="C314" s="225" t="s">
        <v>348</v>
      </c>
      <c r="D314" s="225" t="s">
        <v>214</v>
      </c>
      <c r="E314" s="226" t="s">
        <v>349</v>
      </c>
      <c r="F314" s="227" t="s">
        <v>350</v>
      </c>
      <c r="G314" s="228" t="s">
        <v>196</v>
      </c>
      <c r="H314" s="229">
        <v>0.154</v>
      </c>
      <c r="I314" s="230"/>
      <c r="J314" s="231">
        <f>ROUND(I314*H314,2)</f>
        <v>0</v>
      </c>
      <c r="K314" s="227" t="s">
        <v>155</v>
      </c>
      <c r="L314" s="232"/>
      <c r="M314" s="233" t="s">
        <v>19</v>
      </c>
      <c r="N314" s="234" t="s">
        <v>43</v>
      </c>
      <c r="O314" s="66"/>
      <c r="P314" s="184">
        <f>O314*H314</f>
        <v>0</v>
      </c>
      <c r="Q314" s="184">
        <v>1</v>
      </c>
      <c r="R314" s="184">
        <f>Q314*H314</f>
        <v>0.154</v>
      </c>
      <c r="S314" s="184">
        <v>0</v>
      </c>
      <c r="T314" s="185">
        <f>S314*H314</f>
        <v>0</v>
      </c>
      <c r="U314" s="36"/>
      <c r="V314" s="36"/>
      <c r="W314" s="36"/>
      <c r="X314" s="36"/>
      <c r="Y314" s="36"/>
      <c r="Z314" s="36"/>
      <c r="AA314" s="36"/>
      <c r="AB314" s="36"/>
      <c r="AC314" s="36"/>
      <c r="AD314" s="36"/>
      <c r="AE314" s="36"/>
      <c r="AR314" s="186" t="s">
        <v>193</v>
      </c>
      <c r="AT314" s="186" t="s">
        <v>214</v>
      </c>
      <c r="AU314" s="186" t="s">
        <v>82</v>
      </c>
      <c r="AY314" s="19" t="s">
        <v>143</v>
      </c>
      <c r="BE314" s="187">
        <f>IF(N314="základní",J314,0)</f>
        <v>0</v>
      </c>
      <c r="BF314" s="187">
        <f>IF(N314="snížená",J314,0)</f>
        <v>0</v>
      </c>
      <c r="BG314" s="187">
        <f>IF(N314="zákl. přenesená",J314,0)</f>
        <v>0</v>
      </c>
      <c r="BH314" s="187">
        <f>IF(N314="sníž. přenesená",J314,0)</f>
        <v>0</v>
      </c>
      <c r="BI314" s="187">
        <f>IF(N314="nulová",J314,0)</f>
        <v>0</v>
      </c>
      <c r="BJ314" s="19" t="s">
        <v>80</v>
      </c>
      <c r="BK314" s="187">
        <f>ROUND(I314*H314,2)</f>
        <v>0</v>
      </c>
      <c r="BL314" s="19" t="s">
        <v>149</v>
      </c>
      <c r="BM314" s="186" t="s">
        <v>351</v>
      </c>
    </row>
    <row r="315" spans="1:47" s="2" customFormat="1" ht="12">
      <c r="A315" s="36"/>
      <c r="B315" s="37"/>
      <c r="C315" s="38"/>
      <c r="D315" s="188" t="s">
        <v>151</v>
      </c>
      <c r="E315" s="38"/>
      <c r="F315" s="189" t="s">
        <v>350</v>
      </c>
      <c r="G315" s="38"/>
      <c r="H315" s="38"/>
      <c r="I315" s="190"/>
      <c r="J315" s="38"/>
      <c r="K315" s="38"/>
      <c r="L315" s="41"/>
      <c r="M315" s="191"/>
      <c r="N315" s="192"/>
      <c r="O315" s="66"/>
      <c r="P315" s="66"/>
      <c r="Q315" s="66"/>
      <c r="R315" s="66"/>
      <c r="S315" s="66"/>
      <c r="T315" s="67"/>
      <c r="U315" s="36"/>
      <c r="V315" s="36"/>
      <c r="W315" s="36"/>
      <c r="X315" s="36"/>
      <c r="Y315" s="36"/>
      <c r="Z315" s="36"/>
      <c r="AA315" s="36"/>
      <c r="AB315" s="36"/>
      <c r="AC315" s="36"/>
      <c r="AD315" s="36"/>
      <c r="AE315" s="36"/>
      <c r="AT315" s="19" t="s">
        <v>151</v>
      </c>
      <c r="AU315" s="19" t="s">
        <v>82</v>
      </c>
    </row>
    <row r="316" spans="2:51" s="14" customFormat="1" ht="12">
      <c r="B316" s="204"/>
      <c r="C316" s="205"/>
      <c r="D316" s="188" t="s">
        <v>158</v>
      </c>
      <c r="E316" s="206" t="s">
        <v>19</v>
      </c>
      <c r="F316" s="207" t="s">
        <v>276</v>
      </c>
      <c r="G316" s="205"/>
      <c r="H316" s="206" t="s">
        <v>19</v>
      </c>
      <c r="I316" s="208"/>
      <c r="J316" s="205"/>
      <c r="K316" s="205"/>
      <c r="L316" s="209"/>
      <c r="M316" s="210"/>
      <c r="N316" s="211"/>
      <c r="O316" s="211"/>
      <c r="P316" s="211"/>
      <c r="Q316" s="211"/>
      <c r="R316" s="211"/>
      <c r="S316" s="211"/>
      <c r="T316" s="212"/>
      <c r="AT316" s="213" t="s">
        <v>158</v>
      </c>
      <c r="AU316" s="213" t="s">
        <v>82</v>
      </c>
      <c r="AV316" s="14" t="s">
        <v>80</v>
      </c>
      <c r="AW316" s="14" t="s">
        <v>33</v>
      </c>
      <c r="AX316" s="14" t="s">
        <v>72</v>
      </c>
      <c r="AY316" s="213" t="s">
        <v>143</v>
      </c>
    </row>
    <row r="317" spans="2:51" s="13" customFormat="1" ht="12">
      <c r="B317" s="193"/>
      <c r="C317" s="194"/>
      <c r="D317" s="188" t="s">
        <v>158</v>
      </c>
      <c r="E317" s="195" t="s">
        <v>19</v>
      </c>
      <c r="F317" s="196" t="s">
        <v>342</v>
      </c>
      <c r="G317" s="194"/>
      <c r="H317" s="197">
        <v>0.154</v>
      </c>
      <c r="I317" s="198"/>
      <c r="J317" s="194"/>
      <c r="K317" s="194"/>
      <c r="L317" s="199"/>
      <c r="M317" s="200"/>
      <c r="N317" s="201"/>
      <c r="O317" s="201"/>
      <c r="P317" s="201"/>
      <c r="Q317" s="201"/>
      <c r="R317" s="201"/>
      <c r="S317" s="201"/>
      <c r="T317" s="202"/>
      <c r="AT317" s="203" t="s">
        <v>158</v>
      </c>
      <c r="AU317" s="203" t="s">
        <v>82</v>
      </c>
      <c r="AV317" s="13" t="s">
        <v>82</v>
      </c>
      <c r="AW317" s="13" t="s">
        <v>33</v>
      </c>
      <c r="AX317" s="13" t="s">
        <v>72</v>
      </c>
      <c r="AY317" s="203" t="s">
        <v>143</v>
      </c>
    </row>
    <row r="318" spans="2:51" s="16" customFormat="1" ht="12">
      <c r="B318" s="235"/>
      <c r="C318" s="236"/>
      <c r="D318" s="188" t="s">
        <v>158</v>
      </c>
      <c r="E318" s="237" t="s">
        <v>19</v>
      </c>
      <c r="F318" s="238" t="s">
        <v>279</v>
      </c>
      <c r="G318" s="236"/>
      <c r="H318" s="239">
        <v>0.154</v>
      </c>
      <c r="I318" s="240"/>
      <c r="J318" s="236"/>
      <c r="K318" s="236"/>
      <c r="L318" s="241"/>
      <c r="M318" s="242"/>
      <c r="N318" s="243"/>
      <c r="O318" s="243"/>
      <c r="P318" s="243"/>
      <c r="Q318" s="243"/>
      <c r="R318" s="243"/>
      <c r="S318" s="243"/>
      <c r="T318" s="244"/>
      <c r="AT318" s="245" t="s">
        <v>158</v>
      </c>
      <c r="AU318" s="245" t="s">
        <v>82</v>
      </c>
      <c r="AV318" s="16" t="s">
        <v>160</v>
      </c>
      <c r="AW318" s="16" t="s">
        <v>33</v>
      </c>
      <c r="AX318" s="16" t="s">
        <v>72</v>
      </c>
      <c r="AY318" s="245" t="s">
        <v>143</v>
      </c>
    </row>
    <row r="319" spans="2:51" s="15" customFormat="1" ht="12">
      <c r="B319" s="214"/>
      <c r="C319" s="215"/>
      <c r="D319" s="188" t="s">
        <v>158</v>
      </c>
      <c r="E319" s="216" t="s">
        <v>19</v>
      </c>
      <c r="F319" s="217" t="s">
        <v>172</v>
      </c>
      <c r="G319" s="215"/>
      <c r="H319" s="218">
        <v>0.154</v>
      </c>
      <c r="I319" s="219"/>
      <c r="J319" s="215"/>
      <c r="K319" s="215"/>
      <c r="L319" s="220"/>
      <c r="M319" s="221"/>
      <c r="N319" s="222"/>
      <c r="O319" s="222"/>
      <c r="P319" s="222"/>
      <c r="Q319" s="222"/>
      <c r="R319" s="222"/>
      <c r="S319" s="222"/>
      <c r="T319" s="223"/>
      <c r="AT319" s="224" t="s">
        <v>158</v>
      </c>
      <c r="AU319" s="224" t="s">
        <v>82</v>
      </c>
      <c r="AV319" s="15" t="s">
        <v>149</v>
      </c>
      <c r="AW319" s="15" t="s">
        <v>33</v>
      </c>
      <c r="AX319" s="15" t="s">
        <v>80</v>
      </c>
      <c r="AY319" s="224" t="s">
        <v>143</v>
      </c>
    </row>
    <row r="320" spans="1:65" s="2" customFormat="1" ht="14.45" customHeight="1">
      <c r="A320" s="36"/>
      <c r="B320" s="37"/>
      <c r="C320" s="225" t="s">
        <v>352</v>
      </c>
      <c r="D320" s="225" t="s">
        <v>214</v>
      </c>
      <c r="E320" s="226" t="s">
        <v>353</v>
      </c>
      <c r="F320" s="227" t="s">
        <v>354</v>
      </c>
      <c r="G320" s="228" t="s">
        <v>196</v>
      </c>
      <c r="H320" s="229">
        <v>0.332</v>
      </c>
      <c r="I320" s="230"/>
      <c r="J320" s="231">
        <f>ROUND(I320*H320,2)</f>
        <v>0</v>
      </c>
      <c r="K320" s="227" t="s">
        <v>155</v>
      </c>
      <c r="L320" s="232"/>
      <c r="M320" s="233" t="s">
        <v>19</v>
      </c>
      <c r="N320" s="234" t="s">
        <v>43</v>
      </c>
      <c r="O320" s="66"/>
      <c r="P320" s="184">
        <f>O320*H320</f>
        <v>0</v>
      </c>
      <c r="Q320" s="184">
        <v>1</v>
      </c>
      <c r="R320" s="184">
        <f>Q320*H320</f>
        <v>0.332</v>
      </c>
      <c r="S320" s="184">
        <v>0</v>
      </c>
      <c r="T320" s="185">
        <f>S320*H320</f>
        <v>0</v>
      </c>
      <c r="U320" s="36"/>
      <c r="V320" s="36"/>
      <c r="W320" s="36"/>
      <c r="X320" s="36"/>
      <c r="Y320" s="36"/>
      <c r="Z320" s="36"/>
      <c r="AA320" s="36"/>
      <c r="AB320" s="36"/>
      <c r="AC320" s="36"/>
      <c r="AD320" s="36"/>
      <c r="AE320" s="36"/>
      <c r="AR320" s="186" t="s">
        <v>193</v>
      </c>
      <c r="AT320" s="186" t="s">
        <v>214</v>
      </c>
      <c r="AU320" s="186" t="s">
        <v>82</v>
      </c>
      <c r="AY320" s="19" t="s">
        <v>143</v>
      </c>
      <c r="BE320" s="187">
        <f>IF(N320="základní",J320,0)</f>
        <v>0</v>
      </c>
      <c r="BF320" s="187">
        <f>IF(N320="snížená",J320,0)</f>
        <v>0</v>
      </c>
      <c r="BG320" s="187">
        <f>IF(N320="zákl. přenesená",J320,0)</f>
        <v>0</v>
      </c>
      <c r="BH320" s="187">
        <f>IF(N320="sníž. přenesená",J320,0)</f>
        <v>0</v>
      </c>
      <c r="BI320" s="187">
        <f>IF(N320="nulová",J320,0)</f>
        <v>0</v>
      </c>
      <c r="BJ320" s="19" t="s">
        <v>80</v>
      </c>
      <c r="BK320" s="187">
        <f>ROUND(I320*H320,2)</f>
        <v>0</v>
      </c>
      <c r="BL320" s="19" t="s">
        <v>149</v>
      </c>
      <c r="BM320" s="186" t="s">
        <v>355</v>
      </c>
    </row>
    <row r="321" spans="1:47" s="2" customFormat="1" ht="12">
      <c r="A321" s="36"/>
      <c r="B321" s="37"/>
      <c r="C321" s="38"/>
      <c r="D321" s="188" t="s">
        <v>151</v>
      </c>
      <c r="E321" s="38"/>
      <c r="F321" s="189" t="s">
        <v>354</v>
      </c>
      <c r="G321" s="38"/>
      <c r="H321" s="38"/>
      <c r="I321" s="190"/>
      <c r="J321" s="38"/>
      <c r="K321" s="38"/>
      <c r="L321" s="41"/>
      <c r="M321" s="191"/>
      <c r="N321" s="192"/>
      <c r="O321" s="66"/>
      <c r="P321" s="66"/>
      <c r="Q321" s="66"/>
      <c r="R321" s="66"/>
      <c r="S321" s="66"/>
      <c r="T321" s="67"/>
      <c r="U321" s="36"/>
      <c r="V321" s="36"/>
      <c r="W321" s="36"/>
      <c r="X321" s="36"/>
      <c r="Y321" s="36"/>
      <c r="Z321" s="36"/>
      <c r="AA321" s="36"/>
      <c r="AB321" s="36"/>
      <c r="AC321" s="36"/>
      <c r="AD321" s="36"/>
      <c r="AE321" s="36"/>
      <c r="AT321" s="19" t="s">
        <v>151</v>
      </c>
      <c r="AU321" s="19" t="s">
        <v>82</v>
      </c>
    </row>
    <row r="322" spans="2:51" s="14" customFormat="1" ht="12">
      <c r="B322" s="204"/>
      <c r="C322" s="205"/>
      <c r="D322" s="188" t="s">
        <v>158</v>
      </c>
      <c r="E322" s="206" t="s">
        <v>19</v>
      </c>
      <c r="F322" s="207" t="s">
        <v>276</v>
      </c>
      <c r="G322" s="205"/>
      <c r="H322" s="206" t="s">
        <v>19</v>
      </c>
      <c r="I322" s="208"/>
      <c r="J322" s="205"/>
      <c r="K322" s="205"/>
      <c r="L322" s="209"/>
      <c r="M322" s="210"/>
      <c r="N322" s="211"/>
      <c r="O322" s="211"/>
      <c r="P322" s="211"/>
      <c r="Q322" s="211"/>
      <c r="R322" s="211"/>
      <c r="S322" s="211"/>
      <c r="T322" s="212"/>
      <c r="AT322" s="213" t="s">
        <v>158</v>
      </c>
      <c r="AU322" s="213" t="s">
        <v>82</v>
      </c>
      <c r="AV322" s="14" t="s">
        <v>80</v>
      </c>
      <c r="AW322" s="14" t="s">
        <v>33</v>
      </c>
      <c r="AX322" s="14" t="s">
        <v>72</v>
      </c>
      <c r="AY322" s="213" t="s">
        <v>143</v>
      </c>
    </row>
    <row r="323" spans="2:51" s="13" customFormat="1" ht="12">
      <c r="B323" s="193"/>
      <c r="C323" s="194"/>
      <c r="D323" s="188" t="s">
        <v>158</v>
      </c>
      <c r="E323" s="195" t="s">
        <v>19</v>
      </c>
      <c r="F323" s="196" t="s">
        <v>343</v>
      </c>
      <c r="G323" s="194"/>
      <c r="H323" s="197">
        <v>0.332</v>
      </c>
      <c r="I323" s="198"/>
      <c r="J323" s="194"/>
      <c r="K323" s="194"/>
      <c r="L323" s="199"/>
      <c r="M323" s="200"/>
      <c r="N323" s="201"/>
      <c r="O323" s="201"/>
      <c r="P323" s="201"/>
      <c r="Q323" s="201"/>
      <c r="R323" s="201"/>
      <c r="S323" s="201"/>
      <c r="T323" s="202"/>
      <c r="AT323" s="203" t="s">
        <v>158</v>
      </c>
      <c r="AU323" s="203" t="s">
        <v>82</v>
      </c>
      <c r="AV323" s="13" t="s">
        <v>82</v>
      </c>
      <c r="AW323" s="13" t="s">
        <v>33</v>
      </c>
      <c r="AX323" s="13" t="s">
        <v>72</v>
      </c>
      <c r="AY323" s="203" t="s">
        <v>143</v>
      </c>
    </row>
    <row r="324" spans="2:51" s="16" customFormat="1" ht="12">
      <c r="B324" s="235"/>
      <c r="C324" s="236"/>
      <c r="D324" s="188" t="s">
        <v>158</v>
      </c>
      <c r="E324" s="237" t="s">
        <v>19</v>
      </c>
      <c r="F324" s="238" t="s">
        <v>279</v>
      </c>
      <c r="G324" s="236"/>
      <c r="H324" s="239">
        <v>0.332</v>
      </c>
      <c r="I324" s="240"/>
      <c r="J324" s="236"/>
      <c r="K324" s="236"/>
      <c r="L324" s="241"/>
      <c r="M324" s="242"/>
      <c r="N324" s="243"/>
      <c r="O324" s="243"/>
      <c r="P324" s="243"/>
      <c r="Q324" s="243"/>
      <c r="R324" s="243"/>
      <c r="S324" s="243"/>
      <c r="T324" s="244"/>
      <c r="AT324" s="245" t="s">
        <v>158</v>
      </c>
      <c r="AU324" s="245" t="s">
        <v>82</v>
      </c>
      <c r="AV324" s="16" t="s">
        <v>160</v>
      </c>
      <c r="AW324" s="16" t="s">
        <v>33</v>
      </c>
      <c r="AX324" s="16" t="s">
        <v>72</v>
      </c>
      <c r="AY324" s="245" t="s">
        <v>143</v>
      </c>
    </row>
    <row r="325" spans="2:51" s="15" customFormat="1" ht="12">
      <c r="B325" s="214"/>
      <c r="C325" s="215"/>
      <c r="D325" s="188" t="s">
        <v>158</v>
      </c>
      <c r="E325" s="216" t="s">
        <v>19</v>
      </c>
      <c r="F325" s="217" t="s">
        <v>172</v>
      </c>
      <c r="G325" s="215"/>
      <c r="H325" s="218">
        <v>0.332</v>
      </c>
      <c r="I325" s="219"/>
      <c r="J325" s="215"/>
      <c r="K325" s="215"/>
      <c r="L325" s="220"/>
      <c r="M325" s="221"/>
      <c r="N325" s="222"/>
      <c r="O325" s="222"/>
      <c r="P325" s="222"/>
      <c r="Q325" s="222"/>
      <c r="R325" s="222"/>
      <c r="S325" s="222"/>
      <c r="T325" s="223"/>
      <c r="AT325" s="224" t="s">
        <v>158</v>
      </c>
      <c r="AU325" s="224" t="s">
        <v>82</v>
      </c>
      <c r="AV325" s="15" t="s">
        <v>149</v>
      </c>
      <c r="AW325" s="15" t="s">
        <v>33</v>
      </c>
      <c r="AX325" s="15" t="s">
        <v>80</v>
      </c>
      <c r="AY325" s="224" t="s">
        <v>143</v>
      </c>
    </row>
    <row r="326" spans="1:65" s="2" customFormat="1" ht="14.45" customHeight="1">
      <c r="A326" s="36"/>
      <c r="B326" s="37"/>
      <c r="C326" s="225" t="s">
        <v>356</v>
      </c>
      <c r="D326" s="225" t="s">
        <v>214</v>
      </c>
      <c r="E326" s="226" t="s">
        <v>357</v>
      </c>
      <c r="F326" s="227" t="s">
        <v>358</v>
      </c>
      <c r="G326" s="228" t="s">
        <v>196</v>
      </c>
      <c r="H326" s="229">
        <v>0.086</v>
      </c>
      <c r="I326" s="230"/>
      <c r="J326" s="231">
        <f>ROUND(I326*H326,2)</f>
        <v>0</v>
      </c>
      <c r="K326" s="227" t="s">
        <v>155</v>
      </c>
      <c r="L326" s="232"/>
      <c r="M326" s="233" t="s">
        <v>19</v>
      </c>
      <c r="N326" s="234" t="s">
        <v>43</v>
      </c>
      <c r="O326" s="66"/>
      <c r="P326" s="184">
        <f>O326*H326</f>
        <v>0</v>
      </c>
      <c r="Q326" s="184">
        <v>1</v>
      </c>
      <c r="R326" s="184">
        <f>Q326*H326</f>
        <v>0.086</v>
      </c>
      <c r="S326" s="184">
        <v>0</v>
      </c>
      <c r="T326" s="185">
        <f>S326*H326</f>
        <v>0</v>
      </c>
      <c r="U326" s="36"/>
      <c r="V326" s="36"/>
      <c r="W326" s="36"/>
      <c r="X326" s="36"/>
      <c r="Y326" s="36"/>
      <c r="Z326" s="36"/>
      <c r="AA326" s="36"/>
      <c r="AB326" s="36"/>
      <c r="AC326" s="36"/>
      <c r="AD326" s="36"/>
      <c r="AE326" s="36"/>
      <c r="AR326" s="186" t="s">
        <v>193</v>
      </c>
      <c r="AT326" s="186" t="s">
        <v>214</v>
      </c>
      <c r="AU326" s="186" t="s">
        <v>82</v>
      </c>
      <c r="AY326" s="19" t="s">
        <v>143</v>
      </c>
      <c r="BE326" s="187">
        <f>IF(N326="základní",J326,0)</f>
        <v>0</v>
      </c>
      <c r="BF326" s="187">
        <f>IF(N326="snížená",J326,0)</f>
        <v>0</v>
      </c>
      <c r="BG326" s="187">
        <f>IF(N326="zákl. přenesená",J326,0)</f>
        <v>0</v>
      </c>
      <c r="BH326" s="187">
        <f>IF(N326="sníž. přenesená",J326,0)</f>
        <v>0</v>
      </c>
      <c r="BI326" s="187">
        <f>IF(N326="nulová",J326,0)</f>
        <v>0</v>
      </c>
      <c r="BJ326" s="19" t="s">
        <v>80</v>
      </c>
      <c r="BK326" s="187">
        <f>ROUND(I326*H326,2)</f>
        <v>0</v>
      </c>
      <c r="BL326" s="19" t="s">
        <v>149</v>
      </c>
      <c r="BM326" s="186" t="s">
        <v>359</v>
      </c>
    </row>
    <row r="327" spans="1:47" s="2" customFormat="1" ht="12">
      <c r="A327" s="36"/>
      <c r="B327" s="37"/>
      <c r="C327" s="38"/>
      <c r="D327" s="188" t="s">
        <v>151</v>
      </c>
      <c r="E327" s="38"/>
      <c r="F327" s="189" t="s">
        <v>358</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151</v>
      </c>
      <c r="AU327" s="19" t="s">
        <v>82</v>
      </c>
    </row>
    <row r="328" spans="2:51" s="14" customFormat="1" ht="12">
      <c r="B328" s="204"/>
      <c r="C328" s="205"/>
      <c r="D328" s="188" t="s">
        <v>158</v>
      </c>
      <c r="E328" s="206" t="s">
        <v>19</v>
      </c>
      <c r="F328" s="207" t="s">
        <v>276</v>
      </c>
      <c r="G328" s="205"/>
      <c r="H328" s="206" t="s">
        <v>19</v>
      </c>
      <c r="I328" s="208"/>
      <c r="J328" s="205"/>
      <c r="K328" s="205"/>
      <c r="L328" s="209"/>
      <c r="M328" s="210"/>
      <c r="N328" s="211"/>
      <c r="O328" s="211"/>
      <c r="P328" s="211"/>
      <c r="Q328" s="211"/>
      <c r="R328" s="211"/>
      <c r="S328" s="211"/>
      <c r="T328" s="212"/>
      <c r="AT328" s="213" t="s">
        <v>158</v>
      </c>
      <c r="AU328" s="213" t="s">
        <v>82</v>
      </c>
      <c r="AV328" s="14" t="s">
        <v>80</v>
      </c>
      <c r="AW328" s="14" t="s">
        <v>33</v>
      </c>
      <c r="AX328" s="14" t="s">
        <v>72</v>
      </c>
      <c r="AY328" s="213" t="s">
        <v>143</v>
      </c>
    </row>
    <row r="329" spans="2:51" s="13" customFormat="1" ht="12">
      <c r="B329" s="193"/>
      <c r="C329" s="194"/>
      <c r="D329" s="188" t="s">
        <v>158</v>
      </c>
      <c r="E329" s="195" t="s">
        <v>19</v>
      </c>
      <c r="F329" s="196" t="s">
        <v>360</v>
      </c>
      <c r="G329" s="194"/>
      <c r="H329" s="197">
        <v>0.086</v>
      </c>
      <c r="I329" s="198"/>
      <c r="J329" s="194"/>
      <c r="K329" s="194"/>
      <c r="L329" s="199"/>
      <c r="M329" s="200"/>
      <c r="N329" s="201"/>
      <c r="O329" s="201"/>
      <c r="P329" s="201"/>
      <c r="Q329" s="201"/>
      <c r="R329" s="201"/>
      <c r="S329" s="201"/>
      <c r="T329" s="202"/>
      <c r="AT329" s="203" t="s">
        <v>158</v>
      </c>
      <c r="AU329" s="203" t="s">
        <v>82</v>
      </c>
      <c r="AV329" s="13" t="s">
        <v>82</v>
      </c>
      <c r="AW329" s="13" t="s">
        <v>33</v>
      </c>
      <c r="AX329" s="13" t="s">
        <v>72</v>
      </c>
      <c r="AY329" s="203" t="s">
        <v>143</v>
      </c>
    </row>
    <row r="330" spans="2:51" s="16" customFormat="1" ht="12">
      <c r="B330" s="235"/>
      <c r="C330" s="236"/>
      <c r="D330" s="188" t="s">
        <v>158</v>
      </c>
      <c r="E330" s="237" t="s">
        <v>19</v>
      </c>
      <c r="F330" s="238" t="s">
        <v>279</v>
      </c>
      <c r="G330" s="236"/>
      <c r="H330" s="239">
        <v>0.086</v>
      </c>
      <c r="I330" s="240"/>
      <c r="J330" s="236"/>
      <c r="K330" s="236"/>
      <c r="L330" s="241"/>
      <c r="M330" s="242"/>
      <c r="N330" s="243"/>
      <c r="O330" s="243"/>
      <c r="P330" s="243"/>
      <c r="Q330" s="243"/>
      <c r="R330" s="243"/>
      <c r="S330" s="243"/>
      <c r="T330" s="244"/>
      <c r="AT330" s="245" t="s">
        <v>158</v>
      </c>
      <c r="AU330" s="245" t="s">
        <v>82</v>
      </c>
      <c r="AV330" s="16" t="s">
        <v>160</v>
      </c>
      <c r="AW330" s="16" t="s">
        <v>33</v>
      </c>
      <c r="AX330" s="16" t="s">
        <v>72</v>
      </c>
      <c r="AY330" s="245" t="s">
        <v>143</v>
      </c>
    </row>
    <row r="331" spans="2:51" s="15" customFormat="1" ht="12">
      <c r="B331" s="214"/>
      <c r="C331" s="215"/>
      <c r="D331" s="188" t="s">
        <v>158</v>
      </c>
      <c r="E331" s="216" t="s">
        <v>19</v>
      </c>
      <c r="F331" s="217" t="s">
        <v>172</v>
      </c>
      <c r="G331" s="215"/>
      <c r="H331" s="218">
        <v>0.086</v>
      </c>
      <c r="I331" s="219"/>
      <c r="J331" s="215"/>
      <c r="K331" s="215"/>
      <c r="L331" s="220"/>
      <c r="M331" s="221"/>
      <c r="N331" s="222"/>
      <c r="O331" s="222"/>
      <c r="P331" s="222"/>
      <c r="Q331" s="222"/>
      <c r="R331" s="222"/>
      <c r="S331" s="222"/>
      <c r="T331" s="223"/>
      <c r="AT331" s="224" t="s">
        <v>158</v>
      </c>
      <c r="AU331" s="224" t="s">
        <v>82</v>
      </c>
      <c r="AV331" s="15" t="s">
        <v>149</v>
      </c>
      <c r="AW331" s="15" t="s">
        <v>33</v>
      </c>
      <c r="AX331" s="15" t="s">
        <v>80</v>
      </c>
      <c r="AY331" s="224" t="s">
        <v>143</v>
      </c>
    </row>
    <row r="332" spans="1:65" s="2" customFormat="1" ht="14.45" customHeight="1">
      <c r="A332" s="36"/>
      <c r="B332" s="37"/>
      <c r="C332" s="225" t="s">
        <v>361</v>
      </c>
      <c r="D332" s="225" t="s">
        <v>214</v>
      </c>
      <c r="E332" s="226" t="s">
        <v>362</v>
      </c>
      <c r="F332" s="227" t="s">
        <v>363</v>
      </c>
      <c r="G332" s="228" t="s">
        <v>196</v>
      </c>
      <c r="H332" s="229">
        <v>0.189</v>
      </c>
      <c r="I332" s="230"/>
      <c r="J332" s="231">
        <f>ROUND(I332*H332,2)</f>
        <v>0</v>
      </c>
      <c r="K332" s="227" t="s">
        <v>155</v>
      </c>
      <c r="L332" s="232"/>
      <c r="M332" s="233" t="s">
        <v>19</v>
      </c>
      <c r="N332" s="234" t="s">
        <v>43</v>
      </c>
      <c r="O332" s="66"/>
      <c r="P332" s="184">
        <f>O332*H332</f>
        <v>0</v>
      </c>
      <c r="Q332" s="184">
        <v>1</v>
      </c>
      <c r="R332" s="184">
        <f>Q332*H332</f>
        <v>0.189</v>
      </c>
      <c r="S332" s="184">
        <v>0</v>
      </c>
      <c r="T332" s="185">
        <f>S332*H332</f>
        <v>0</v>
      </c>
      <c r="U332" s="36"/>
      <c r="V332" s="36"/>
      <c r="W332" s="36"/>
      <c r="X332" s="36"/>
      <c r="Y332" s="36"/>
      <c r="Z332" s="36"/>
      <c r="AA332" s="36"/>
      <c r="AB332" s="36"/>
      <c r="AC332" s="36"/>
      <c r="AD332" s="36"/>
      <c r="AE332" s="36"/>
      <c r="AR332" s="186" t="s">
        <v>193</v>
      </c>
      <c r="AT332" s="186" t="s">
        <v>214</v>
      </c>
      <c r="AU332" s="186" t="s">
        <v>82</v>
      </c>
      <c r="AY332" s="19" t="s">
        <v>143</v>
      </c>
      <c r="BE332" s="187">
        <f>IF(N332="základní",J332,0)</f>
        <v>0</v>
      </c>
      <c r="BF332" s="187">
        <f>IF(N332="snížená",J332,0)</f>
        <v>0</v>
      </c>
      <c r="BG332" s="187">
        <f>IF(N332="zákl. přenesená",J332,0)</f>
        <v>0</v>
      </c>
      <c r="BH332" s="187">
        <f>IF(N332="sníž. přenesená",J332,0)</f>
        <v>0</v>
      </c>
      <c r="BI332" s="187">
        <f>IF(N332="nulová",J332,0)</f>
        <v>0</v>
      </c>
      <c r="BJ332" s="19" t="s">
        <v>80</v>
      </c>
      <c r="BK332" s="187">
        <f>ROUND(I332*H332,2)</f>
        <v>0</v>
      </c>
      <c r="BL332" s="19" t="s">
        <v>149</v>
      </c>
      <c r="BM332" s="186" t="s">
        <v>364</v>
      </c>
    </row>
    <row r="333" spans="1:47" s="2" customFormat="1" ht="12">
      <c r="A333" s="36"/>
      <c r="B333" s="37"/>
      <c r="C333" s="38"/>
      <c r="D333" s="188" t="s">
        <v>151</v>
      </c>
      <c r="E333" s="38"/>
      <c r="F333" s="189" t="s">
        <v>363</v>
      </c>
      <c r="G333" s="38"/>
      <c r="H333" s="38"/>
      <c r="I333" s="190"/>
      <c r="J333" s="38"/>
      <c r="K333" s="38"/>
      <c r="L333" s="41"/>
      <c r="M333" s="191"/>
      <c r="N333" s="192"/>
      <c r="O333" s="66"/>
      <c r="P333" s="66"/>
      <c r="Q333" s="66"/>
      <c r="R333" s="66"/>
      <c r="S333" s="66"/>
      <c r="T333" s="67"/>
      <c r="U333" s="36"/>
      <c r="V333" s="36"/>
      <c r="W333" s="36"/>
      <c r="X333" s="36"/>
      <c r="Y333" s="36"/>
      <c r="Z333" s="36"/>
      <c r="AA333" s="36"/>
      <c r="AB333" s="36"/>
      <c r="AC333" s="36"/>
      <c r="AD333" s="36"/>
      <c r="AE333" s="36"/>
      <c r="AT333" s="19" t="s">
        <v>151</v>
      </c>
      <c r="AU333" s="19" t="s">
        <v>82</v>
      </c>
    </row>
    <row r="334" spans="2:51" s="14" customFormat="1" ht="12">
      <c r="B334" s="204"/>
      <c r="C334" s="205"/>
      <c r="D334" s="188" t="s">
        <v>158</v>
      </c>
      <c r="E334" s="206" t="s">
        <v>19</v>
      </c>
      <c r="F334" s="207" t="s">
        <v>276</v>
      </c>
      <c r="G334" s="205"/>
      <c r="H334" s="206" t="s">
        <v>19</v>
      </c>
      <c r="I334" s="208"/>
      <c r="J334" s="205"/>
      <c r="K334" s="205"/>
      <c r="L334" s="209"/>
      <c r="M334" s="210"/>
      <c r="N334" s="211"/>
      <c r="O334" s="211"/>
      <c r="P334" s="211"/>
      <c r="Q334" s="211"/>
      <c r="R334" s="211"/>
      <c r="S334" s="211"/>
      <c r="T334" s="212"/>
      <c r="AT334" s="213" t="s">
        <v>158</v>
      </c>
      <c r="AU334" s="213" t="s">
        <v>82</v>
      </c>
      <c r="AV334" s="14" t="s">
        <v>80</v>
      </c>
      <c r="AW334" s="14" t="s">
        <v>33</v>
      </c>
      <c r="AX334" s="14" t="s">
        <v>72</v>
      </c>
      <c r="AY334" s="213" t="s">
        <v>143</v>
      </c>
    </row>
    <row r="335" spans="2:51" s="13" customFormat="1" ht="12">
      <c r="B335" s="193"/>
      <c r="C335" s="194"/>
      <c r="D335" s="188" t="s">
        <v>158</v>
      </c>
      <c r="E335" s="195" t="s">
        <v>19</v>
      </c>
      <c r="F335" s="196" t="s">
        <v>365</v>
      </c>
      <c r="G335" s="194"/>
      <c r="H335" s="197">
        <v>0.189</v>
      </c>
      <c r="I335" s="198"/>
      <c r="J335" s="194"/>
      <c r="K335" s="194"/>
      <c r="L335" s="199"/>
      <c r="M335" s="200"/>
      <c r="N335" s="201"/>
      <c r="O335" s="201"/>
      <c r="P335" s="201"/>
      <c r="Q335" s="201"/>
      <c r="R335" s="201"/>
      <c r="S335" s="201"/>
      <c r="T335" s="202"/>
      <c r="AT335" s="203" t="s">
        <v>158</v>
      </c>
      <c r="AU335" s="203" t="s">
        <v>82</v>
      </c>
      <c r="AV335" s="13" t="s">
        <v>82</v>
      </c>
      <c r="AW335" s="13" t="s">
        <v>33</v>
      </c>
      <c r="AX335" s="13" t="s">
        <v>72</v>
      </c>
      <c r="AY335" s="203" t="s">
        <v>143</v>
      </c>
    </row>
    <row r="336" spans="2:51" s="16" customFormat="1" ht="12">
      <c r="B336" s="235"/>
      <c r="C336" s="236"/>
      <c r="D336" s="188" t="s">
        <v>158</v>
      </c>
      <c r="E336" s="237" t="s">
        <v>19</v>
      </c>
      <c r="F336" s="238" t="s">
        <v>279</v>
      </c>
      <c r="G336" s="236"/>
      <c r="H336" s="239">
        <v>0.189</v>
      </c>
      <c r="I336" s="240"/>
      <c r="J336" s="236"/>
      <c r="K336" s="236"/>
      <c r="L336" s="241"/>
      <c r="M336" s="242"/>
      <c r="N336" s="243"/>
      <c r="O336" s="243"/>
      <c r="P336" s="243"/>
      <c r="Q336" s="243"/>
      <c r="R336" s="243"/>
      <c r="S336" s="243"/>
      <c r="T336" s="244"/>
      <c r="AT336" s="245" t="s">
        <v>158</v>
      </c>
      <c r="AU336" s="245" t="s">
        <v>82</v>
      </c>
      <c r="AV336" s="16" t="s">
        <v>160</v>
      </c>
      <c r="AW336" s="16" t="s">
        <v>33</v>
      </c>
      <c r="AX336" s="16" t="s">
        <v>72</v>
      </c>
      <c r="AY336" s="245" t="s">
        <v>143</v>
      </c>
    </row>
    <row r="337" spans="2:51" s="15" customFormat="1" ht="12">
      <c r="B337" s="214"/>
      <c r="C337" s="215"/>
      <c r="D337" s="188" t="s">
        <v>158</v>
      </c>
      <c r="E337" s="216" t="s">
        <v>19</v>
      </c>
      <c r="F337" s="217" t="s">
        <v>172</v>
      </c>
      <c r="G337" s="215"/>
      <c r="H337" s="218">
        <v>0.189</v>
      </c>
      <c r="I337" s="219"/>
      <c r="J337" s="215"/>
      <c r="K337" s="215"/>
      <c r="L337" s="220"/>
      <c r="M337" s="221"/>
      <c r="N337" s="222"/>
      <c r="O337" s="222"/>
      <c r="P337" s="222"/>
      <c r="Q337" s="222"/>
      <c r="R337" s="222"/>
      <c r="S337" s="222"/>
      <c r="T337" s="223"/>
      <c r="AT337" s="224" t="s">
        <v>158</v>
      </c>
      <c r="AU337" s="224" t="s">
        <v>82</v>
      </c>
      <c r="AV337" s="15" t="s">
        <v>149</v>
      </c>
      <c r="AW337" s="15" t="s">
        <v>33</v>
      </c>
      <c r="AX337" s="15" t="s">
        <v>80</v>
      </c>
      <c r="AY337" s="224" t="s">
        <v>143</v>
      </c>
    </row>
    <row r="338" spans="1:65" s="2" customFormat="1" ht="14.45" customHeight="1">
      <c r="A338" s="36"/>
      <c r="B338" s="37"/>
      <c r="C338" s="225" t="s">
        <v>366</v>
      </c>
      <c r="D338" s="225" t="s">
        <v>214</v>
      </c>
      <c r="E338" s="226" t="s">
        <v>367</v>
      </c>
      <c r="F338" s="227" t="s">
        <v>368</v>
      </c>
      <c r="G338" s="228" t="s">
        <v>196</v>
      </c>
      <c r="H338" s="229">
        <v>0.557</v>
      </c>
      <c r="I338" s="230"/>
      <c r="J338" s="231">
        <f>ROUND(I338*H338,2)</f>
        <v>0</v>
      </c>
      <c r="K338" s="227" t="s">
        <v>155</v>
      </c>
      <c r="L338" s="232"/>
      <c r="M338" s="233" t="s">
        <v>19</v>
      </c>
      <c r="N338" s="234" t="s">
        <v>43</v>
      </c>
      <c r="O338" s="66"/>
      <c r="P338" s="184">
        <f>O338*H338</f>
        <v>0</v>
      </c>
      <c r="Q338" s="184">
        <v>1</v>
      </c>
      <c r="R338" s="184">
        <f>Q338*H338</f>
        <v>0.557</v>
      </c>
      <c r="S338" s="184">
        <v>0</v>
      </c>
      <c r="T338" s="185">
        <f>S338*H338</f>
        <v>0</v>
      </c>
      <c r="U338" s="36"/>
      <c r="V338" s="36"/>
      <c r="W338" s="36"/>
      <c r="X338" s="36"/>
      <c r="Y338" s="36"/>
      <c r="Z338" s="36"/>
      <c r="AA338" s="36"/>
      <c r="AB338" s="36"/>
      <c r="AC338" s="36"/>
      <c r="AD338" s="36"/>
      <c r="AE338" s="36"/>
      <c r="AR338" s="186" t="s">
        <v>193</v>
      </c>
      <c r="AT338" s="186" t="s">
        <v>214</v>
      </c>
      <c r="AU338" s="186" t="s">
        <v>82</v>
      </c>
      <c r="AY338" s="19" t="s">
        <v>143</v>
      </c>
      <c r="BE338" s="187">
        <f>IF(N338="základní",J338,0)</f>
        <v>0</v>
      </c>
      <c r="BF338" s="187">
        <f>IF(N338="snížená",J338,0)</f>
        <v>0</v>
      </c>
      <c r="BG338" s="187">
        <f>IF(N338="zákl. přenesená",J338,0)</f>
        <v>0</v>
      </c>
      <c r="BH338" s="187">
        <f>IF(N338="sníž. přenesená",J338,0)</f>
        <v>0</v>
      </c>
      <c r="BI338" s="187">
        <f>IF(N338="nulová",J338,0)</f>
        <v>0</v>
      </c>
      <c r="BJ338" s="19" t="s">
        <v>80</v>
      </c>
      <c r="BK338" s="187">
        <f>ROUND(I338*H338,2)</f>
        <v>0</v>
      </c>
      <c r="BL338" s="19" t="s">
        <v>149</v>
      </c>
      <c r="BM338" s="186" t="s">
        <v>369</v>
      </c>
    </row>
    <row r="339" spans="1:47" s="2" customFormat="1" ht="12">
      <c r="A339" s="36"/>
      <c r="B339" s="37"/>
      <c r="C339" s="38"/>
      <c r="D339" s="188" t="s">
        <v>151</v>
      </c>
      <c r="E339" s="38"/>
      <c r="F339" s="189" t="s">
        <v>368</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151</v>
      </c>
      <c r="AU339" s="19" t="s">
        <v>82</v>
      </c>
    </row>
    <row r="340" spans="2:51" s="14" customFormat="1" ht="12">
      <c r="B340" s="204"/>
      <c r="C340" s="205"/>
      <c r="D340" s="188" t="s">
        <v>158</v>
      </c>
      <c r="E340" s="206" t="s">
        <v>19</v>
      </c>
      <c r="F340" s="207" t="s">
        <v>276</v>
      </c>
      <c r="G340" s="205"/>
      <c r="H340" s="206" t="s">
        <v>19</v>
      </c>
      <c r="I340" s="208"/>
      <c r="J340" s="205"/>
      <c r="K340" s="205"/>
      <c r="L340" s="209"/>
      <c r="M340" s="210"/>
      <c r="N340" s="211"/>
      <c r="O340" s="211"/>
      <c r="P340" s="211"/>
      <c r="Q340" s="211"/>
      <c r="R340" s="211"/>
      <c r="S340" s="211"/>
      <c r="T340" s="212"/>
      <c r="AT340" s="213" t="s">
        <v>158</v>
      </c>
      <c r="AU340" s="213" t="s">
        <v>82</v>
      </c>
      <c r="AV340" s="14" t="s">
        <v>80</v>
      </c>
      <c r="AW340" s="14" t="s">
        <v>33</v>
      </c>
      <c r="AX340" s="14" t="s">
        <v>72</v>
      </c>
      <c r="AY340" s="213" t="s">
        <v>143</v>
      </c>
    </row>
    <row r="341" spans="2:51" s="13" customFormat="1" ht="12">
      <c r="B341" s="193"/>
      <c r="C341" s="194"/>
      <c r="D341" s="188" t="s">
        <v>158</v>
      </c>
      <c r="E341" s="195" t="s">
        <v>19</v>
      </c>
      <c r="F341" s="196" t="s">
        <v>370</v>
      </c>
      <c r="G341" s="194"/>
      <c r="H341" s="197">
        <v>0.305</v>
      </c>
      <c r="I341" s="198"/>
      <c r="J341" s="194"/>
      <c r="K341" s="194"/>
      <c r="L341" s="199"/>
      <c r="M341" s="200"/>
      <c r="N341" s="201"/>
      <c r="O341" s="201"/>
      <c r="P341" s="201"/>
      <c r="Q341" s="201"/>
      <c r="R341" s="201"/>
      <c r="S341" s="201"/>
      <c r="T341" s="202"/>
      <c r="AT341" s="203" t="s">
        <v>158</v>
      </c>
      <c r="AU341" s="203" t="s">
        <v>82</v>
      </c>
      <c r="AV341" s="13" t="s">
        <v>82</v>
      </c>
      <c r="AW341" s="13" t="s">
        <v>33</v>
      </c>
      <c r="AX341" s="13" t="s">
        <v>72</v>
      </c>
      <c r="AY341" s="203" t="s">
        <v>143</v>
      </c>
    </row>
    <row r="342" spans="2:51" s="16" customFormat="1" ht="12">
      <c r="B342" s="235"/>
      <c r="C342" s="236"/>
      <c r="D342" s="188" t="s">
        <v>158</v>
      </c>
      <c r="E342" s="237" t="s">
        <v>19</v>
      </c>
      <c r="F342" s="238" t="s">
        <v>279</v>
      </c>
      <c r="G342" s="236"/>
      <c r="H342" s="239">
        <v>0.305</v>
      </c>
      <c r="I342" s="240"/>
      <c r="J342" s="236"/>
      <c r="K342" s="236"/>
      <c r="L342" s="241"/>
      <c r="M342" s="242"/>
      <c r="N342" s="243"/>
      <c r="O342" s="243"/>
      <c r="P342" s="243"/>
      <c r="Q342" s="243"/>
      <c r="R342" s="243"/>
      <c r="S342" s="243"/>
      <c r="T342" s="244"/>
      <c r="AT342" s="245" t="s">
        <v>158</v>
      </c>
      <c r="AU342" s="245" t="s">
        <v>82</v>
      </c>
      <c r="AV342" s="16" t="s">
        <v>160</v>
      </c>
      <c r="AW342" s="16" t="s">
        <v>33</v>
      </c>
      <c r="AX342" s="16" t="s">
        <v>72</v>
      </c>
      <c r="AY342" s="245" t="s">
        <v>143</v>
      </c>
    </row>
    <row r="343" spans="2:51" s="14" customFormat="1" ht="12">
      <c r="B343" s="204"/>
      <c r="C343" s="205"/>
      <c r="D343" s="188" t="s">
        <v>158</v>
      </c>
      <c r="E343" s="206" t="s">
        <v>19</v>
      </c>
      <c r="F343" s="207" t="s">
        <v>287</v>
      </c>
      <c r="G343" s="205"/>
      <c r="H343" s="206" t="s">
        <v>19</v>
      </c>
      <c r="I343" s="208"/>
      <c r="J343" s="205"/>
      <c r="K343" s="205"/>
      <c r="L343" s="209"/>
      <c r="M343" s="210"/>
      <c r="N343" s="211"/>
      <c r="O343" s="211"/>
      <c r="P343" s="211"/>
      <c r="Q343" s="211"/>
      <c r="R343" s="211"/>
      <c r="S343" s="211"/>
      <c r="T343" s="212"/>
      <c r="AT343" s="213" t="s">
        <v>158</v>
      </c>
      <c r="AU343" s="213" t="s">
        <v>82</v>
      </c>
      <c r="AV343" s="14" t="s">
        <v>80</v>
      </c>
      <c r="AW343" s="14" t="s">
        <v>33</v>
      </c>
      <c r="AX343" s="14" t="s">
        <v>72</v>
      </c>
      <c r="AY343" s="213" t="s">
        <v>143</v>
      </c>
    </row>
    <row r="344" spans="2:51" s="13" customFormat="1" ht="12">
      <c r="B344" s="193"/>
      <c r="C344" s="194"/>
      <c r="D344" s="188" t="s">
        <v>158</v>
      </c>
      <c r="E344" s="195" t="s">
        <v>19</v>
      </c>
      <c r="F344" s="196" t="s">
        <v>371</v>
      </c>
      <c r="G344" s="194"/>
      <c r="H344" s="197">
        <v>0.252</v>
      </c>
      <c r="I344" s="198"/>
      <c r="J344" s="194"/>
      <c r="K344" s="194"/>
      <c r="L344" s="199"/>
      <c r="M344" s="200"/>
      <c r="N344" s="201"/>
      <c r="O344" s="201"/>
      <c r="P344" s="201"/>
      <c r="Q344" s="201"/>
      <c r="R344" s="201"/>
      <c r="S344" s="201"/>
      <c r="T344" s="202"/>
      <c r="AT344" s="203" t="s">
        <v>158</v>
      </c>
      <c r="AU344" s="203" t="s">
        <v>82</v>
      </c>
      <c r="AV344" s="13" t="s">
        <v>82</v>
      </c>
      <c r="AW344" s="13" t="s">
        <v>33</v>
      </c>
      <c r="AX344" s="13" t="s">
        <v>72</v>
      </c>
      <c r="AY344" s="203" t="s">
        <v>143</v>
      </c>
    </row>
    <row r="345" spans="2:51" s="16" customFormat="1" ht="12">
      <c r="B345" s="235"/>
      <c r="C345" s="236"/>
      <c r="D345" s="188" t="s">
        <v>158</v>
      </c>
      <c r="E345" s="237" t="s">
        <v>19</v>
      </c>
      <c r="F345" s="238" t="s">
        <v>279</v>
      </c>
      <c r="G345" s="236"/>
      <c r="H345" s="239">
        <v>0.252</v>
      </c>
      <c r="I345" s="240"/>
      <c r="J345" s="236"/>
      <c r="K345" s="236"/>
      <c r="L345" s="241"/>
      <c r="M345" s="242"/>
      <c r="N345" s="243"/>
      <c r="O345" s="243"/>
      <c r="P345" s="243"/>
      <c r="Q345" s="243"/>
      <c r="R345" s="243"/>
      <c r="S345" s="243"/>
      <c r="T345" s="244"/>
      <c r="AT345" s="245" t="s">
        <v>158</v>
      </c>
      <c r="AU345" s="245" t="s">
        <v>82</v>
      </c>
      <c r="AV345" s="16" t="s">
        <v>160</v>
      </c>
      <c r="AW345" s="16" t="s">
        <v>33</v>
      </c>
      <c r="AX345" s="16" t="s">
        <v>72</v>
      </c>
      <c r="AY345" s="245" t="s">
        <v>143</v>
      </c>
    </row>
    <row r="346" spans="2:51" s="15" customFormat="1" ht="12">
      <c r="B346" s="214"/>
      <c r="C346" s="215"/>
      <c r="D346" s="188" t="s">
        <v>158</v>
      </c>
      <c r="E346" s="216" t="s">
        <v>19</v>
      </c>
      <c r="F346" s="217" t="s">
        <v>172</v>
      </c>
      <c r="G346" s="215"/>
      <c r="H346" s="218">
        <v>0.557</v>
      </c>
      <c r="I346" s="219"/>
      <c r="J346" s="215"/>
      <c r="K346" s="215"/>
      <c r="L346" s="220"/>
      <c r="M346" s="221"/>
      <c r="N346" s="222"/>
      <c r="O346" s="222"/>
      <c r="P346" s="222"/>
      <c r="Q346" s="222"/>
      <c r="R346" s="222"/>
      <c r="S346" s="222"/>
      <c r="T346" s="223"/>
      <c r="AT346" s="224" t="s">
        <v>158</v>
      </c>
      <c r="AU346" s="224" t="s">
        <v>82</v>
      </c>
      <c r="AV346" s="15" t="s">
        <v>149</v>
      </c>
      <c r="AW346" s="15" t="s">
        <v>33</v>
      </c>
      <c r="AX346" s="15" t="s">
        <v>80</v>
      </c>
      <c r="AY346" s="224" t="s">
        <v>143</v>
      </c>
    </row>
    <row r="347" spans="1:65" s="2" customFormat="1" ht="24.2" customHeight="1">
      <c r="A347" s="36"/>
      <c r="B347" s="37"/>
      <c r="C347" s="175" t="s">
        <v>372</v>
      </c>
      <c r="D347" s="175" t="s">
        <v>145</v>
      </c>
      <c r="E347" s="176" t="s">
        <v>373</v>
      </c>
      <c r="F347" s="177" t="s">
        <v>374</v>
      </c>
      <c r="G347" s="178" t="s">
        <v>375</v>
      </c>
      <c r="H347" s="179">
        <v>43.25</v>
      </c>
      <c r="I347" s="180"/>
      <c r="J347" s="181">
        <f>ROUND(I347*H347,2)</f>
        <v>0</v>
      </c>
      <c r="K347" s="177" t="s">
        <v>155</v>
      </c>
      <c r="L347" s="41"/>
      <c r="M347" s="182" t="s">
        <v>19</v>
      </c>
      <c r="N347" s="183" t="s">
        <v>43</v>
      </c>
      <c r="O347" s="66"/>
      <c r="P347" s="184">
        <f>O347*H347</f>
        <v>0</v>
      </c>
      <c r="Q347" s="184">
        <v>0.01363</v>
      </c>
      <c r="R347" s="184">
        <f>Q347*H347</f>
        <v>0.5894975</v>
      </c>
      <c r="S347" s="184">
        <v>4E-05</v>
      </c>
      <c r="T347" s="185">
        <f>S347*H347</f>
        <v>0.0017300000000000002</v>
      </c>
      <c r="U347" s="36"/>
      <c r="V347" s="36"/>
      <c r="W347" s="36"/>
      <c r="X347" s="36"/>
      <c r="Y347" s="36"/>
      <c r="Z347" s="36"/>
      <c r="AA347" s="36"/>
      <c r="AB347" s="36"/>
      <c r="AC347" s="36"/>
      <c r="AD347" s="36"/>
      <c r="AE347" s="36"/>
      <c r="AR347" s="186" t="s">
        <v>149</v>
      </c>
      <c r="AT347" s="186" t="s">
        <v>145</v>
      </c>
      <c r="AU347" s="186" t="s">
        <v>82</v>
      </c>
      <c r="AY347" s="19" t="s">
        <v>143</v>
      </c>
      <c r="BE347" s="187">
        <f>IF(N347="základní",J347,0)</f>
        <v>0</v>
      </c>
      <c r="BF347" s="187">
        <f>IF(N347="snížená",J347,0)</f>
        <v>0</v>
      </c>
      <c r="BG347" s="187">
        <f>IF(N347="zákl. přenesená",J347,0)</f>
        <v>0</v>
      </c>
      <c r="BH347" s="187">
        <f>IF(N347="sníž. přenesená",J347,0)</f>
        <v>0</v>
      </c>
      <c r="BI347" s="187">
        <f>IF(N347="nulová",J347,0)</f>
        <v>0</v>
      </c>
      <c r="BJ347" s="19" t="s">
        <v>80</v>
      </c>
      <c r="BK347" s="187">
        <f>ROUND(I347*H347,2)</f>
        <v>0</v>
      </c>
      <c r="BL347" s="19" t="s">
        <v>149</v>
      </c>
      <c r="BM347" s="186" t="s">
        <v>376</v>
      </c>
    </row>
    <row r="348" spans="1:47" s="2" customFormat="1" ht="19.5">
      <c r="A348" s="36"/>
      <c r="B348" s="37"/>
      <c r="C348" s="38"/>
      <c r="D348" s="188" t="s">
        <v>151</v>
      </c>
      <c r="E348" s="38"/>
      <c r="F348" s="189" t="s">
        <v>377</v>
      </c>
      <c r="G348" s="38"/>
      <c r="H348" s="38"/>
      <c r="I348" s="190"/>
      <c r="J348" s="38"/>
      <c r="K348" s="38"/>
      <c r="L348" s="41"/>
      <c r="M348" s="191"/>
      <c r="N348" s="192"/>
      <c r="O348" s="66"/>
      <c r="P348" s="66"/>
      <c r="Q348" s="66"/>
      <c r="R348" s="66"/>
      <c r="S348" s="66"/>
      <c r="T348" s="67"/>
      <c r="U348" s="36"/>
      <c r="V348" s="36"/>
      <c r="W348" s="36"/>
      <c r="X348" s="36"/>
      <c r="Y348" s="36"/>
      <c r="Z348" s="36"/>
      <c r="AA348" s="36"/>
      <c r="AB348" s="36"/>
      <c r="AC348" s="36"/>
      <c r="AD348" s="36"/>
      <c r="AE348" s="36"/>
      <c r="AT348" s="19" t="s">
        <v>151</v>
      </c>
      <c r="AU348" s="19" t="s">
        <v>82</v>
      </c>
    </row>
    <row r="349" spans="2:51" s="13" customFormat="1" ht="12">
      <c r="B349" s="193"/>
      <c r="C349" s="194"/>
      <c r="D349" s="188" t="s">
        <v>158</v>
      </c>
      <c r="E349" s="195" t="s">
        <v>19</v>
      </c>
      <c r="F349" s="196" t="s">
        <v>378</v>
      </c>
      <c r="G349" s="194"/>
      <c r="H349" s="197">
        <v>11.85</v>
      </c>
      <c r="I349" s="198"/>
      <c r="J349" s="194"/>
      <c r="K349" s="194"/>
      <c r="L349" s="199"/>
      <c r="M349" s="200"/>
      <c r="N349" s="201"/>
      <c r="O349" s="201"/>
      <c r="P349" s="201"/>
      <c r="Q349" s="201"/>
      <c r="R349" s="201"/>
      <c r="S349" s="201"/>
      <c r="T349" s="202"/>
      <c r="AT349" s="203" t="s">
        <v>158</v>
      </c>
      <c r="AU349" s="203" t="s">
        <v>82</v>
      </c>
      <c r="AV349" s="13" t="s">
        <v>82</v>
      </c>
      <c r="AW349" s="13" t="s">
        <v>33</v>
      </c>
      <c r="AX349" s="13" t="s">
        <v>72</v>
      </c>
      <c r="AY349" s="203" t="s">
        <v>143</v>
      </c>
    </row>
    <row r="350" spans="2:51" s="13" customFormat="1" ht="12">
      <c r="B350" s="193"/>
      <c r="C350" s="194"/>
      <c r="D350" s="188" t="s">
        <v>158</v>
      </c>
      <c r="E350" s="195" t="s">
        <v>19</v>
      </c>
      <c r="F350" s="196" t="s">
        <v>379</v>
      </c>
      <c r="G350" s="194"/>
      <c r="H350" s="197">
        <v>31.4</v>
      </c>
      <c r="I350" s="198"/>
      <c r="J350" s="194"/>
      <c r="K350" s="194"/>
      <c r="L350" s="199"/>
      <c r="M350" s="200"/>
      <c r="N350" s="201"/>
      <c r="O350" s="201"/>
      <c r="P350" s="201"/>
      <c r="Q350" s="201"/>
      <c r="R350" s="201"/>
      <c r="S350" s="201"/>
      <c r="T350" s="202"/>
      <c r="AT350" s="203" t="s">
        <v>158</v>
      </c>
      <c r="AU350" s="203" t="s">
        <v>82</v>
      </c>
      <c r="AV350" s="13" t="s">
        <v>82</v>
      </c>
      <c r="AW350" s="13" t="s">
        <v>33</v>
      </c>
      <c r="AX350" s="13" t="s">
        <v>72</v>
      </c>
      <c r="AY350" s="203" t="s">
        <v>143</v>
      </c>
    </row>
    <row r="351" spans="2:51" s="15" customFormat="1" ht="12">
      <c r="B351" s="214"/>
      <c r="C351" s="215"/>
      <c r="D351" s="188" t="s">
        <v>158</v>
      </c>
      <c r="E351" s="216" t="s">
        <v>19</v>
      </c>
      <c r="F351" s="217" t="s">
        <v>172</v>
      </c>
      <c r="G351" s="215"/>
      <c r="H351" s="218">
        <v>43.25</v>
      </c>
      <c r="I351" s="219"/>
      <c r="J351" s="215"/>
      <c r="K351" s="215"/>
      <c r="L351" s="220"/>
      <c r="M351" s="221"/>
      <c r="N351" s="222"/>
      <c r="O351" s="222"/>
      <c r="P351" s="222"/>
      <c r="Q351" s="222"/>
      <c r="R351" s="222"/>
      <c r="S351" s="222"/>
      <c r="T351" s="223"/>
      <c r="AT351" s="224" t="s">
        <v>158</v>
      </c>
      <c r="AU351" s="224" t="s">
        <v>82</v>
      </c>
      <c r="AV351" s="15" t="s">
        <v>149</v>
      </c>
      <c r="AW351" s="15" t="s">
        <v>33</v>
      </c>
      <c r="AX351" s="15" t="s">
        <v>80</v>
      </c>
      <c r="AY351" s="224" t="s">
        <v>143</v>
      </c>
    </row>
    <row r="352" spans="1:65" s="2" customFormat="1" ht="24.2" customHeight="1">
      <c r="A352" s="36"/>
      <c r="B352" s="37"/>
      <c r="C352" s="175" t="s">
        <v>380</v>
      </c>
      <c r="D352" s="175" t="s">
        <v>145</v>
      </c>
      <c r="E352" s="176" t="s">
        <v>381</v>
      </c>
      <c r="F352" s="177" t="s">
        <v>382</v>
      </c>
      <c r="G352" s="178" t="s">
        <v>154</v>
      </c>
      <c r="H352" s="179">
        <v>309.994</v>
      </c>
      <c r="I352" s="180"/>
      <c r="J352" s="181">
        <f>ROUND(I352*H352,2)</f>
        <v>0</v>
      </c>
      <c r="K352" s="177" t="s">
        <v>155</v>
      </c>
      <c r="L352" s="41"/>
      <c r="M352" s="182" t="s">
        <v>19</v>
      </c>
      <c r="N352" s="183" t="s">
        <v>43</v>
      </c>
      <c r="O352" s="66"/>
      <c r="P352" s="184">
        <f>O352*H352</f>
        <v>0</v>
      </c>
      <c r="Q352" s="184">
        <v>0.05897</v>
      </c>
      <c r="R352" s="184">
        <f>Q352*H352</f>
        <v>18.280346180000002</v>
      </c>
      <c r="S352" s="184">
        <v>0</v>
      </c>
      <c r="T352" s="185">
        <f>S352*H352</f>
        <v>0</v>
      </c>
      <c r="U352" s="36"/>
      <c r="V352" s="36"/>
      <c r="W352" s="36"/>
      <c r="X352" s="36"/>
      <c r="Y352" s="36"/>
      <c r="Z352" s="36"/>
      <c r="AA352" s="36"/>
      <c r="AB352" s="36"/>
      <c r="AC352" s="36"/>
      <c r="AD352" s="36"/>
      <c r="AE352" s="36"/>
      <c r="AR352" s="186" t="s">
        <v>149</v>
      </c>
      <c r="AT352" s="186" t="s">
        <v>145</v>
      </c>
      <c r="AU352" s="186" t="s">
        <v>82</v>
      </c>
      <c r="AY352" s="19" t="s">
        <v>143</v>
      </c>
      <c r="BE352" s="187">
        <f>IF(N352="základní",J352,0)</f>
        <v>0</v>
      </c>
      <c r="BF352" s="187">
        <f>IF(N352="snížená",J352,0)</f>
        <v>0</v>
      </c>
      <c r="BG352" s="187">
        <f>IF(N352="zákl. přenesená",J352,0)</f>
        <v>0</v>
      </c>
      <c r="BH352" s="187">
        <f>IF(N352="sníž. přenesená",J352,0)</f>
        <v>0</v>
      </c>
      <c r="BI352" s="187">
        <f>IF(N352="nulová",J352,0)</f>
        <v>0</v>
      </c>
      <c r="BJ352" s="19" t="s">
        <v>80</v>
      </c>
      <c r="BK352" s="187">
        <f>ROUND(I352*H352,2)</f>
        <v>0</v>
      </c>
      <c r="BL352" s="19" t="s">
        <v>149</v>
      </c>
      <c r="BM352" s="186" t="s">
        <v>383</v>
      </c>
    </row>
    <row r="353" spans="1:47" s="2" customFormat="1" ht="19.5">
      <c r="A353" s="36"/>
      <c r="B353" s="37"/>
      <c r="C353" s="38"/>
      <c r="D353" s="188" t="s">
        <v>151</v>
      </c>
      <c r="E353" s="38"/>
      <c r="F353" s="189" t="s">
        <v>384</v>
      </c>
      <c r="G353" s="38"/>
      <c r="H353" s="38"/>
      <c r="I353" s="190"/>
      <c r="J353" s="38"/>
      <c r="K353" s="38"/>
      <c r="L353" s="41"/>
      <c r="M353" s="191"/>
      <c r="N353" s="192"/>
      <c r="O353" s="66"/>
      <c r="P353" s="66"/>
      <c r="Q353" s="66"/>
      <c r="R353" s="66"/>
      <c r="S353" s="66"/>
      <c r="T353" s="67"/>
      <c r="U353" s="36"/>
      <c r="V353" s="36"/>
      <c r="W353" s="36"/>
      <c r="X353" s="36"/>
      <c r="Y353" s="36"/>
      <c r="Z353" s="36"/>
      <c r="AA353" s="36"/>
      <c r="AB353" s="36"/>
      <c r="AC353" s="36"/>
      <c r="AD353" s="36"/>
      <c r="AE353" s="36"/>
      <c r="AT353" s="19" t="s">
        <v>151</v>
      </c>
      <c r="AU353" s="19" t="s">
        <v>82</v>
      </c>
    </row>
    <row r="354" spans="2:51" s="14" customFormat="1" ht="12">
      <c r="B354" s="204"/>
      <c r="C354" s="205"/>
      <c r="D354" s="188" t="s">
        <v>158</v>
      </c>
      <c r="E354" s="206" t="s">
        <v>19</v>
      </c>
      <c r="F354" s="207" t="s">
        <v>276</v>
      </c>
      <c r="G354" s="205"/>
      <c r="H354" s="206" t="s">
        <v>19</v>
      </c>
      <c r="I354" s="208"/>
      <c r="J354" s="205"/>
      <c r="K354" s="205"/>
      <c r="L354" s="209"/>
      <c r="M354" s="210"/>
      <c r="N354" s="211"/>
      <c r="O354" s="211"/>
      <c r="P354" s="211"/>
      <c r="Q354" s="211"/>
      <c r="R354" s="211"/>
      <c r="S354" s="211"/>
      <c r="T354" s="212"/>
      <c r="AT354" s="213" t="s">
        <v>158</v>
      </c>
      <c r="AU354" s="213" t="s">
        <v>82</v>
      </c>
      <c r="AV354" s="14" t="s">
        <v>80</v>
      </c>
      <c r="AW354" s="14" t="s">
        <v>33</v>
      </c>
      <c r="AX354" s="14" t="s">
        <v>72</v>
      </c>
      <c r="AY354" s="213" t="s">
        <v>143</v>
      </c>
    </row>
    <row r="355" spans="2:51" s="13" customFormat="1" ht="12">
      <c r="B355" s="193"/>
      <c r="C355" s="194"/>
      <c r="D355" s="188" t="s">
        <v>158</v>
      </c>
      <c r="E355" s="195" t="s">
        <v>19</v>
      </c>
      <c r="F355" s="196" t="s">
        <v>385</v>
      </c>
      <c r="G355" s="194"/>
      <c r="H355" s="197">
        <v>20.625</v>
      </c>
      <c r="I355" s="198"/>
      <c r="J355" s="194"/>
      <c r="K355" s="194"/>
      <c r="L355" s="199"/>
      <c r="M355" s="200"/>
      <c r="N355" s="201"/>
      <c r="O355" s="201"/>
      <c r="P355" s="201"/>
      <c r="Q355" s="201"/>
      <c r="R355" s="201"/>
      <c r="S355" s="201"/>
      <c r="T355" s="202"/>
      <c r="AT355" s="203" t="s">
        <v>158</v>
      </c>
      <c r="AU355" s="203" t="s">
        <v>82</v>
      </c>
      <c r="AV355" s="13" t="s">
        <v>82</v>
      </c>
      <c r="AW355" s="13" t="s">
        <v>33</v>
      </c>
      <c r="AX355" s="13" t="s">
        <v>72</v>
      </c>
      <c r="AY355" s="203" t="s">
        <v>143</v>
      </c>
    </row>
    <row r="356" spans="2:51" s="13" customFormat="1" ht="12">
      <c r="B356" s="193"/>
      <c r="C356" s="194"/>
      <c r="D356" s="188" t="s">
        <v>158</v>
      </c>
      <c r="E356" s="195" t="s">
        <v>19</v>
      </c>
      <c r="F356" s="196" t="s">
        <v>386</v>
      </c>
      <c r="G356" s="194"/>
      <c r="H356" s="197">
        <v>5.575</v>
      </c>
      <c r="I356" s="198"/>
      <c r="J356" s="194"/>
      <c r="K356" s="194"/>
      <c r="L356" s="199"/>
      <c r="M356" s="200"/>
      <c r="N356" s="201"/>
      <c r="O356" s="201"/>
      <c r="P356" s="201"/>
      <c r="Q356" s="201"/>
      <c r="R356" s="201"/>
      <c r="S356" s="201"/>
      <c r="T356" s="202"/>
      <c r="AT356" s="203" t="s">
        <v>158</v>
      </c>
      <c r="AU356" s="203" t="s">
        <v>82</v>
      </c>
      <c r="AV356" s="13" t="s">
        <v>82</v>
      </c>
      <c r="AW356" s="13" t="s">
        <v>33</v>
      </c>
      <c r="AX356" s="13" t="s">
        <v>72</v>
      </c>
      <c r="AY356" s="203" t="s">
        <v>143</v>
      </c>
    </row>
    <row r="357" spans="2:51" s="13" customFormat="1" ht="12">
      <c r="B357" s="193"/>
      <c r="C357" s="194"/>
      <c r="D357" s="188" t="s">
        <v>158</v>
      </c>
      <c r="E357" s="195" t="s">
        <v>19</v>
      </c>
      <c r="F357" s="196" t="s">
        <v>387</v>
      </c>
      <c r="G357" s="194"/>
      <c r="H357" s="197">
        <v>9.1</v>
      </c>
      <c r="I357" s="198"/>
      <c r="J357" s="194"/>
      <c r="K357" s="194"/>
      <c r="L357" s="199"/>
      <c r="M357" s="200"/>
      <c r="N357" s="201"/>
      <c r="O357" s="201"/>
      <c r="P357" s="201"/>
      <c r="Q357" s="201"/>
      <c r="R357" s="201"/>
      <c r="S357" s="201"/>
      <c r="T357" s="202"/>
      <c r="AT357" s="203" t="s">
        <v>158</v>
      </c>
      <c r="AU357" s="203" t="s">
        <v>82</v>
      </c>
      <c r="AV357" s="13" t="s">
        <v>82</v>
      </c>
      <c r="AW357" s="13" t="s">
        <v>33</v>
      </c>
      <c r="AX357" s="13" t="s">
        <v>72</v>
      </c>
      <c r="AY357" s="203" t="s">
        <v>143</v>
      </c>
    </row>
    <row r="358" spans="2:51" s="13" customFormat="1" ht="12">
      <c r="B358" s="193"/>
      <c r="C358" s="194"/>
      <c r="D358" s="188" t="s">
        <v>158</v>
      </c>
      <c r="E358" s="195" t="s">
        <v>19</v>
      </c>
      <c r="F358" s="196" t="s">
        <v>388</v>
      </c>
      <c r="G358" s="194"/>
      <c r="H358" s="197">
        <v>27.65</v>
      </c>
      <c r="I358" s="198"/>
      <c r="J358" s="194"/>
      <c r="K358" s="194"/>
      <c r="L358" s="199"/>
      <c r="M358" s="200"/>
      <c r="N358" s="201"/>
      <c r="O358" s="201"/>
      <c r="P358" s="201"/>
      <c r="Q358" s="201"/>
      <c r="R358" s="201"/>
      <c r="S358" s="201"/>
      <c r="T358" s="202"/>
      <c r="AT358" s="203" t="s">
        <v>158</v>
      </c>
      <c r="AU358" s="203" t="s">
        <v>82</v>
      </c>
      <c r="AV358" s="13" t="s">
        <v>82</v>
      </c>
      <c r="AW358" s="13" t="s">
        <v>33</v>
      </c>
      <c r="AX358" s="13" t="s">
        <v>72</v>
      </c>
      <c r="AY358" s="203" t="s">
        <v>143</v>
      </c>
    </row>
    <row r="359" spans="2:51" s="13" customFormat="1" ht="12">
      <c r="B359" s="193"/>
      <c r="C359" s="194"/>
      <c r="D359" s="188" t="s">
        <v>158</v>
      </c>
      <c r="E359" s="195" t="s">
        <v>19</v>
      </c>
      <c r="F359" s="196" t="s">
        <v>389</v>
      </c>
      <c r="G359" s="194"/>
      <c r="H359" s="197">
        <v>4.725</v>
      </c>
      <c r="I359" s="198"/>
      <c r="J359" s="194"/>
      <c r="K359" s="194"/>
      <c r="L359" s="199"/>
      <c r="M359" s="200"/>
      <c r="N359" s="201"/>
      <c r="O359" s="201"/>
      <c r="P359" s="201"/>
      <c r="Q359" s="201"/>
      <c r="R359" s="201"/>
      <c r="S359" s="201"/>
      <c r="T359" s="202"/>
      <c r="AT359" s="203" t="s">
        <v>158</v>
      </c>
      <c r="AU359" s="203" t="s">
        <v>82</v>
      </c>
      <c r="AV359" s="13" t="s">
        <v>82</v>
      </c>
      <c r="AW359" s="13" t="s">
        <v>33</v>
      </c>
      <c r="AX359" s="13" t="s">
        <v>72</v>
      </c>
      <c r="AY359" s="203" t="s">
        <v>143</v>
      </c>
    </row>
    <row r="360" spans="2:51" s="13" customFormat="1" ht="12">
      <c r="B360" s="193"/>
      <c r="C360" s="194"/>
      <c r="D360" s="188" t="s">
        <v>158</v>
      </c>
      <c r="E360" s="195" t="s">
        <v>19</v>
      </c>
      <c r="F360" s="196" t="s">
        <v>390</v>
      </c>
      <c r="G360" s="194"/>
      <c r="H360" s="197">
        <v>13.843</v>
      </c>
      <c r="I360" s="198"/>
      <c r="J360" s="194"/>
      <c r="K360" s="194"/>
      <c r="L360" s="199"/>
      <c r="M360" s="200"/>
      <c r="N360" s="201"/>
      <c r="O360" s="201"/>
      <c r="P360" s="201"/>
      <c r="Q360" s="201"/>
      <c r="R360" s="201"/>
      <c r="S360" s="201"/>
      <c r="T360" s="202"/>
      <c r="AT360" s="203" t="s">
        <v>158</v>
      </c>
      <c r="AU360" s="203" t="s">
        <v>82</v>
      </c>
      <c r="AV360" s="13" t="s">
        <v>82</v>
      </c>
      <c r="AW360" s="13" t="s">
        <v>33</v>
      </c>
      <c r="AX360" s="13" t="s">
        <v>72</v>
      </c>
      <c r="AY360" s="203" t="s">
        <v>143</v>
      </c>
    </row>
    <row r="361" spans="2:51" s="13" customFormat="1" ht="12">
      <c r="B361" s="193"/>
      <c r="C361" s="194"/>
      <c r="D361" s="188" t="s">
        <v>158</v>
      </c>
      <c r="E361" s="195" t="s">
        <v>19</v>
      </c>
      <c r="F361" s="196" t="s">
        <v>391</v>
      </c>
      <c r="G361" s="194"/>
      <c r="H361" s="197">
        <v>9.45</v>
      </c>
      <c r="I361" s="198"/>
      <c r="J361" s="194"/>
      <c r="K361" s="194"/>
      <c r="L361" s="199"/>
      <c r="M361" s="200"/>
      <c r="N361" s="201"/>
      <c r="O361" s="201"/>
      <c r="P361" s="201"/>
      <c r="Q361" s="201"/>
      <c r="R361" s="201"/>
      <c r="S361" s="201"/>
      <c r="T361" s="202"/>
      <c r="AT361" s="203" t="s">
        <v>158</v>
      </c>
      <c r="AU361" s="203" t="s">
        <v>82</v>
      </c>
      <c r="AV361" s="13" t="s">
        <v>82</v>
      </c>
      <c r="AW361" s="13" t="s">
        <v>33</v>
      </c>
      <c r="AX361" s="13" t="s">
        <v>72</v>
      </c>
      <c r="AY361" s="203" t="s">
        <v>143</v>
      </c>
    </row>
    <row r="362" spans="2:51" s="13" customFormat="1" ht="12">
      <c r="B362" s="193"/>
      <c r="C362" s="194"/>
      <c r="D362" s="188" t="s">
        <v>158</v>
      </c>
      <c r="E362" s="195" t="s">
        <v>19</v>
      </c>
      <c r="F362" s="196" t="s">
        <v>392</v>
      </c>
      <c r="G362" s="194"/>
      <c r="H362" s="197">
        <v>10.413</v>
      </c>
      <c r="I362" s="198"/>
      <c r="J362" s="194"/>
      <c r="K362" s="194"/>
      <c r="L362" s="199"/>
      <c r="M362" s="200"/>
      <c r="N362" s="201"/>
      <c r="O362" s="201"/>
      <c r="P362" s="201"/>
      <c r="Q362" s="201"/>
      <c r="R362" s="201"/>
      <c r="S362" s="201"/>
      <c r="T362" s="202"/>
      <c r="AT362" s="203" t="s">
        <v>158</v>
      </c>
      <c r="AU362" s="203" t="s">
        <v>82</v>
      </c>
      <c r="AV362" s="13" t="s">
        <v>82</v>
      </c>
      <c r="AW362" s="13" t="s">
        <v>33</v>
      </c>
      <c r="AX362" s="13" t="s">
        <v>72</v>
      </c>
      <c r="AY362" s="203" t="s">
        <v>143</v>
      </c>
    </row>
    <row r="363" spans="2:51" s="13" customFormat="1" ht="12">
      <c r="B363" s="193"/>
      <c r="C363" s="194"/>
      <c r="D363" s="188" t="s">
        <v>158</v>
      </c>
      <c r="E363" s="195" t="s">
        <v>19</v>
      </c>
      <c r="F363" s="196" t="s">
        <v>393</v>
      </c>
      <c r="G363" s="194"/>
      <c r="H363" s="197">
        <v>4.2</v>
      </c>
      <c r="I363" s="198"/>
      <c r="J363" s="194"/>
      <c r="K363" s="194"/>
      <c r="L363" s="199"/>
      <c r="M363" s="200"/>
      <c r="N363" s="201"/>
      <c r="O363" s="201"/>
      <c r="P363" s="201"/>
      <c r="Q363" s="201"/>
      <c r="R363" s="201"/>
      <c r="S363" s="201"/>
      <c r="T363" s="202"/>
      <c r="AT363" s="203" t="s">
        <v>158</v>
      </c>
      <c r="AU363" s="203" t="s">
        <v>82</v>
      </c>
      <c r="AV363" s="13" t="s">
        <v>82</v>
      </c>
      <c r="AW363" s="13" t="s">
        <v>33</v>
      </c>
      <c r="AX363" s="13" t="s">
        <v>72</v>
      </c>
      <c r="AY363" s="203" t="s">
        <v>143</v>
      </c>
    </row>
    <row r="364" spans="2:51" s="13" customFormat="1" ht="12">
      <c r="B364" s="193"/>
      <c r="C364" s="194"/>
      <c r="D364" s="188" t="s">
        <v>158</v>
      </c>
      <c r="E364" s="195" t="s">
        <v>19</v>
      </c>
      <c r="F364" s="196" t="s">
        <v>394</v>
      </c>
      <c r="G364" s="194"/>
      <c r="H364" s="197">
        <v>12.6</v>
      </c>
      <c r="I364" s="198"/>
      <c r="J364" s="194"/>
      <c r="K364" s="194"/>
      <c r="L364" s="199"/>
      <c r="M364" s="200"/>
      <c r="N364" s="201"/>
      <c r="O364" s="201"/>
      <c r="P364" s="201"/>
      <c r="Q364" s="201"/>
      <c r="R364" s="201"/>
      <c r="S364" s="201"/>
      <c r="T364" s="202"/>
      <c r="AT364" s="203" t="s">
        <v>158</v>
      </c>
      <c r="AU364" s="203" t="s">
        <v>82</v>
      </c>
      <c r="AV364" s="13" t="s">
        <v>82</v>
      </c>
      <c r="AW364" s="13" t="s">
        <v>33</v>
      </c>
      <c r="AX364" s="13" t="s">
        <v>72</v>
      </c>
      <c r="AY364" s="203" t="s">
        <v>143</v>
      </c>
    </row>
    <row r="365" spans="2:51" s="16" customFormat="1" ht="12">
      <c r="B365" s="235"/>
      <c r="C365" s="236"/>
      <c r="D365" s="188" t="s">
        <v>158</v>
      </c>
      <c r="E365" s="237" t="s">
        <v>19</v>
      </c>
      <c r="F365" s="238" t="s">
        <v>279</v>
      </c>
      <c r="G365" s="236"/>
      <c r="H365" s="239">
        <v>118.181</v>
      </c>
      <c r="I365" s="240"/>
      <c r="J365" s="236"/>
      <c r="K365" s="236"/>
      <c r="L365" s="241"/>
      <c r="M365" s="242"/>
      <c r="N365" s="243"/>
      <c r="O365" s="243"/>
      <c r="P365" s="243"/>
      <c r="Q365" s="243"/>
      <c r="R365" s="243"/>
      <c r="S365" s="243"/>
      <c r="T365" s="244"/>
      <c r="AT365" s="245" t="s">
        <v>158</v>
      </c>
      <c r="AU365" s="245" t="s">
        <v>82</v>
      </c>
      <c r="AV365" s="16" t="s">
        <v>160</v>
      </c>
      <c r="AW365" s="16" t="s">
        <v>33</v>
      </c>
      <c r="AX365" s="16" t="s">
        <v>72</v>
      </c>
      <c r="AY365" s="245" t="s">
        <v>143</v>
      </c>
    </row>
    <row r="366" spans="2:51" s="14" customFormat="1" ht="12">
      <c r="B366" s="204"/>
      <c r="C366" s="205"/>
      <c r="D366" s="188" t="s">
        <v>158</v>
      </c>
      <c r="E366" s="206" t="s">
        <v>19</v>
      </c>
      <c r="F366" s="207" t="s">
        <v>287</v>
      </c>
      <c r="G366" s="205"/>
      <c r="H366" s="206" t="s">
        <v>19</v>
      </c>
      <c r="I366" s="208"/>
      <c r="J366" s="205"/>
      <c r="K366" s="205"/>
      <c r="L366" s="209"/>
      <c r="M366" s="210"/>
      <c r="N366" s="211"/>
      <c r="O366" s="211"/>
      <c r="P366" s="211"/>
      <c r="Q366" s="211"/>
      <c r="R366" s="211"/>
      <c r="S366" s="211"/>
      <c r="T366" s="212"/>
      <c r="AT366" s="213" t="s">
        <v>158</v>
      </c>
      <c r="AU366" s="213" t="s">
        <v>82</v>
      </c>
      <c r="AV366" s="14" t="s">
        <v>80</v>
      </c>
      <c r="AW366" s="14" t="s">
        <v>33</v>
      </c>
      <c r="AX366" s="14" t="s">
        <v>72</v>
      </c>
      <c r="AY366" s="213" t="s">
        <v>143</v>
      </c>
    </row>
    <row r="367" spans="2:51" s="13" customFormat="1" ht="12">
      <c r="B367" s="193"/>
      <c r="C367" s="194"/>
      <c r="D367" s="188" t="s">
        <v>158</v>
      </c>
      <c r="E367" s="195" t="s">
        <v>19</v>
      </c>
      <c r="F367" s="196" t="s">
        <v>395</v>
      </c>
      <c r="G367" s="194"/>
      <c r="H367" s="197">
        <v>10.15</v>
      </c>
      <c r="I367" s="198"/>
      <c r="J367" s="194"/>
      <c r="K367" s="194"/>
      <c r="L367" s="199"/>
      <c r="M367" s="200"/>
      <c r="N367" s="201"/>
      <c r="O367" s="201"/>
      <c r="P367" s="201"/>
      <c r="Q367" s="201"/>
      <c r="R367" s="201"/>
      <c r="S367" s="201"/>
      <c r="T367" s="202"/>
      <c r="AT367" s="203" t="s">
        <v>158</v>
      </c>
      <c r="AU367" s="203" t="s">
        <v>82</v>
      </c>
      <c r="AV367" s="13" t="s">
        <v>82</v>
      </c>
      <c r="AW367" s="13" t="s">
        <v>33</v>
      </c>
      <c r="AX367" s="13" t="s">
        <v>72</v>
      </c>
      <c r="AY367" s="203" t="s">
        <v>143</v>
      </c>
    </row>
    <row r="368" spans="2:51" s="13" customFormat="1" ht="12">
      <c r="B368" s="193"/>
      <c r="C368" s="194"/>
      <c r="D368" s="188" t="s">
        <v>158</v>
      </c>
      <c r="E368" s="195" t="s">
        <v>19</v>
      </c>
      <c r="F368" s="196" t="s">
        <v>396</v>
      </c>
      <c r="G368" s="194"/>
      <c r="H368" s="197">
        <v>14.413</v>
      </c>
      <c r="I368" s="198"/>
      <c r="J368" s="194"/>
      <c r="K368" s="194"/>
      <c r="L368" s="199"/>
      <c r="M368" s="200"/>
      <c r="N368" s="201"/>
      <c r="O368" s="201"/>
      <c r="P368" s="201"/>
      <c r="Q368" s="201"/>
      <c r="R368" s="201"/>
      <c r="S368" s="201"/>
      <c r="T368" s="202"/>
      <c r="AT368" s="203" t="s">
        <v>158</v>
      </c>
      <c r="AU368" s="203" t="s">
        <v>82</v>
      </c>
      <c r="AV368" s="13" t="s">
        <v>82</v>
      </c>
      <c r="AW368" s="13" t="s">
        <v>33</v>
      </c>
      <c r="AX368" s="13" t="s">
        <v>72</v>
      </c>
      <c r="AY368" s="203" t="s">
        <v>143</v>
      </c>
    </row>
    <row r="369" spans="2:51" s="13" customFormat="1" ht="12">
      <c r="B369" s="193"/>
      <c r="C369" s="194"/>
      <c r="D369" s="188" t="s">
        <v>158</v>
      </c>
      <c r="E369" s="195" t="s">
        <v>19</v>
      </c>
      <c r="F369" s="196" t="s">
        <v>397</v>
      </c>
      <c r="G369" s="194"/>
      <c r="H369" s="197">
        <v>10.325</v>
      </c>
      <c r="I369" s="198"/>
      <c r="J369" s="194"/>
      <c r="K369" s="194"/>
      <c r="L369" s="199"/>
      <c r="M369" s="200"/>
      <c r="N369" s="201"/>
      <c r="O369" s="201"/>
      <c r="P369" s="201"/>
      <c r="Q369" s="201"/>
      <c r="R369" s="201"/>
      <c r="S369" s="201"/>
      <c r="T369" s="202"/>
      <c r="AT369" s="203" t="s">
        <v>158</v>
      </c>
      <c r="AU369" s="203" t="s">
        <v>82</v>
      </c>
      <c r="AV369" s="13" t="s">
        <v>82</v>
      </c>
      <c r="AW369" s="13" t="s">
        <v>33</v>
      </c>
      <c r="AX369" s="13" t="s">
        <v>72</v>
      </c>
      <c r="AY369" s="203" t="s">
        <v>143</v>
      </c>
    </row>
    <row r="370" spans="2:51" s="13" customFormat="1" ht="12">
      <c r="B370" s="193"/>
      <c r="C370" s="194"/>
      <c r="D370" s="188" t="s">
        <v>158</v>
      </c>
      <c r="E370" s="195" t="s">
        <v>19</v>
      </c>
      <c r="F370" s="196" t="s">
        <v>398</v>
      </c>
      <c r="G370" s="194"/>
      <c r="H370" s="197">
        <v>9.45</v>
      </c>
      <c r="I370" s="198"/>
      <c r="J370" s="194"/>
      <c r="K370" s="194"/>
      <c r="L370" s="199"/>
      <c r="M370" s="200"/>
      <c r="N370" s="201"/>
      <c r="O370" s="201"/>
      <c r="P370" s="201"/>
      <c r="Q370" s="201"/>
      <c r="R370" s="201"/>
      <c r="S370" s="201"/>
      <c r="T370" s="202"/>
      <c r="AT370" s="203" t="s">
        <v>158</v>
      </c>
      <c r="AU370" s="203" t="s">
        <v>82</v>
      </c>
      <c r="AV370" s="13" t="s">
        <v>82</v>
      </c>
      <c r="AW370" s="13" t="s">
        <v>33</v>
      </c>
      <c r="AX370" s="13" t="s">
        <v>72</v>
      </c>
      <c r="AY370" s="203" t="s">
        <v>143</v>
      </c>
    </row>
    <row r="371" spans="2:51" s="13" customFormat="1" ht="12">
      <c r="B371" s="193"/>
      <c r="C371" s="194"/>
      <c r="D371" s="188" t="s">
        <v>158</v>
      </c>
      <c r="E371" s="195" t="s">
        <v>19</v>
      </c>
      <c r="F371" s="196" t="s">
        <v>399</v>
      </c>
      <c r="G371" s="194"/>
      <c r="H371" s="197">
        <v>20.475</v>
      </c>
      <c r="I371" s="198"/>
      <c r="J371" s="194"/>
      <c r="K371" s="194"/>
      <c r="L371" s="199"/>
      <c r="M371" s="200"/>
      <c r="N371" s="201"/>
      <c r="O371" s="201"/>
      <c r="P371" s="201"/>
      <c r="Q371" s="201"/>
      <c r="R371" s="201"/>
      <c r="S371" s="201"/>
      <c r="T371" s="202"/>
      <c r="AT371" s="203" t="s">
        <v>158</v>
      </c>
      <c r="AU371" s="203" t="s">
        <v>82</v>
      </c>
      <c r="AV371" s="13" t="s">
        <v>82</v>
      </c>
      <c r="AW371" s="13" t="s">
        <v>33</v>
      </c>
      <c r="AX371" s="13" t="s">
        <v>72</v>
      </c>
      <c r="AY371" s="203" t="s">
        <v>143</v>
      </c>
    </row>
    <row r="372" spans="2:51" s="13" customFormat="1" ht="12">
      <c r="B372" s="193"/>
      <c r="C372" s="194"/>
      <c r="D372" s="188" t="s">
        <v>158</v>
      </c>
      <c r="E372" s="195" t="s">
        <v>19</v>
      </c>
      <c r="F372" s="196" t="s">
        <v>400</v>
      </c>
      <c r="G372" s="194"/>
      <c r="H372" s="197">
        <v>11.9</v>
      </c>
      <c r="I372" s="198"/>
      <c r="J372" s="194"/>
      <c r="K372" s="194"/>
      <c r="L372" s="199"/>
      <c r="M372" s="200"/>
      <c r="N372" s="201"/>
      <c r="O372" s="201"/>
      <c r="P372" s="201"/>
      <c r="Q372" s="201"/>
      <c r="R372" s="201"/>
      <c r="S372" s="201"/>
      <c r="T372" s="202"/>
      <c r="AT372" s="203" t="s">
        <v>158</v>
      </c>
      <c r="AU372" s="203" t="s">
        <v>82</v>
      </c>
      <c r="AV372" s="13" t="s">
        <v>82</v>
      </c>
      <c r="AW372" s="13" t="s">
        <v>33</v>
      </c>
      <c r="AX372" s="13" t="s">
        <v>72</v>
      </c>
      <c r="AY372" s="203" t="s">
        <v>143</v>
      </c>
    </row>
    <row r="373" spans="2:51" s="13" customFormat="1" ht="12">
      <c r="B373" s="193"/>
      <c r="C373" s="194"/>
      <c r="D373" s="188" t="s">
        <v>158</v>
      </c>
      <c r="E373" s="195" t="s">
        <v>19</v>
      </c>
      <c r="F373" s="196" t="s">
        <v>401</v>
      </c>
      <c r="G373" s="194"/>
      <c r="H373" s="197">
        <v>4.2</v>
      </c>
      <c r="I373" s="198"/>
      <c r="J373" s="194"/>
      <c r="K373" s="194"/>
      <c r="L373" s="199"/>
      <c r="M373" s="200"/>
      <c r="N373" s="201"/>
      <c r="O373" s="201"/>
      <c r="P373" s="201"/>
      <c r="Q373" s="201"/>
      <c r="R373" s="201"/>
      <c r="S373" s="201"/>
      <c r="T373" s="202"/>
      <c r="AT373" s="203" t="s">
        <v>158</v>
      </c>
      <c r="AU373" s="203" t="s">
        <v>82</v>
      </c>
      <c r="AV373" s="13" t="s">
        <v>82</v>
      </c>
      <c r="AW373" s="13" t="s">
        <v>33</v>
      </c>
      <c r="AX373" s="13" t="s">
        <v>72</v>
      </c>
      <c r="AY373" s="203" t="s">
        <v>143</v>
      </c>
    </row>
    <row r="374" spans="2:51" s="16" customFormat="1" ht="12">
      <c r="B374" s="235"/>
      <c r="C374" s="236"/>
      <c r="D374" s="188" t="s">
        <v>158</v>
      </c>
      <c r="E374" s="237" t="s">
        <v>19</v>
      </c>
      <c r="F374" s="238" t="s">
        <v>279</v>
      </c>
      <c r="G374" s="236"/>
      <c r="H374" s="239">
        <v>80.913</v>
      </c>
      <c r="I374" s="240"/>
      <c r="J374" s="236"/>
      <c r="K374" s="236"/>
      <c r="L374" s="241"/>
      <c r="M374" s="242"/>
      <c r="N374" s="243"/>
      <c r="O374" s="243"/>
      <c r="P374" s="243"/>
      <c r="Q374" s="243"/>
      <c r="R374" s="243"/>
      <c r="S374" s="243"/>
      <c r="T374" s="244"/>
      <c r="AT374" s="245" t="s">
        <v>158</v>
      </c>
      <c r="AU374" s="245" t="s">
        <v>82</v>
      </c>
      <c r="AV374" s="16" t="s">
        <v>160</v>
      </c>
      <c r="AW374" s="16" t="s">
        <v>33</v>
      </c>
      <c r="AX374" s="16" t="s">
        <v>72</v>
      </c>
      <c r="AY374" s="245" t="s">
        <v>143</v>
      </c>
    </row>
    <row r="375" spans="2:51" s="14" customFormat="1" ht="12">
      <c r="B375" s="204"/>
      <c r="C375" s="205"/>
      <c r="D375" s="188" t="s">
        <v>158</v>
      </c>
      <c r="E375" s="206" t="s">
        <v>19</v>
      </c>
      <c r="F375" s="207" t="s">
        <v>297</v>
      </c>
      <c r="G375" s="205"/>
      <c r="H375" s="206" t="s">
        <v>19</v>
      </c>
      <c r="I375" s="208"/>
      <c r="J375" s="205"/>
      <c r="K375" s="205"/>
      <c r="L375" s="209"/>
      <c r="M375" s="210"/>
      <c r="N375" s="211"/>
      <c r="O375" s="211"/>
      <c r="P375" s="211"/>
      <c r="Q375" s="211"/>
      <c r="R375" s="211"/>
      <c r="S375" s="211"/>
      <c r="T375" s="212"/>
      <c r="AT375" s="213" t="s">
        <v>158</v>
      </c>
      <c r="AU375" s="213" t="s">
        <v>82</v>
      </c>
      <c r="AV375" s="14" t="s">
        <v>80</v>
      </c>
      <c r="AW375" s="14" t="s">
        <v>33</v>
      </c>
      <c r="AX375" s="14" t="s">
        <v>72</v>
      </c>
      <c r="AY375" s="213" t="s">
        <v>143</v>
      </c>
    </row>
    <row r="376" spans="2:51" s="13" customFormat="1" ht="12">
      <c r="B376" s="193"/>
      <c r="C376" s="194"/>
      <c r="D376" s="188" t="s">
        <v>158</v>
      </c>
      <c r="E376" s="195" t="s">
        <v>19</v>
      </c>
      <c r="F376" s="196" t="s">
        <v>395</v>
      </c>
      <c r="G376" s="194"/>
      <c r="H376" s="197">
        <v>10.15</v>
      </c>
      <c r="I376" s="198"/>
      <c r="J376" s="194"/>
      <c r="K376" s="194"/>
      <c r="L376" s="199"/>
      <c r="M376" s="200"/>
      <c r="N376" s="201"/>
      <c r="O376" s="201"/>
      <c r="P376" s="201"/>
      <c r="Q376" s="201"/>
      <c r="R376" s="201"/>
      <c r="S376" s="201"/>
      <c r="T376" s="202"/>
      <c r="AT376" s="203" t="s">
        <v>158</v>
      </c>
      <c r="AU376" s="203" t="s">
        <v>82</v>
      </c>
      <c r="AV376" s="13" t="s">
        <v>82</v>
      </c>
      <c r="AW376" s="13" t="s">
        <v>33</v>
      </c>
      <c r="AX376" s="13" t="s">
        <v>72</v>
      </c>
      <c r="AY376" s="203" t="s">
        <v>143</v>
      </c>
    </row>
    <row r="377" spans="2:51" s="13" customFormat="1" ht="12">
      <c r="B377" s="193"/>
      <c r="C377" s="194"/>
      <c r="D377" s="188" t="s">
        <v>158</v>
      </c>
      <c r="E377" s="195" t="s">
        <v>19</v>
      </c>
      <c r="F377" s="196" t="s">
        <v>402</v>
      </c>
      <c r="G377" s="194"/>
      <c r="H377" s="197">
        <v>8.4</v>
      </c>
      <c r="I377" s="198"/>
      <c r="J377" s="194"/>
      <c r="K377" s="194"/>
      <c r="L377" s="199"/>
      <c r="M377" s="200"/>
      <c r="N377" s="201"/>
      <c r="O377" s="201"/>
      <c r="P377" s="201"/>
      <c r="Q377" s="201"/>
      <c r="R377" s="201"/>
      <c r="S377" s="201"/>
      <c r="T377" s="202"/>
      <c r="AT377" s="203" t="s">
        <v>158</v>
      </c>
      <c r="AU377" s="203" t="s">
        <v>82</v>
      </c>
      <c r="AV377" s="13" t="s">
        <v>82</v>
      </c>
      <c r="AW377" s="13" t="s">
        <v>33</v>
      </c>
      <c r="AX377" s="13" t="s">
        <v>72</v>
      </c>
      <c r="AY377" s="203" t="s">
        <v>143</v>
      </c>
    </row>
    <row r="378" spans="2:51" s="13" customFormat="1" ht="12">
      <c r="B378" s="193"/>
      <c r="C378" s="194"/>
      <c r="D378" s="188" t="s">
        <v>158</v>
      </c>
      <c r="E378" s="195" t="s">
        <v>19</v>
      </c>
      <c r="F378" s="196" t="s">
        <v>397</v>
      </c>
      <c r="G378" s="194"/>
      <c r="H378" s="197">
        <v>10.325</v>
      </c>
      <c r="I378" s="198"/>
      <c r="J378" s="194"/>
      <c r="K378" s="194"/>
      <c r="L378" s="199"/>
      <c r="M378" s="200"/>
      <c r="N378" s="201"/>
      <c r="O378" s="201"/>
      <c r="P378" s="201"/>
      <c r="Q378" s="201"/>
      <c r="R378" s="201"/>
      <c r="S378" s="201"/>
      <c r="T378" s="202"/>
      <c r="AT378" s="203" t="s">
        <v>158</v>
      </c>
      <c r="AU378" s="203" t="s">
        <v>82</v>
      </c>
      <c r="AV378" s="13" t="s">
        <v>82</v>
      </c>
      <c r="AW378" s="13" t="s">
        <v>33</v>
      </c>
      <c r="AX378" s="13" t="s">
        <v>72</v>
      </c>
      <c r="AY378" s="203" t="s">
        <v>143</v>
      </c>
    </row>
    <row r="379" spans="2:51" s="13" customFormat="1" ht="12">
      <c r="B379" s="193"/>
      <c r="C379" s="194"/>
      <c r="D379" s="188" t="s">
        <v>158</v>
      </c>
      <c r="E379" s="195" t="s">
        <v>19</v>
      </c>
      <c r="F379" s="196" t="s">
        <v>399</v>
      </c>
      <c r="G379" s="194"/>
      <c r="H379" s="197">
        <v>20.475</v>
      </c>
      <c r="I379" s="198"/>
      <c r="J379" s="194"/>
      <c r="K379" s="194"/>
      <c r="L379" s="199"/>
      <c r="M379" s="200"/>
      <c r="N379" s="201"/>
      <c r="O379" s="201"/>
      <c r="P379" s="201"/>
      <c r="Q379" s="201"/>
      <c r="R379" s="201"/>
      <c r="S379" s="201"/>
      <c r="T379" s="202"/>
      <c r="AT379" s="203" t="s">
        <v>158</v>
      </c>
      <c r="AU379" s="203" t="s">
        <v>82</v>
      </c>
      <c r="AV379" s="13" t="s">
        <v>82</v>
      </c>
      <c r="AW379" s="13" t="s">
        <v>33</v>
      </c>
      <c r="AX379" s="13" t="s">
        <v>72</v>
      </c>
      <c r="AY379" s="203" t="s">
        <v>143</v>
      </c>
    </row>
    <row r="380" spans="2:51" s="13" customFormat="1" ht="12">
      <c r="B380" s="193"/>
      <c r="C380" s="194"/>
      <c r="D380" s="188" t="s">
        <v>158</v>
      </c>
      <c r="E380" s="195" t="s">
        <v>19</v>
      </c>
      <c r="F380" s="196" t="s">
        <v>400</v>
      </c>
      <c r="G380" s="194"/>
      <c r="H380" s="197">
        <v>11.9</v>
      </c>
      <c r="I380" s="198"/>
      <c r="J380" s="194"/>
      <c r="K380" s="194"/>
      <c r="L380" s="199"/>
      <c r="M380" s="200"/>
      <c r="N380" s="201"/>
      <c r="O380" s="201"/>
      <c r="P380" s="201"/>
      <c r="Q380" s="201"/>
      <c r="R380" s="201"/>
      <c r="S380" s="201"/>
      <c r="T380" s="202"/>
      <c r="AT380" s="203" t="s">
        <v>158</v>
      </c>
      <c r="AU380" s="203" t="s">
        <v>82</v>
      </c>
      <c r="AV380" s="13" t="s">
        <v>82</v>
      </c>
      <c r="AW380" s="13" t="s">
        <v>33</v>
      </c>
      <c r="AX380" s="13" t="s">
        <v>72</v>
      </c>
      <c r="AY380" s="203" t="s">
        <v>143</v>
      </c>
    </row>
    <row r="381" spans="2:51" s="13" customFormat="1" ht="12">
      <c r="B381" s="193"/>
      <c r="C381" s="194"/>
      <c r="D381" s="188" t="s">
        <v>158</v>
      </c>
      <c r="E381" s="195" t="s">
        <v>19</v>
      </c>
      <c r="F381" s="196" t="s">
        <v>401</v>
      </c>
      <c r="G381" s="194"/>
      <c r="H381" s="197">
        <v>4.2</v>
      </c>
      <c r="I381" s="198"/>
      <c r="J381" s="194"/>
      <c r="K381" s="194"/>
      <c r="L381" s="199"/>
      <c r="M381" s="200"/>
      <c r="N381" s="201"/>
      <c r="O381" s="201"/>
      <c r="P381" s="201"/>
      <c r="Q381" s="201"/>
      <c r="R381" s="201"/>
      <c r="S381" s="201"/>
      <c r="T381" s="202"/>
      <c r="AT381" s="203" t="s">
        <v>158</v>
      </c>
      <c r="AU381" s="203" t="s">
        <v>82</v>
      </c>
      <c r="AV381" s="13" t="s">
        <v>82</v>
      </c>
      <c r="AW381" s="13" t="s">
        <v>33</v>
      </c>
      <c r="AX381" s="13" t="s">
        <v>72</v>
      </c>
      <c r="AY381" s="203" t="s">
        <v>143</v>
      </c>
    </row>
    <row r="382" spans="2:51" s="13" customFormat="1" ht="12">
      <c r="B382" s="193"/>
      <c r="C382" s="194"/>
      <c r="D382" s="188" t="s">
        <v>158</v>
      </c>
      <c r="E382" s="195" t="s">
        <v>19</v>
      </c>
      <c r="F382" s="196" t="s">
        <v>403</v>
      </c>
      <c r="G382" s="194"/>
      <c r="H382" s="197">
        <v>1.575</v>
      </c>
      <c r="I382" s="198"/>
      <c r="J382" s="194"/>
      <c r="K382" s="194"/>
      <c r="L382" s="199"/>
      <c r="M382" s="200"/>
      <c r="N382" s="201"/>
      <c r="O382" s="201"/>
      <c r="P382" s="201"/>
      <c r="Q382" s="201"/>
      <c r="R382" s="201"/>
      <c r="S382" s="201"/>
      <c r="T382" s="202"/>
      <c r="AT382" s="203" t="s">
        <v>158</v>
      </c>
      <c r="AU382" s="203" t="s">
        <v>82</v>
      </c>
      <c r="AV382" s="13" t="s">
        <v>82</v>
      </c>
      <c r="AW382" s="13" t="s">
        <v>33</v>
      </c>
      <c r="AX382" s="13" t="s">
        <v>72</v>
      </c>
      <c r="AY382" s="203" t="s">
        <v>143</v>
      </c>
    </row>
    <row r="383" spans="2:51" s="13" customFormat="1" ht="12">
      <c r="B383" s="193"/>
      <c r="C383" s="194"/>
      <c r="D383" s="188" t="s">
        <v>158</v>
      </c>
      <c r="E383" s="195" t="s">
        <v>19</v>
      </c>
      <c r="F383" s="196" t="s">
        <v>404</v>
      </c>
      <c r="G383" s="194"/>
      <c r="H383" s="197">
        <v>8.925</v>
      </c>
      <c r="I383" s="198"/>
      <c r="J383" s="194"/>
      <c r="K383" s="194"/>
      <c r="L383" s="199"/>
      <c r="M383" s="200"/>
      <c r="N383" s="201"/>
      <c r="O383" s="201"/>
      <c r="P383" s="201"/>
      <c r="Q383" s="201"/>
      <c r="R383" s="201"/>
      <c r="S383" s="201"/>
      <c r="T383" s="202"/>
      <c r="AT383" s="203" t="s">
        <v>158</v>
      </c>
      <c r="AU383" s="203" t="s">
        <v>82</v>
      </c>
      <c r="AV383" s="13" t="s">
        <v>82</v>
      </c>
      <c r="AW383" s="13" t="s">
        <v>33</v>
      </c>
      <c r="AX383" s="13" t="s">
        <v>72</v>
      </c>
      <c r="AY383" s="203" t="s">
        <v>143</v>
      </c>
    </row>
    <row r="384" spans="2:51" s="16" customFormat="1" ht="12">
      <c r="B384" s="235"/>
      <c r="C384" s="236"/>
      <c r="D384" s="188" t="s">
        <v>158</v>
      </c>
      <c r="E384" s="237" t="s">
        <v>19</v>
      </c>
      <c r="F384" s="238" t="s">
        <v>279</v>
      </c>
      <c r="G384" s="236"/>
      <c r="H384" s="239">
        <v>75.95</v>
      </c>
      <c r="I384" s="240"/>
      <c r="J384" s="236"/>
      <c r="K384" s="236"/>
      <c r="L384" s="241"/>
      <c r="M384" s="242"/>
      <c r="N384" s="243"/>
      <c r="O384" s="243"/>
      <c r="P384" s="243"/>
      <c r="Q384" s="243"/>
      <c r="R384" s="243"/>
      <c r="S384" s="243"/>
      <c r="T384" s="244"/>
      <c r="AT384" s="245" t="s">
        <v>158</v>
      </c>
      <c r="AU384" s="245" t="s">
        <v>82</v>
      </c>
      <c r="AV384" s="16" t="s">
        <v>160</v>
      </c>
      <c r="AW384" s="16" t="s">
        <v>33</v>
      </c>
      <c r="AX384" s="16" t="s">
        <v>72</v>
      </c>
      <c r="AY384" s="245" t="s">
        <v>143</v>
      </c>
    </row>
    <row r="385" spans="2:51" s="14" customFormat="1" ht="12">
      <c r="B385" s="204"/>
      <c r="C385" s="205"/>
      <c r="D385" s="188" t="s">
        <v>158</v>
      </c>
      <c r="E385" s="206" t="s">
        <v>19</v>
      </c>
      <c r="F385" s="207" t="s">
        <v>306</v>
      </c>
      <c r="G385" s="205"/>
      <c r="H385" s="206" t="s">
        <v>19</v>
      </c>
      <c r="I385" s="208"/>
      <c r="J385" s="205"/>
      <c r="K385" s="205"/>
      <c r="L385" s="209"/>
      <c r="M385" s="210"/>
      <c r="N385" s="211"/>
      <c r="O385" s="211"/>
      <c r="P385" s="211"/>
      <c r="Q385" s="211"/>
      <c r="R385" s="211"/>
      <c r="S385" s="211"/>
      <c r="T385" s="212"/>
      <c r="AT385" s="213" t="s">
        <v>158</v>
      </c>
      <c r="AU385" s="213" t="s">
        <v>82</v>
      </c>
      <c r="AV385" s="14" t="s">
        <v>80</v>
      </c>
      <c r="AW385" s="14" t="s">
        <v>33</v>
      </c>
      <c r="AX385" s="14" t="s">
        <v>72</v>
      </c>
      <c r="AY385" s="213" t="s">
        <v>143</v>
      </c>
    </row>
    <row r="386" spans="2:51" s="13" customFormat="1" ht="12">
      <c r="B386" s="193"/>
      <c r="C386" s="194"/>
      <c r="D386" s="188" t="s">
        <v>158</v>
      </c>
      <c r="E386" s="195" t="s">
        <v>19</v>
      </c>
      <c r="F386" s="196" t="s">
        <v>405</v>
      </c>
      <c r="G386" s="194"/>
      <c r="H386" s="197">
        <v>8.7</v>
      </c>
      <c r="I386" s="198"/>
      <c r="J386" s="194"/>
      <c r="K386" s="194"/>
      <c r="L386" s="199"/>
      <c r="M386" s="200"/>
      <c r="N386" s="201"/>
      <c r="O386" s="201"/>
      <c r="P386" s="201"/>
      <c r="Q386" s="201"/>
      <c r="R386" s="201"/>
      <c r="S386" s="201"/>
      <c r="T386" s="202"/>
      <c r="AT386" s="203" t="s">
        <v>158</v>
      </c>
      <c r="AU386" s="203" t="s">
        <v>82</v>
      </c>
      <c r="AV386" s="13" t="s">
        <v>82</v>
      </c>
      <c r="AW386" s="13" t="s">
        <v>33</v>
      </c>
      <c r="AX386" s="13" t="s">
        <v>72</v>
      </c>
      <c r="AY386" s="203" t="s">
        <v>143</v>
      </c>
    </row>
    <row r="387" spans="2:51" s="13" customFormat="1" ht="12">
      <c r="B387" s="193"/>
      <c r="C387" s="194"/>
      <c r="D387" s="188" t="s">
        <v>158</v>
      </c>
      <c r="E387" s="195" t="s">
        <v>19</v>
      </c>
      <c r="F387" s="196" t="s">
        <v>406</v>
      </c>
      <c r="G387" s="194"/>
      <c r="H387" s="197">
        <v>22.05</v>
      </c>
      <c r="I387" s="198"/>
      <c r="J387" s="194"/>
      <c r="K387" s="194"/>
      <c r="L387" s="199"/>
      <c r="M387" s="200"/>
      <c r="N387" s="201"/>
      <c r="O387" s="201"/>
      <c r="P387" s="201"/>
      <c r="Q387" s="201"/>
      <c r="R387" s="201"/>
      <c r="S387" s="201"/>
      <c r="T387" s="202"/>
      <c r="AT387" s="203" t="s">
        <v>158</v>
      </c>
      <c r="AU387" s="203" t="s">
        <v>82</v>
      </c>
      <c r="AV387" s="13" t="s">
        <v>82</v>
      </c>
      <c r="AW387" s="13" t="s">
        <v>33</v>
      </c>
      <c r="AX387" s="13" t="s">
        <v>72</v>
      </c>
      <c r="AY387" s="203" t="s">
        <v>143</v>
      </c>
    </row>
    <row r="388" spans="2:51" s="13" customFormat="1" ht="12">
      <c r="B388" s="193"/>
      <c r="C388" s="194"/>
      <c r="D388" s="188" t="s">
        <v>158</v>
      </c>
      <c r="E388" s="195" t="s">
        <v>19</v>
      </c>
      <c r="F388" s="196" t="s">
        <v>401</v>
      </c>
      <c r="G388" s="194"/>
      <c r="H388" s="197">
        <v>4.2</v>
      </c>
      <c r="I388" s="198"/>
      <c r="J388" s="194"/>
      <c r="K388" s="194"/>
      <c r="L388" s="199"/>
      <c r="M388" s="200"/>
      <c r="N388" s="201"/>
      <c r="O388" s="201"/>
      <c r="P388" s="201"/>
      <c r="Q388" s="201"/>
      <c r="R388" s="201"/>
      <c r="S388" s="201"/>
      <c r="T388" s="202"/>
      <c r="AT388" s="203" t="s">
        <v>158</v>
      </c>
      <c r="AU388" s="203" t="s">
        <v>82</v>
      </c>
      <c r="AV388" s="13" t="s">
        <v>82</v>
      </c>
      <c r="AW388" s="13" t="s">
        <v>33</v>
      </c>
      <c r="AX388" s="13" t="s">
        <v>72</v>
      </c>
      <c r="AY388" s="203" t="s">
        <v>143</v>
      </c>
    </row>
    <row r="389" spans="2:51" s="16" customFormat="1" ht="12">
      <c r="B389" s="235"/>
      <c r="C389" s="236"/>
      <c r="D389" s="188" t="s">
        <v>158</v>
      </c>
      <c r="E389" s="237" t="s">
        <v>19</v>
      </c>
      <c r="F389" s="238" t="s">
        <v>279</v>
      </c>
      <c r="G389" s="236"/>
      <c r="H389" s="239">
        <v>34.95</v>
      </c>
      <c r="I389" s="240"/>
      <c r="J389" s="236"/>
      <c r="K389" s="236"/>
      <c r="L389" s="241"/>
      <c r="M389" s="242"/>
      <c r="N389" s="243"/>
      <c r="O389" s="243"/>
      <c r="P389" s="243"/>
      <c r="Q389" s="243"/>
      <c r="R389" s="243"/>
      <c r="S389" s="243"/>
      <c r="T389" s="244"/>
      <c r="AT389" s="245" t="s">
        <v>158</v>
      </c>
      <c r="AU389" s="245" t="s">
        <v>82</v>
      </c>
      <c r="AV389" s="16" t="s">
        <v>160</v>
      </c>
      <c r="AW389" s="16" t="s">
        <v>33</v>
      </c>
      <c r="AX389" s="16" t="s">
        <v>72</v>
      </c>
      <c r="AY389" s="245" t="s">
        <v>143</v>
      </c>
    </row>
    <row r="390" spans="2:51" s="15" customFormat="1" ht="12">
      <c r="B390" s="214"/>
      <c r="C390" s="215"/>
      <c r="D390" s="188" t="s">
        <v>158</v>
      </c>
      <c r="E390" s="216" t="s">
        <v>19</v>
      </c>
      <c r="F390" s="217" t="s">
        <v>172</v>
      </c>
      <c r="G390" s="215"/>
      <c r="H390" s="218">
        <v>309.994</v>
      </c>
      <c r="I390" s="219"/>
      <c r="J390" s="215"/>
      <c r="K390" s="215"/>
      <c r="L390" s="220"/>
      <c r="M390" s="221"/>
      <c r="N390" s="222"/>
      <c r="O390" s="222"/>
      <c r="P390" s="222"/>
      <c r="Q390" s="222"/>
      <c r="R390" s="222"/>
      <c r="S390" s="222"/>
      <c r="T390" s="223"/>
      <c r="AT390" s="224" t="s">
        <v>158</v>
      </c>
      <c r="AU390" s="224" t="s">
        <v>82</v>
      </c>
      <c r="AV390" s="15" t="s">
        <v>149</v>
      </c>
      <c r="AW390" s="15" t="s">
        <v>33</v>
      </c>
      <c r="AX390" s="15" t="s">
        <v>80</v>
      </c>
      <c r="AY390" s="224" t="s">
        <v>143</v>
      </c>
    </row>
    <row r="391" spans="1:65" s="2" customFormat="1" ht="24.2" customHeight="1">
      <c r="A391" s="36"/>
      <c r="B391" s="37"/>
      <c r="C391" s="175" t="s">
        <v>407</v>
      </c>
      <c r="D391" s="175" t="s">
        <v>145</v>
      </c>
      <c r="E391" s="176" t="s">
        <v>408</v>
      </c>
      <c r="F391" s="177" t="s">
        <v>409</v>
      </c>
      <c r="G391" s="178" t="s">
        <v>154</v>
      </c>
      <c r="H391" s="179">
        <v>20.476</v>
      </c>
      <c r="I391" s="180"/>
      <c r="J391" s="181">
        <f>ROUND(I391*H391,2)</f>
        <v>0</v>
      </c>
      <c r="K391" s="177" t="s">
        <v>155</v>
      </c>
      <c r="L391" s="41"/>
      <c r="M391" s="182" t="s">
        <v>19</v>
      </c>
      <c r="N391" s="183" t="s">
        <v>43</v>
      </c>
      <c r="O391" s="66"/>
      <c r="P391" s="184">
        <f>O391*H391</f>
        <v>0</v>
      </c>
      <c r="Q391" s="184">
        <v>0.06688</v>
      </c>
      <c r="R391" s="184">
        <f>Q391*H391</f>
        <v>1.3694348799999998</v>
      </c>
      <c r="S391" s="184">
        <v>0</v>
      </c>
      <c r="T391" s="185">
        <f>S391*H391</f>
        <v>0</v>
      </c>
      <c r="U391" s="36"/>
      <c r="V391" s="36"/>
      <c r="W391" s="36"/>
      <c r="X391" s="36"/>
      <c r="Y391" s="36"/>
      <c r="Z391" s="36"/>
      <c r="AA391" s="36"/>
      <c r="AB391" s="36"/>
      <c r="AC391" s="36"/>
      <c r="AD391" s="36"/>
      <c r="AE391" s="36"/>
      <c r="AR391" s="186" t="s">
        <v>149</v>
      </c>
      <c r="AT391" s="186" t="s">
        <v>145</v>
      </c>
      <c r="AU391" s="186" t="s">
        <v>82</v>
      </c>
      <c r="AY391" s="19" t="s">
        <v>143</v>
      </c>
      <c r="BE391" s="187">
        <f>IF(N391="základní",J391,0)</f>
        <v>0</v>
      </c>
      <c r="BF391" s="187">
        <f>IF(N391="snížená",J391,0)</f>
        <v>0</v>
      </c>
      <c r="BG391" s="187">
        <f>IF(N391="zákl. přenesená",J391,0)</f>
        <v>0</v>
      </c>
      <c r="BH391" s="187">
        <f>IF(N391="sníž. přenesená",J391,0)</f>
        <v>0</v>
      </c>
      <c r="BI391" s="187">
        <f>IF(N391="nulová",J391,0)</f>
        <v>0</v>
      </c>
      <c r="BJ391" s="19" t="s">
        <v>80</v>
      </c>
      <c r="BK391" s="187">
        <f>ROUND(I391*H391,2)</f>
        <v>0</v>
      </c>
      <c r="BL391" s="19" t="s">
        <v>149</v>
      </c>
      <c r="BM391" s="186" t="s">
        <v>410</v>
      </c>
    </row>
    <row r="392" spans="1:47" s="2" customFormat="1" ht="19.5">
      <c r="A392" s="36"/>
      <c r="B392" s="37"/>
      <c r="C392" s="38"/>
      <c r="D392" s="188" t="s">
        <v>151</v>
      </c>
      <c r="E392" s="38"/>
      <c r="F392" s="189" t="s">
        <v>411</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151</v>
      </c>
      <c r="AU392" s="19" t="s">
        <v>82</v>
      </c>
    </row>
    <row r="393" spans="2:51" s="14" customFormat="1" ht="12">
      <c r="B393" s="204"/>
      <c r="C393" s="205"/>
      <c r="D393" s="188" t="s">
        <v>158</v>
      </c>
      <c r="E393" s="206" t="s">
        <v>19</v>
      </c>
      <c r="F393" s="207" t="s">
        <v>287</v>
      </c>
      <c r="G393" s="205"/>
      <c r="H393" s="206" t="s">
        <v>19</v>
      </c>
      <c r="I393" s="208"/>
      <c r="J393" s="205"/>
      <c r="K393" s="205"/>
      <c r="L393" s="209"/>
      <c r="M393" s="210"/>
      <c r="N393" s="211"/>
      <c r="O393" s="211"/>
      <c r="P393" s="211"/>
      <c r="Q393" s="211"/>
      <c r="R393" s="211"/>
      <c r="S393" s="211"/>
      <c r="T393" s="212"/>
      <c r="AT393" s="213" t="s">
        <v>158</v>
      </c>
      <c r="AU393" s="213" t="s">
        <v>82</v>
      </c>
      <c r="AV393" s="14" t="s">
        <v>80</v>
      </c>
      <c r="AW393" s="14" t="s">
        <v>33</v>
      </c>
      <c r="AX393" s="14" t="s">
        <v>72</v>
      </c>
      <c r="AY393" s="213" t="s">
        <v>143</v>
      </c>
    </row>
    <row r="394" spans="2:51" s="13" customFormat="1" ht="12">
      <c r="B394" s="193"/>
      <c r="C394" s="194"/>
      <c r="D394" s="188" t="s">
        <v>158</v>
      </c>
      <c r="E394" s="195" t="s">
        <v>19</v>
      </c>
      <c r="F394" s="196" t="s">
        <v>412</v>
      </c>
      <c r="G394" s="194"/>
      <c r="H394" s="197">
        <v>3.85</v>
      </c>
      <c r="I394" s="198"/>
      <c r="J394" s="194"/>
      <c r="K394" s="194"/>
      <c r="L394" s="199"/>
      <c r="M394" s="200"/>
      <c r="N394" s="201"/>
      <c r="O394" s="201"/>
      <c r="P394" s="201"/>
      <c r="Q394" s="201"/>
      <c r="R394" s="201"/>
      <c r="S394" s="201"/>
      <c r="T394" s="202"/>
      <c r="AT394" s="203" t="s">
        <v>158</v>
      </c>
      <c r="AU394" s="203" t="s">
        <v>82</v>
      </c>
      <c r="AV394" s="13" t="s">
        <v>82</v>
      </c>
      <c r="AW394" s="13" t="s">
        <v>33</v>
      </c>
      <c r="AX394" s="13" t="s">
        <v>72</v>
      </c>
      <c r="AY394" s="203" t="s">
        <v>143</v>
      </c>
    </row>
    <row r="395" spans="2:51" s="13" customFormat="1" ht="12">
      <c r="B395" s="193"/>
      <c r="C395" s="194"/>
      <c r="D395" s="188" t="s">
        <v>158</v>
      </c>
      <c r="E395" s="195" t="s">
        <v>19</v>
      </c>
      <c r="F395" s="196" t="s">
        <v>413</v>
      </c>
      <c r="G395" s="194"/>
      <c r="H395" s="197">
        <v>8.313</v>
      </c>
      <c r="I395" s="198"/>
      <c r="J395" s="194"/>
      <c r="K395" s="194"/>
      <c r="L395" s="199"/>
      <c r="M395" s="200"/>
      <c r="N395" s="201"/>
      <c r="O395" s="201"/>
      <c r="P395" s="201"/>
      <c r="Q395" s="201"/>
      <c r="R395" s="201"/>
      <c r="S395" s="201"/>
      <c r="T395" s="202"/>
      <c r="AT395" s="203" t="s">
        <v>158</v>
      </c>
      <c r="AU395" s="203" t="s">
        <v>82</v>
      </c>
      <c r="AV395" s="13" t="s">
        <v>82</v>
      </c>
      <c r="AW395" s="13" t="s">
        <v>33</v>
      </c>
      <c r="AX395" s="13" t="s">
        <v>72</v>
      </c>
      <c r="AY395" s="203" t="s">
        <v>143</v>
      </c>
    </row>
    <row r="396" spans="2:51" s="16" customFormat="1" ht="12">
      <c r="B396" s="235"/>
      <c r="C396" s="236"/>
      <c r="D396" s="188" t="s">
        <v>158</v>
      </c>
      <c r="E396" s="237" t="s">
        <v>19</v>
      </c>
      <c r="F396" s="238" t="s">
        <v>279</v>
      </c>
      <c r="G396" s="236"/>
      <c r="H396" s="239">
        <v>12.163</v>
      </c>
      <c r="I396" s="240"/>
      <c r="J396" s="236"/>
      <c r="K396" s="236"/>
      <c r="L396" s="241"/>
      <c r="M396" s="242"/>
      <c r="N396" s="243"/>
      <c r="O396" s="243"/>
      <c r="P396" s="243"/>
      <c r="Q396" s="243"/>
      <c r="R396" s="243"/>
      <c r="S396" s="243"/>
      <c r="T396" s="244"/>
      <c r="AT396" s="245" t="s">
        <v>158</v>
      </c>
      <c r="AU396" s="245" t="s">
        <v>82</v>
      </c>
      <c r="AV396" s="16" t="s">
        <v>160</v>
      </c>
      <c r="AW396" s="16" t="s">
        <v>33</v>
      </c>
      <c r="AX396" s="16" t="s">
        <v>72</v>
      </c>
      <c r="AY396" s="245" t="s">
        <v>143</v>
      </c>
    </row>
    <row r="397" spans="2:51" s="14" customFormat="1" ht="12">
      <c r="B397" s="204"/>
      <c r="C397" s="205"/>
      <c r="D397" s="188" t="s">
        <v>158</v>
      </c>
      <c r="E397" s="206" t="s">
        <v>19</v>
      </c>
      <c r="F397" s="207" t="s">
        <v>297</v>
      </c>
      <c r="G397" s="205"/>
      <c r="H397" s="206" t="s">
        <v>19</v>
      </c>
      <c r="I397" s="208"/>
      <c r="J397" s="205"/>
      <c r="K397" s="205"/>
      <c r="L397" s="209"/>
      <c r="M397" s="210"/>
      <c r="N397" s="211"/>
      <c r="O397" s="211"/>
      <c r="P397" s="211"/>
      <c r="Q397" s="211"/>
      <c r="R397" s="211"/>
      <c r="S397" s="211"/>
      <c r="T397" s="212"/>
      <c r="AT397" s="213" t="s">
        <v>158</v>
      </c>
      <c r="AU397" s="213" t="s">
        <v>82</v>
      </c>
      <c r="AV397" s="14" t="s">
        <v>80</v>
      </c>
      <c r="AW397" s="14" t="s">
        <v>33</v>
      </c>
      <c r="AX397" s="14" t="s">
        <v>72</v>
      </c>
      <c r="AY397" s="213" t="s">
        <v>143</v>
      </c>
    </row>
    <row r="398" spans="2:51" s="13" customFormat="1" ht="12">
      <c r="B398" s="193"/>
      <c r="C398" s="194"/>
      <c r="D398" s="188" t="s">
        <v>158</v>
      </c>
      <c r="E398" s="195" t="s">
        <v>19</v>
      </c>
      <c r="F398" s="196" t="s">
        <v>413</v>
      </c>
      <c r="G398" s="194"/>
      <c r="H398" s="197">
        <v>8.313</v>
      </c>
      <c r="I398" s="198"/>
      <c r="J398" s="194"/>
      <c r="K398" s="194"/>
      <c r="L398" s="199"/>
      <c r="M398" s="200"/>
      <c r="N398" s="201"/>
      <c r="O398" s="201"/>
      <c r="P398" s="201"/>
      <c r="Q398" s="201"/>
      <c r="R398" s="201"/>
      <c r="S398" s="201"/>
      <c r="T398" s="202"/>
      <c r="AT398" s="203" t="s">
        <v>158</v>
      </c>
      <c r="AU398" s="203" t="s">
        <v>82</v>
      </c>
      <c r="AV398" s="13" t="s">
        <v>82</v>
      </c>
      <c r="AW398" s="13" t="s">
        <v>33</v>
      </c>
      <c r="AX398" s="13" t="s">
        <v>72</v>
      </c>
      <c r="AY398" s="203" t="s">
        <v>143</v>
      </c>
    </row>
    <row r="399" spans="2:51" s="16" customFormat="1" ht="12">
      <c r="B399" s="235"/>
      <c r="C399" s="236"/>
      <c r="D399" s="188" t="s">
        <v>158</v>
      </c>
      <c r="E399" s="237" t="s">
        <v>19</v>
      </c>
      <c r="F399" s="238" t="s">
        <v>279</v>
      </c>
      <c r="G399" s="236"/>
      <c r="H399" s="239">
        <v>8.313</v>
      </c>
      <c r="I399" s="240"/>
      <c r="J399" s="236"/>
      <c r="K399" s="236"/>
      <c r="L399" s="241"/>
      <c r="M399" s="242"/>
      <c r="N399" s="243"/>
      <c r="O399" s="243"/>
      <c r="P399" s="243"/>
      <c r="Q399" s="243"/>
      <c r="R399" s="243"/>
      <c r="S399" s="243"/>
      <c r="T399" s="244"/>
      <c r="AT399" s="245" t="s">
        <v>158</v>
      </c>
      <c r="AU399" s="245" t="s">
        <v>82</v>
      </c>
      <c r="AV399" s="16" t="s">
        <v>160</v>
      </c>
      <c r="AW399" s="16" t="s">
        <v>33</v>
      </c>
      <c r="AX399" s="16" t="s">
        <v>72</v>
      </c>
      <c r="AY399" s="245" t="s">
        <v>143</v>
      </c>
    </row>
    <row r="400" spans="2:51" s="15" customFormat="1" ht="12">
      <c r="B400" s="214"/>
      <c r="C400" s="215"/>
      <c r="D400" s="188" t="s">
        <v>158</v>
      </c>
      <c r="E400" s="216" t="s">
        <v>19</v>
      </c>
      <c r="F400" s="217" t="s">
        <v>172</v>
      </c>
      <c r="G400" s="215"/>
      <c r="H400" s="218">
        <v>20.476</v>
      </c>
      <c r="I400" s="219"/>
      <c r="J400" s="215"/>
      <c r="K400" s="215"/>
      <c r="L400" s="220"/>
      <c r="M400" s="221"/>
      <c r="N400" s="222"/>
      <c r="O400" s="222"/>
      <c r="P400" s="222"/>
      <c r="Q400" s="222"/>
      <c r="R400" s="222"/>
      <c r="S400" s="222"/>
      <c r="T400" s="223"/>
      <c r="AT400" s="224" t="s">
        <v>158</v>
      </c>
      <c r="AU400" s="224" t="s">
        <v>82</v>
      </c>
      <c r="AV400" s="15" t="s">
        <v>149</v>
      </c>
      <c r="AW400" s="15" t="s">
        <v>33</v>
      </c>
      <c r="AX400" s="15" t="s">
        <v>80</v>
      </c>
      <c r="AY400" s="224" t="s">
        <v>143</v>
      </c>
    </row>
    <row r="401" spans="1:65" s="2" customFormat="1" ht="24.2" customHeight="1">
      <c r="A401" s="36"/>
      <c r="B401" s="37"/>
      <c r="C401" s="175" t="s">
        <v>414</v>
      </c>
      <c r="D401" s="175" t="s">
        <v>145</v>
      </c>
      <c r="E401" s="176" t="s">
        <v>415</v>
      </c>
      <c r="F401" s="177" t="s">
        <v>416</v>
      </c>
      <c r="G401" s="178" t="s">
        <v>154</v>
      </c>
      <c r="H401" s="179">
        <v>67.613</v>
      </c>
      <c r="I401" s="180"/>
      <c r="J401" s="181">
        <f>ROUND(I401*H401,2)</f>
        <v>0</v>
      </c>
      <c r="K401" s="177" t="s">
        <v>155</v>
      </c>
      <c r="L401" s="41"/>
      <c r="M401" s="182" t="s">
        <v>19</v>
      </c>
      <c r="N401" s="183" t="s">
        <v>43</v>
      </c>
      <c r="O401" s="66"/>
      <c r="P401" s="184">
        <f>O401*H401</f>
        <v>0</v>
      </c>
      <c r="Q401" s="184">
        <v>0.07571</v>
      </c>
      <c r="R401" s="184">
        <f>Q401*H401</f>
        <v>5.11898023</v>
      </c>
      <c r="S401" s="184">
        <v>0</v>
      </c>
      <c r="T401" s="185">
        <f>S401*H401</f>
        <v>0</v>
      </c>
      <c r="U401" s="36"/>
      <c r="V401" s="36"/>
      <c r="W401" s="36"/>
      <c r="X401" s="36"/>
      <c r="Y401" s="36"/>
      <c r="Z401" s="36"/>
      <c r="AA401" s="36"/>
      <c r="AB401" s="36"/>
      <c r="AC401" s="36"/>
      <c r="AD401" s="36"/>
      <c r="AE401" s="36"/>
      <c r="AR401" s="186" t="s">
        <v>149</v>
      </c>
      <c r="AT401" s="186" t="s">
        <v>145</v>
      </c>
      <c r="AU401" s="186" t="s">
        <v>82</v>
      </c>
      <c r="AY401" s="19" t="s">
        <v>143</v>
      </c>
      <c r="BE401" s="187">
        <f>IF(N401="základní",J401,0)</f>
        <v>0</v>
      </c>
      <c r="BF401" s="187">
        <f>IF(N401="snížená",J401,0)</f>
        <v>0</v>
      </c>
      <c r="BG401" s="187">
        <f>IF(N401="zákl. přenesená",J401,0)</f>
        <v>0</v>
      </c>
      <c r="BH401" s="187">
        <f>IF(N401="sníž. přenesená",J401,0)</f>
        <v>0</v>
      </c>
      <c r="BI401" s="187">
        <f>IF(N401="nulová",J401,0)</f>
        <v>0</v>
      </c>
      <c r="BJ401" s="19" t="s">
        <v>80</v>
      </c>
      <c r="BK401" s="187">
        <f>ROUND(I401*H401,2)</f>
        <v>0</v>
      </c>
      <c r="BL401" s="19" t="s">
        <v>149</v>
      </c>
      <c r="BM401" s="186" t="s">
        <v>417</v>
      </c>
    </row>
    <row r="402" spans="1:47" s="2" customFormat="1" ht="19.5">
      <c r="A402" s="36"/>
      <c r="B402" s="37"/>
      <c r="C402" s="38"/>
      <c r="D402" s="188" t="s">
        <v>151</v>
      </c>
      <c r="E402" s="38"/>
      <c r="F402" s="189" t="s">
        <v>418</v>
      </c>
      <c r="G402" s="38"/>
      <c r="H402" s="38"/>
      <c r="I402" s="190"/>
      <c r="J402" s="38"/>
      <c r="K402" s="38"/>
      <c r="L402" s="41"/>
      <c r="M402" s="191"/>
      <c r="N402" s="192"/>
      <c r="O402" s="66"/>
      <c r="P402" s="66"/>
      <c r="Q402" s="66"/>
      <c r="R402" s="66"/>
      <c r="S402" s="66"/>
      <c r="T402" s="67"/>
      <c r="U402" s="36"/>
      <c r="V402" s="36"/>
      <c r="W402" s="36"/>
      <c r="X402" s="36"/>
      <c r="Y402" s="36"/>
      <c r="Z402" s="36"/>
      <c r="AA402" s="36"/>
      <c r="AB402" s="36"/>
      <c r="AC402" s="36"/>
      <c r="AD402" s="36"/>
      <c r="AE402" s="36"/>
      <c r="AT402" s="19" t="s">
        <v>151</v>
      </c>
      <c r="AU402" s="19" t="s">
        <v>82</v>
      </c>
    </row>
    <row r="403" spans="2:51" s="14" customFormat="1" ht="12">
      <c r="B403" s="204"/>
      <c r="C403" s="205"/>
      <c r="D403" s="188" t="s">
        <v>158</v>
      </c>
      <c r="E403" s="206" t="s">
        <v>19</v>
      </c>
      <c r="F403" s="207" t="s">
        <v>276</v>
      </c>
      <c r="G403" s="205"/>
      <c r="H403" s="206" t="s">
        <v>19</v>
      </c>
      <c r="I403" s="208"/>
      <c r="J403" s="205"/>
      <c r="K403" s="205"/>
      <c r="L403" s="209"/>
      <c r="M403" s="210"/>
      <c r="N403" s="211"/>
      <c r="O403" s="211"/>
      <c r="P403" s="211"/>
      <c r="Q403" s="211"/>
      <c r="R403" s="211"/>
      <c r="S403" s="211"/>
      <c r="T403" s="212"/>
      <c r="AT403" s="213" t="s">
        <v>158</v>
      </c>
      <c r="AU403" s="213" t="s">
        <v>82</v>
      </c>
      <c r="AV403" s="14" t="s">
        <v>80</v>
      </c>
      <c r="AW403" s="14" t="s">
        <v>33</v>
      </c>
      <c r="AX403" s="14" t="s">
        <v>72</v>
      </c>
      <c r="AY403" s="213" t="s">
        <v>143</v>
      </c>
    </row>
    <row r="404" spans="2:51" s="13" customFormat="1" ht="12">
      <c r="B404" s="193"/>
      <c r="C404" s="194"/>
      <c r="D404" s="188" t="s">
        <v>158</v>
      </c>
      <c r="E404" s="195" t="s">
        <v>19</v>
      </c>
      <c r="F404" s="196" t="s">
        <v>419</v>
      </c>
      <c r="G404" s="194"/>
      <c r="H404" s="197">
        <v>15.75</v>
      </c>
      <c r="I404" s="198"/>
      <c r="J404" s="194"/>
      <c r="K404" s="194"/>
      <c r="L404" s="199"/>
      <c r="M404" s="200"/>
      <c r="N404" s="201"/>
      <c r="O404" s="201"/>
      <c r="P404" s="201"/>
      <c r="Q404" s="201"/>
      <c r="R404" s="201"/>
      <c r="S404" s="201"/>
      <c r="T404" s="202"/>
      <c r="AT404" s="203" t="s">
        <v>158</v>
      </c>
      <c r="AU404" s="203" t="s">
        <v>82</v>
      </c>
      <c r="AV404" s="13" t="s">
        <v>82</v>
      </c>
      <c r="AW404" s="13" t="s">
        <v>33</v>
      </c>
      <c r="AX404" s="13" t="s">
        <v>72</v>
      </c>
      <c r="AY404" s="203" t="s">
        <v>143</v>
      </c>
    </row>
    <row r="405" spans="2:51" s="13" customFormat="1" ht="12">
      <c r="B405" s="193"/>
      <c r="C405" s="194"/>
      <c r="D405" s="188" t="s">
        <v>158</v>
      </c>
      <c r="E405" s="195" t="s">
        <v>19</v>
      </c>
      <c r="F405" s="196" t="s">
        <v>420</v>
      </c>
      <c r="G405" s="194"/>
      <c r="H405" s="197">
        <v>8.925</v>
      </c>
      <c r="I405" s="198"/>
      <c r="J405" s="194"/>
      <c r="K405" s="194"/>
      <c r="L405" s="199"/>
      <c r="M405" s="200"/>
      <c r="N405" s="201"/>
      <c r="O405" s="201"/>
      <c r="P405" s="201"/>
      <c r="Q405" s="201"/>
      <c r="R405" s="201"/>
      <c r="S405" s="201"/>
      <c r="T405" s="202"/>
      <c r="AT405" s="203" t="s">
        <v>158</v>
      </c>
      <c r="AU405" s="203" t="s">
        <v>82</v>
      </c>
      <c r="AV405" s="13" t="s">
        <v>82</v>
      </c>
      <c r="AW405" s="13" t="s">
        <v>33</v>
      </c>
      <c r="AX405" s="13" t="s">
        <v>72</v>
      </c>
      <c r="AY405" s="203" t="s">
        <v>143</v>
      </c>
    </row>
    <row r="406" spans="2:51" s="13" customFormat="1" ht="12">
      <c r="B406" s="193"/>
      <c r="C406" s="194"/>
      <c r="D406" s="188" t="s">
        <v>158</v>
      </c>
      <c r="E406" s="195" t="s">
        <v>19</v>
      </c>
      <c r="F406" s="196" t="s">
        <v>421</v>
      </c>
      <c r="G406" s="194"/>
      <c r="H406" s="197">
        <v>6.475</v>
      </c>
      <c r="I406" s="198"/>
      <c r="J406" s="194"/>
      <c r="K406" s="194"/>
      <c r="L406" s="199"/>
      <c r="M406" s="200"/>
      <c r="N406" s="201"/>
      <c r="O406" s="201"/>
      <c r="P406" s="201"/>
      <c r="Q406" s="201"/>
      <c r="R406" s="201"/>
      <c r="S406" s="201"/>
      <c r="T406" s="202"/>
      <c r="AT406" s="203" t="s">
        <v>158</v>
      </c>
      <c r="AU406" s="203" t="s">
        <v>82</v>
      </c>
      <c r="AV406" s="13" t="s">
        <v>82</v>
      </c>
      <c r="AW406" s="13" t="s">
        <v>33</v>
      </c>
      <c r="AX406" s="13" t="s">
        <v>72</v>
      </c>
      <c r="AY406" s="203" t="s">
        <v>143</v>
      </c>
    </row>
    <row r="407" spans="2:51" s="13" customFormat="1" ht="12">
      <c r="B407" s="193"/>
      <c r="C407" s="194"/>
      <c r="D407" s="188" t="s">
        <v>158</v>
      </c>
      <c r="E407" s="195" t="s">
        <v>19</v>
      </c>
      <c r="F407" s="196" t="s">
        <v>422</v>
      </c>
      <c r="G407" s="194"/>
      <c r="H407" s="197">
        <v>8.75</v>
      </c>
      <c r="I407" s="198"/>
      <c r="J407" s="194"/>
      <c r="K407" s="194"/>
      <c r="L407" s="199"/>
      <c r="M407" s="200"/>
      <c r="N407" s="201"/>
      <c r="O407" s="201"/>
      <c r="P407" s="201"/>
      <c r="Q407" s="201"/>
      <c r="R407" s="201"/>
      <c r="S407" s="201"/>
      <c r="T407" s="202"/>
      <c r="AT407" s="203" t="s">
        <v>158</v>
      </c>
      <c r="AU407" s="203" t="s">
        <v>82</v>
      </c>
      <c r="AV407" s="13" t="s">
        <v>82</v>
      </c>
      <c r="AW407" s="13" t="s">
        <v>33</v>
      </c>
      <c r="AX407" s="13" t="s">
        <v>72</v>
      </c>
      <c r="AY407" s="203" t="s">
        <v>143</v>
      </c>
    </row>
    <row r="408" spans="2:51" s="16" customFormat="1" ht="12">
      <c r="B408" s="235"/>
      <c r="C408" s="236"/>
      <c r="D408" s="188" t="s">
        <v>158</v>
      </c>
      <c r="E408" s="237" t="s">
        <v>19</v>
      </c>
      <c r="F408" s="238" t="s">
        <v>279</v>
      </c>
      <c r="G408" s="236"/>
      <c r="H408" s="239">
        <v>39.9</v>
      </c>
      <c r="I408" s="240"/>
      <c r="J408" s="236"/>
      <c r="K408" s="236"/>
      <c r="L408" s="241"/>
      <c r="M408" s="242"/>
      <c r="N408" s="243"/>
      <c r="O408" s="243"/>
      <c r="P408" s="243"/>
      <c r="Q408" s="243"/>
      <c r="R408" s="243"/>
      <c r="S408" s="243"/>
      <c r="T408" s="244"/>
      <c r="AT408" s="245" t="s">
        <v>158</v>
      </c>
      <c r="AU408" s="245" t="s">
        <v>82</v>
      </c>
      <c r="AV408" s="16" t="s">
        <v>160</v>
      </c>
      <c r="AW408" s="16" t="s">
        <v>33</v>
      </c>
      <c r="AX408" s="16" t="s">
        <v>72</v>
      </c>
      <c r="AY408" s="245" t="s">
        <v>143</v>
      </c>
    </row>
    <row r="409" spans="2:51" s="14" customFormat="1" ht="12">
      <c r="B409" s="204"/>
      <c r="C409" s="205"/>
      <c r="D409" s="188" t="s">
        <v>158</v>
      </c>
      <c r="E409" s="206" t="s">
        <v>19</v>
      </c>
      <c r="F409" s="207" t="s">
        <v>287</v>
      </c>
      <c r="G409" s="205"/>
      <c r="H409" s="206" t="s">
        <v>19</v>
      </c>
      <c r="I409" s="208"/>
      <c r="J409" s="205"/>
      <c r="K409" s="205"/>
      <c r="L409" s="209"/>
      <c r="M409" s="210"/>
      <c r="N409" s="211"/>
      <c r="O409" s="211"/>
      <c r="P409" s="211"/>
      <c r="Q409" s="211"/>
      <c r="R409" s="211"/>
      <c r="S409" s="211"/>
      <c r="T409" s="212"/>
      <c r="AT409" s="213" t="s">
        <v>158</v>
      </c>
      <c r="AU409" s="213" t="s">
        <v>82</v>
      </c>
      <c r="AV409" s="14" t="s">
        <v>80</v>
      </c>
      <c r="AW409" s="14" t="s">
        <v>33</v>
      </c>
      <c r="AX409" s="14" t="s">
        <v>72</v>
      </c>
      <c r="AY409" s="213" t="s">
        <v>143</v>
      </c>
    </row>
    <row r="410" spans="2:51" s="13" customFormat="1" ht="12">
      <c r="B410" s="193"/>
      <c r="C410" s="194"/>
      <c r="D410" s="188" t="s">
        <v>158</v>
      </c>
      <c r="E410" s="195" t="s">
        <v>19</v>
      </c>
      <c r="F410" s="196" t="s">
        <v>423</v>
      </c>
      <c r="G410" s="194"/>
      <c r="H410" s="197">
        <v>8.05</v>
      </c>
      <c r="I410" s="198"/>
      <c r="J410" s="194"/>
      <c r="K410" s="194"/>
      <c r="L410" s="199"/>
      <c r="M410" s="200"/>
      <c r="N410" s="201"/>
      <c r="O410" s="201"/>
      <c r="P410" s="201"/>
      <c r="Q410" s="201"/>
      <c r="R410" s="201"/>
      <c r="S410" s="201"/>
      <c r="T410" s="202"/>
      <c r="AT410" s="203" t="s">
        <v>158</v>
      </c>
      <c r="AU410" s="203" t="s">
        <v>82</v>
      </c>
      <c r="AV410" s="13" t="s">
        <v>82</v>
      </c>
      <c r="AW410" s="13" t="s">
        <v>33</v>
      </c>
      <c r="AX410" s="13" t="s">
        <v>72</v>
      </c>
      <c r="AY410" s="203" t="s">
        <v>143</v>
      </c>
    </row>
    <row r="411" spans="2:51" s="13" customFormat="1" ht="12">
      <c r="B411" s="193"/>
      <c r="C411" s="194"/>
      <c r="D411" s="188" t="s">
        <v>158</v>
      </c>
      <c r="E411" s="195" t="s">
        <v>19</v>
      </c>
      <c r="F411" s="196" t="s">
        <v>424</v>
      </c>
      <c r="G411" s="194"/>
      <c r="H411" s="197">
        <v>7.525</v>
      </c>
      <c r="I411" s="198"/>
      <c r="J411" s="194"/>
      <c r="K411" s="194"/>
      <c r="L411" s="199"/>
      <c r="M411" s="200"/>
      <c r="N411" s="201"/>
      <c r="O411" s="201"/>
      <c r="P411" s="201"/>
      <c r="Q411" s="201"/>
      <c r="R411" s="201"/>
      <c r="S411" s="201"/>
      <c r="T411" s="202"/>
      <c r="AT411" s="203" t="s">
        <v>158</v>
      </c>
      <c r="AU411" s="203" t="s">
        <v>82</v>
      </c>
      <c r="AV411" s="13" t="s">
        <v>82</v>
      </c>
      <c r="AW411" s="13" t="s">
        <v>33</v>
      </c>
      <c r="AX411" s="13" t="s">
        <v>72</v>
      </c>
      <c r="AY411" s="203" t="s">
        <v>143</v>
      </c>
    </row>
    <row r="412" spans="2:51" s="16" customFormat="1" ht="12">
      <c r="B412" s="235"/>
      <c r="C412" s="236"/>
      <c r="D412" s="188" t="s">
        <v>158</v>
      </c>
      <c r="E412" s="237" t="s">
        <v>19</v>
      </c>
      <c r="F412" s="238" t="s">
        <v>279</v>
      </c>
      <c r="G412" s="236"/>
      <c r="H412" s="239">
        <v>15.575</v>
      </c>
      <c r="I412" s="240"/>
      <c r="J412" s="236"/>
      <c r="K412" s="236"/>
      <c r="L412" s="241"/>
      <c r="M412" s="242"/>
      <c r="N412" s="243"/>
      <c r="O412" s="243"/>
      <c r="P412" s="243"/>
      <c r="Q412" s="243"/>
      <c r="R412" s="243"/>
      <c r="S412" s="243"/>
      <c r="T412" s="244"/>
      <c r="AT412" s="245" t="s">
        <v>158</v>
      </c>
      <c r="AU412" s="245" t="s">
        <v>82</v>
      </c>
      <c r="AV412" s="16" t="s">
        <v>160</v>
      </c>
      <c r="AW412" s="16" t="s">
        <v>33</v>
      </c>
      <c r="AX412" s="16" t="s">
        <v>72</v>
      </c>
      <c r="AY412" s="245" t="s">
        <v>143</v>
      </c>
    </row>
    <row r="413" spans="2:51" s="14" customFormat="1" ht="12">
      <c r="B413" s="204"/>
      <c r="C413" s="205"/>
      <c r="D413" s="188" t="s">
        <v>158</v>
      </c>
      <c r="E413" s="206" t="s">
        <v>19</v>
      </c>
      <c r="F413" s="207" t="s">
        <v>297</v>
      </c>
      <c r="G413" s="205"/>
      <c r="H413" s="206" t="s">
        <v>19</v>
      </c>
      <c r="I413" s="208"/>
      <c r="J413" s="205"/>
      <c r="K413" s="205"/>
      <c r="L413" s="209"/>
      <c r="M413" s="210"/>
      <c r="N413" s="211"/>
      <c r="O413" s="211"/>
      <c r="P413" s="211"/>
      <c r="Q413" s="211"/>
      <c r="R413" s="211"/>
      <c r="S413" s="211"/>
      <c r="T413" s="212"/>
      <c r="AT413" s="213" t="s">
        <v>158</v>
      </c>
      <c r="AU413" s="213" t="s">
        <v>82</v>
      </c>
      <c r="AV413" s="14" t="s">
        <v>80</v>
      </c>
      <c r="AW413" s="14" t="s">
        <v>33</v>
      </c>
      <c r="AX413" s="14" t="s">
        <v>72</v>
      </c>
      <c r="AY413" s="213" t="s">
        <v>143</v>
      </c>
    </row>
    <row r="414" spans="2:51" s="13" customFormat="1" ht="12">
      <c r="B414" s="193"/>
      <c r="C414" s="194"/>
      <c r="D414" s="188" t="s">
        <v>158</v>
      </c>
      <c r="E414" s="195" t="s">
        <v>19</v>
      </c>
      <c r="F414" s="196" t="s">
        <v>424</v>
      </c>
      <c r="G414" s="194"/>
      <c r="H414" s="197">
        <v>7.525</v>
      </c>
      <c r="I414" s="198"/>
      <c r="J414" s="194"/>
      <c r="K414" s="194"/>
      <c r="L414" s="199"/>
      <c r="M414" s="200"/>
      <c r="N414" s="201"/>
      <c r="O414" s="201"/>
      <c r="P414" s="201"/>
      <c r="Q414" s="201"/>
      <c r="R414" s="201"/>
      <c r="S414" s="201"/>
      <c r="T414" s="202"/>
      <c r="AT414" s="203" t="s">
        <v>158</v>
      </c>
      <c r="AU414" s="203" t="s">
        <v>82</v>
      </c>
      <c r="AV414" s="13" t="s">
        <v>82</v>
      </c>
      <c r="AW414" s="13" t="s">
        <v>33</v>
      </c>
      <c r="AX414" s="13" t="s">
        <v>72</v>
      </c>
      <c r="AY414" s="203" t="s">
        <v>143</v>
      </c>
    </row>
    <row r="415" spans="2:51" s="13" customFormat="1" ht="12">
      <c r="B415" s="193"/>
      <c r="C415" s="194"/>
      <c r="D415" s="188" t="s">
        <v>158</v>
      </c>
      <c r="E415" s="195" t="s">
        <v>19</v>
      </c>
      <c r="F415" s="196" t="s">
        <v>425</v>
      </c>
      <c r="G415" s="194"/>
      <c r="H415" s="197">
        <v>4.613</v>
      </c>
      <c r="I415" s="198"/>
      <c r="J415" s="194"/>
      <c r="K415" s="194"/>
      <c r="L415" s="199"/>
      <c r="M415" s="200"/>
      <c r="N415" s="201"/>
      <c r="O415" s="201"/>
      <c r="P415" s="201"/>
      <c r="Q415" s="201"/>
      <c r="R415" s="201"/>
      <c r="S415" s="201"/>
      <c r="T415" s="202"/>
      <c r="AT415" s="203" t="s">
        <v>158</v>
      </c>
      <c r="AU415" s="203" t="s">
        <v>82</v>
      </c>
      <c r="AV415" s="13" t="s">
        <v>82</v>
      </c>
      <c r="AW415" s="13" t="s">
        <v>33</v>
      </c>
      <c r="AX415" s="13" t="s">
        <v>72</v>
      </c>
      <c r="AY415" s="203" t="s">
        <v>143</v>
      </c>
    </row>
    <row r="416" spans="2:51" s="16" customFormat="1" ht="12">
      <c r="B416" s="235"/>
      <c r="C416" s="236"/>
      <c r="D416" s="188" t="s">
        <v>158</v>
      </c>
      <c r="E416" s="237" t="s">
        <v>19</v>
      </c>
      <c r="F416" s="238" t="s">
        <v>279</v>
      </c>
      <c r="G416" s="236"/>
      <c r="H416" s="239">
        <v>12.138</v>
      </c>
      <c r="I416" s="240"/>
      <c r="J416" s="236"/>
      <c r="K416" s="236"/>
      <c r="L416" s="241"/>
      <c r="M416" s="242"/>
      <c r="N416" s="243"/>
      <c r="O416" s="243"/>
      <c r="P416" s="243"/>
      <c r="Q416" s="243"/>
      <c r="R416" s="243"/>
      <c r="S416" s="243"/>
      <c r="T416" s="244"/>
      <c r="AT416" s="245" t="s">
        <v>158</v>
      </c>
      <c r="AU416" s="245" t="s">
        <v>82</v>
      </c>
      <c r="AV416" s="16" t="s">
        <v>160</v>
      </c>
      <c r="AW416" s="16" t="s">
        <v>33</v>
      </c>
      <c r="AX416" s="16" t="s">
        <v>72</v>
      </c>
      <c r="AY416" s="245" t="s">
        <v>143</v>
      </c>
    </row>
    <row r="417" spans="2:51" s="15" customFormat="1" ht="12">
      <c r="B417" s="214"/>
      <c r="C417" s="215"/>
      <c r="D417" s="188" t="s">
        <v>158</v>
      </c>
      <c r="E417" s="216" t="s">
        <v>19</v>
      </c>
      <c r="F417" s="217" t="s">
        <v>172</v>
      </c>
      <c r="G417" s="215"/>
      <c r="H417" s="218">
        <v>67.613</v>
      </c>
      <c r="I417" s="219"/>
      <c r="J417" s="215"/>
      <c r="K417" s="215"/>
      <c r="L417" s="220"/>
      <c r="M417" s="221"/>
      <c r="N417" s="222"/>
      <c r="O417" s="222"/>
      <c r="P417" s="222"/>
      <c r="Q417" s="222"/>
      <c r="R417" s="222"/>
      <c r="S417" s="222"/>
      <c r="T417" s="223"/>
      <c r="AT417" s="224" t="s">
        <v>158</v>
      </c>
      <c r="AU417" s="224" t="s">
        <v>82</v>
      </c>
      <c r="AV417" s="15" t="s">
        <v>149</v>
      </c>
      <c r="AW417" s="15" t="s">
        <v>33</v>
      </c>
      <c r="AX417" s="15" t="s">
        <v>80</v>
      </c>
      <c r="AY417" s="224" t="s">
        <v>143</v>
      </c>
    </row>
    <row r="418" spans="1:65" s="2" customFormat="1" ht="24.2" customHeight="1">
      <c r="A418" s="36"/>
      <c r="B418" s="37"/>
      <c r="C418" s="175" t="s">
        <v>426</v>
      </c>
      <c r="D418" s="175" t="s">
        <v>145</v>
      </c>
      <c r="E418" s="176" t="s">
        <v>427</v>
      </c>
      <c r="F418" s="177" t="s">
        <v>428</v>
      </c>
      <c r="G418" s="178" t="s">
        <v>154</v>
      </c>
      <c r="H418" s="179">
        <v>3.3</v>
      </c>
      <c r="I418" s="180"/>
      <c r="J418" s="181">
        <f>ROUND(I418*H418,2)</f>
        <v>0</v>
      </c>
      <c r="K418" s="177" t="s">
        <v>155</v>
      </c>
      <c r="L418" s="41"/>
      <c r="M418" s="182" t="s">
        <v>19</v>
      </c>
      <c r="N418" s="183" t="s">
        <v>43</v>
      </c>
      <c r="O418" s="66"/>
      <c r="P418" s="184">
        <f>O418*H418</f>
        <v>0</v>
      </c>
      <c r="Q418" s="184">
        <v>0.17818</v>
      </c>
      <c r="R418" s="184">
        <f>Q418*H418</f>
        <v>0.587994</v>
      </c>
      <c r="S418" s="184">
        <v>0</v>
      </c>
      <c r="T418" s="185">
        <f>S418*H418</f>
        <v>0</v>
      </c>
      <c r="U418" s="36"/>
      <c r="V418" s="36"/>
      <c r="W418" s="36"/>
      <c r="X418" s="36"/>
      <c r="Y418" s="36"/>
      <c r="Z418" s="36"/>
      <c r="AA418" s="36"/>
      <c r="AB418" s="36"/>
      <c r="AC418" s="36"/>
      <c r="AD418" s="36"/>
      <c r="AE418" s="36"/>
      <c r="AR418" s="186" t="s">
        <v>149</v>
      </c>
      <c r="AT418" s="186" t="s">
        <v>145</v>
      </c>
      <c r="AU418" s="186" t="s">
        <v>82</v>
      </c>
      <c r="AY418" s="19" t="s">
        <v>143</v>
      </c>
      <c r="BE418" s="187">
        <f>IF(N418="základní",J418,0)</f>
        <v>0</v>
      </c>
      <c r="BF418" s="187">
        <f>IF(N418="snížená",J418,0)</f>
        <v>0</v>
      </c>
      <c r="BG418" s="187">
        <f>IF(N418="zákl. přenesená",J418,0)</f>
        <v>0</v>
      </c>
      <c r="BH418" s="187">
        <f>IF(N418="sníž. přenesená",J418,0)</f>
        <v>0</v>
      </c>
      <c r="BI418" s="187">
        <f>IF(N418="nulová",J418,0)</f>
        <v>0</v>
      </c>
      <c r="BJ418" s="19" t="s">
        <v>80</v>
      </c>
      <c r="BK418" s="187">
        <f>ROUND(I418*H418,2)</f>
        <v>0</v>
      </c>
      <c r="BL418" s="19" t="s">
        <v>149</v>
      </c>
      <c r="BM418" s="186" t="s">
        <v>429</v>
      </c>
    </row>
    <row r="419" spans="1:47" s="2" customFormat="1" ht="19.5">
      <c r="A419" s="36"/>
      <c r="B419" s="37"/>
      <c r="C419" s="38"/>
      <c r="D419" s="188" t="s">
        <v>151</v>
      </c>
      <c r="E419" s="38"/>
      <c r="F419" s="189" t="s">
        <v>430</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151</v>
      </c>
      <c r="AU419" s="19" t="s">
        <v>82</v>
      </c>
    </row>
    <row r="420" spans="2:51" s="14" customFormat="1" ht="12">
      <c r="B420" s="204"/>
      <c r="C420" s="205"/>
      <c r="D420" s="188" t="s">
        <v>158</v>
      </c>
      <c r="E420" s="206" t="s">
        <v>19</v>
      </c>
      <c r="F420" s="207" t="s">
        <v>276</v>
      </c>
      <c r="G420" s="205"/>
      <c r="H420" s="206" t="s">
        <v>19</v>
      </c>
      <c r="I420" s="208"/>
      <c r="J420" s="205"/>
      <c r="K420" s="205"/>
      <c r="L420" s="209"/>
      <c r="M420" s="210"/>
      <c r="N420" s="211"/>
      <c r="O420" s="211"/>
      <c r="P420" s="211"/>
      <c r="Q420" s="211"/>
      <c r="R420" s="211"/>
      <c r="S420" s="211"/>
      <c r="T420" s="212"/>
      <c r="AT420" s="213" t="s">
        <v>158</v>
      </c>
      <c r="AU420" s="213" t="s">
        <v>82</v>
      </c>
      <c r="AV420" s="14" t="s">
        <v>80</v>
      </c>
      <c r="AW420" s="14" t="s">
        <v>33</v>
      </c>
      <c r="AX420" s="14" t="s">
        <v>72</v>
      </c>
      <c r="AY420" s="213" t="s">
        <v>143</v>
      </c>
    </row>
    <row r="421" spans="2:51" s="13" customFormat="1" ht="12">
      <c r="B421" s="193"/>
      <c r="C421" s="194"/>
      <c r="D421" s="188" t="s">
        <v>158</v>
      </c>
      <c r="E421" s="195" t="s">
        <v>19</v>
      </c>
      <c r="F421" s="196" t="s">
        <v>431</v>
      </c>
      <c r="G421" s="194"/>
      <c r="H421" s="197">
        <v>2.34</v>
      </c>
      <c r="I421" s="198"/>
      <c r="J421" s="194"/>
      <c r="K421" s="194"/>
      <c r="L421" s="199"/>
      <c r="M421" s="200"/>
      <c r="N421" s="201"/>
      <c r="O421" s="201"/>
      <c r="P421" s="201"/>
      <c r="Q421" s="201"/>
      <c r="R421" s="201"/>
      <c r="S421" s="201"/>
      <c r="T421" s="202"/>
      <c r="AT421" s="203" t="s">
        <v>158</v>
      </c>
      <c r="AU421" s="203" t="s">
        <v>82</v>
      </c>
      <c r="AV421" s="13" t="s">
        <v>82</v>
      </c>
      <c r="AW421" s="13" t="s">
        <v>33</v>
      </c>
      <c r="AX421" s="13" t="s">
        <v>72</v>
      </c>
      <c r="AY421" s="203" t="s">
        <v>143</v>
      </c>
    </row>
    <row r="422" spans="2:51" s="16" customFormat="1" ht="12">
      <c r="B422" s="235"/>
      <c r="C422" s="236"/>
      <c r="D422" s="188" t="s">
        <v>158</v>
      </c>
      <c r="E422" s="237" t="s">
        <v>19</v>
      </c>
      <c r="F422" s="238" t="s">
        <v>279</v>
      </c>
      <c r="G422" s="236"/>
      <c r="H422" s="239">
        <v>2.34</v>
      </c>
      <c r="I422" s="240"/>
      <c r="J422" s="236"/>
      <c r="K422" s="236"/>
      <c r="L422" s="241"/>
      <c r="M422" s="242"/>
      <c r="N422" s="243"/>
      <c r="O422" s="243"/>
      <c r="P422" s="243"/>
      <c r="Q422" s="243"/>
      <c r="R422" s="243"/>
      <c r="S422" s="243"/>
      <c r="T422" s="244"/>
      <c r="AT422" s="245" t="s">
        <v>158</v>
      </c>
      <c r="AU422" s="245" t="s">
        <v>82</v>
      </c>
      <c r="AV422" s="16" t="s">
        <v>160</v>
      </c>
      <c r="AW422" s="16" t="s">
        <v>33</v>
      </c>
      <c r="AX422" s="16" t="s">
        <v>72</v>
      </c>
      <c r="AY422" s="245" t="s">
        <v>143</v>
      </c>
    </row>
    <row r="423" spans="2:51" s="14" customFormat="1" ht="12">
      <c r="B423" s="204"/>
      <c r="C423" s="205"/>
      <c r="D423" s="188" t="s">
        <v>158</v>
      </c>
      <c r="E423" s="206" t="s">
        <v>19</v>
      </c>
      <c r="F423" s="207" t="s">
        <v>287</v>
      </c>
      <c r="G423" s="205"/>
      <c r="H423" s="206" t="s">
        <v>19</v>
      </c>
      <c r="I423" s="208"/>
      <c r="J423" s="205"/>
      <c r="K423" s="205"/>
      <c r="L423" s="209"/>
      <c r="M423" s="210"/>
      <c r="N423" s="211"/>
      <c r="O423" s="211"/>
      <c r="P423" s="211"/>
      <c r="Q423" s="211"/>
      <c r="R423" s="211"/>
      <c r="S423" s="211"/>
      <c r="T423" s="212"/>
      <c r="AT423" s="213" t="s">
        <v>158</v>
      </c>
      <c r="AU423" s="213" t="s">
        <v>82</v>
      </c>
      <c r="AV423" s="14" t="s">
        <v>80</v>
      </c>
      <c r="AW423" s="14" t="s">
        <v>33</v>
      </c>
      <c r="AX423" s="14" t="s">
        <v>72</v>
      </c>
      <c r="AY423" s="213" t="s">
        <v>143</v>
      </c>
    </row>
    <row r="424" spans="2:51" s="13" customFormat="1" ht="12">
      <c r="B424" s="193"/>
      <c r="C424" s="194"/>
      <c r="D424" s="188" t="s">
        <v>158</v>
      </c>
      <c r="E424" s="195" t="s">
        <v>19</v>
      </c>
      <c r="F424" s="196" t="s">
        <v>432</v>
      </c>
      <c r="G424" s="194"/>
      <c r="H424" s="197">
        <v>0.48</v>
      </c>
      <c r="I424" s="198"/>
      <c r="J424" s="194"/>
      <c r="K424" s="194"/>
      <c r="L424" s="199"/>
      <c r="M424" s="200"/>
      <c r="N424" s="201"/>
      <c r="O424" s="201"/>
      <c r="P424" s="201"/>
      <c r="Q424" s="201"/>
      <c r="R424" s="201"/>
      <c r="S424" s="201"/>
      <c r="T424" s="202"/>
      <c r="AT424" s="203" t="s">
        <v>158</v>
      </c>
      <c r="AU424" s="203" t="s">
        <v>82</v>
      </c>
      <c r="AV424" s="13" t="s">
        <v>82</v>
      </c>
      <c r="AW424" s="13" t="s">
        <v>33</v>
      </c>
      <c r="AX424" s="13" t="s">
        <v>72</v>
      </c>
      <c r="AY424" s="203" t="s">
        <v>143</v>
      </c>
    </row>
    <row r="425" spans="2:51" s="16" customFormat="1" ht="12">
      <c r="B425" s="235"/>
      <c r="C425" s="236"/>
      <c r="D425" s="188" t="s">
        <v>158</v>
      </c>
      <c r="E425" s="237" t="s">
        <v>19</v>
      </c>
      <c r="F425" s="238" t="s">
        <v>279</v>
      </c>
      <c r="G425" s="236"/>
      <c r="H425" s="239">
        <v>0.48</v>
      </c>
      <c r="I425" s="240"/>
      <c r="J425" s="236"/>
      <c r="K425" s="236"/>
      <c r="L425" s="241"/>
      <c r="M425" s="242"/>
      <c r="N425" s="243"/>
      <c r="O425" s="243"/>
      <c r="P425" s="243"/>
      <c r="Q425" s="243"/>
      <c r="R425" s="243"/>
      <c r="S425" s="243"/>
      <c r="T425" s="244"/>
      <c r="AT425" s="245" t="s">
        <v>158</v>
      </c>
      <c r="AU425" s="245" t="s">
        <v>82</v>
      </c>
      <c r="AV425" s="16" t="s">
        <v>160</v>
      </c>
      <c r="AW425" s="16" t="s">
        <v>33</v>
      </c>
      <c r="AX425" s="16" t="s">
        <v>72</v>
      </c>
      <c r="AY425" s="245" t="s">
        <v>143</v>
      </c>
    </row>
    <row r="426" spans="2:51" s="14" customFormat="1" ht="12">
      <c r="B426" s="204"/>
      <c r="C426" s="205"/>
      <c r="D426" s="188" t="s">
        <v>158</v>
      </c>
      <c r="E426" s="206" t="s">
        <v>19</v>
      </c>
      <c r="F426" s="207" t="s">
        <v>297</v>
      </c>
      <c r="G426" s="205"/>
      <c r="H426" s="206" t="s">
        <v>19</v>
      </c>
      <c r="I426" s="208"/>
      <c r="J426" s="205"/>
      <c r="K426" s="205"/>
      <c r="L426" s="209"/>
      <c r="M426" s="210"/>
      <c r="N426" s="211"/>
      <c r="O426" s="211"/>
      <c r="P426" s="211"/>
      <c r="Q426" s="211"/>
      <c r="R426" s="211"/>
      <c r="S426" s="211"/>
      <c r="T426" s="212"/>
      <c r="AT426" s="213" t="s">
        <v>158</v>
      </c>
      <c r="AU426" s="213" t="s">
        <v>82</v>
      </c>
      <c r="AV426" s="14" t="s">
        <v>80</v>
      </c>
      <c r="AW426" s="14" t="s">
        <v>33</v>
      </c>
      <c r="AX426" s="14" t="s">
        <v>72</v>
      </c>
      <c r="AY426" s="213" t="s">
        <v>143</v>
      </c>
    </row>
    <row r="427" spans="2:51" s="13" customFormat="1" ht="12">
      <c r="B427" s="193"/>
      <c r="C427" s="194"/>
      <c r="D427" s="188" t="s">
        <v>158</v>
      </c>
      <c r="E427" s="195" t="s">
        <v>19</v>
      </c>
      <c r="F427" s="196" t="s">
        <v>433</v>
      </c>
      <c r="G427" s="194"/>
      <c r="H427" s="197">
        <v>0.24</v>
      </c>
      <c r="I427" s="198"/>
      <c r="J427" s="194"/>
      <c r="K427" s="194"/>
      <c r="L427" s="199"/>
      <c r="M427" s="200"/>
      <c r="N427" s="201"/>
      <c r="O427" s="201"/>
      <c r="P427" s="201"/>
      <c r="Q427" s="201"/>
      <c r="R427" s="201"/>
      <c r="S427" s="201"/>
      <c r="T427" s="202"/>
      <c r="AT427" s="203" t="s">
        <v>158</v>
      </c>
      <c r="AU427" s="203" t="s">
        <v>82</v>
      </c>
      <c r="AV427" s="13" t="s">
        <v>82</v>
      </c>
      <c r="AW427" s="13" t="s">
        <v>33</v>
      </c>
      <c r="AX427" s="13" t="s">
        <v>72</v>
      </c>
      <c r="AY427" s="203" t="s">
        <v>143</v>
      </c>
    </row>
    <row r="428" spans="2:51" s="16" customFormat="1" ht="12">
      <c r="B428" s="235"/>
      <c r="C428" s="236"/>
      <c r="D428" s="188" t="s">
        <v>158</v>
      </c>
      <c r="E428" s="237" t="s">
        <v>19</v>
      </c>
      <c r="F428" s="238" t="s">
        <v>279</v>
      </c>
      <c r="G428" s="236"/>
      <c r="H428" s="239">
        <v>0.24</v>
      </c>
      <c r="I428" s="240"/>
      <c r="J428" s="236"/>
      <c r="K428" s="236"/>
      <c r="L428" s="241"/>
      <c r="M428" s="242"/>
      <c r="N428" s="243"/>
      <c r="O428" s="243"/>
      <c r="P428" s="243"/>
      <c r="Q428" s="243"/>
      <c r="R428" s="243"/>
      <c r="S428" s="243"/>
      <c r="T428" s="244"/>
      <c r="AT428" s="245" t="s">
        <v>158</v>
      </c>
      <c r="AU428" s="245" t="s">
        <v>82</v>
      </c>
      <c r="AV428" s="16" t="s">
        <v>160</v>
      </c>
      <c r="AW428" s="16" t="s">
        <v>33</v>
      </c>
      <c r="AX428" s="16" t="s">
        <v>72</v>
      </c>
      <c r="AY428" s="245" t="s">
        <v>143</v>
      </c>
    </row>
    <row r="429" spans="2:51" s="14" customFormat="1" ht="12">
      <c r="B429" s="204"/>
      <c r="C429" s="205"/>
      <c r="D429" s="188" t="s">
        <v>158</v>
      </c>
      <c r="E429" s="206" t="s">
        <v>19</v>
      </c>
      <c r="F429" s="207" t="s">
        <v>306</v>
      </c>
      <c r="G429" s="205"/>
      <c r="H429" s="206" t="s">
        <v>19</v>
      </c>
      <c r="I429" s="208"/>
      <c r="J429" s="205"/>
      <c r="K429" s="205"/>
      <c r="L429" s="209"/>
      <c r="M429" s="210"/>
      <c r="N429" s="211"/>
      <c r="O429" s="211"/>
      <c r="P429" s="211"/>
      <c r="Q429" s="211"/>
      <c r="R429" s="211"/>
      <c r="S429" s="211"/>
      <c r="T429" s="212"/>
      <c r="AT429" s="213" t="s">
        <v>158</v>
      </c>
      <c r="AU429" s="213" t="s">
        <v>82</v>
      </c>
      <c r="AV429" s="14" t="s">
        <v>80</v>
      </c>
      <c r="AW429" s="14" t="s">
        <v>33</v>
      </c>
      <c r="AX429" s="14" t="s">
        <v>72</v>
      </c>
      <c r="AY429" s="213" t="s">
        <v>143</v>
      </c>
    </row>
    <row r="430" spans="2:51" s="13" customFormat="1" ht="12">
      <c r="B430" s="193"/>
      <c r="C430" s="194"/>
      <c r="D430" s="188" t="s">
        <v>158</v>
      </c>
      <c r="E430" s="195" t="s">
        <v>19</v>
      </c>
      <c r="F430" s="196" t="s">
        <v>433</v>
      </c>
      <c r="G430" s="194"/>
      <c r="H430" s="197">
        <v>0.24</v>
      </c>
      <c r="I430" s="198"/>
      <c r="J430" s="194"/>
      <c r="K430" s="194"/>
      <c r="L430" s="199"/>
      <c r="M430" s="200"/>
      <c r="N430" s="201"/>
      <c r="O430" s="201"/>
      <c r="P430" s="201"/>
      <c r="Q430" s="201"/>
      <c r="R430" s="201"/>
      <c r="S430" s="201"/>
      <c r="T430" s="202"/>
      <c r="AT430" s="203" t="s">
        <v>158</v>
      </c>
      <c r="AU430" s="203" t="s">
        <v>82</v>
      </c>
      <c r="AV430" s="13" t="s">
        <v>82</v>
      </c>
      <c r="AW430" s="13" t="s">
        <v>33</v>
      </c>
      <c r="AX430" s="13" t="s">
        <v>72</v>
      </c>
      <c r="AY430" s="203" t="s">
        <v>143</v>
      </c>
    </row>
    <row r="431" spans="2:51" s="16" customFormat="1" ht="12">
      <c r="B431" s="235"/>
      <c r="C431" s="236"/>
      <c r="D431" s="188" t="s">
        <v>158</v>
      </c>
      <c r="E431" s="237" t="s">
        <v>19</v>
      </c>
      <c r="F431" s="238" t="s">
        <v>279</v>
      </c>
      <c r="G431" s="236"/>
      <c r="H431" s="239">
        <v>0.24</v>
      </c>
      <c r="I431" s="240"/>
      <c r="J431" s="236"/>
      <c r="K431" s="236"/>
      <c r="L431" s="241"/>
      <c r="M431" s="242"/>
      <c r="N431" s="243"/>
      <c r="O431" s="243"/>
      <c r="P431" s="243"/>
      <c r="Q431" s="243"/>
      <c r="R431" s="243"/>
      <c r="S431" s="243"/>
      <c r="T431" s="244"/>
      <c r="AT431" s="245" t="s">
        <v>158</v>
      </c>
      <c r="AU431" s="245" t="s">
        <v>82</v>
      </c>
      <c r="AV431" s="16" t="s">
        <v>160</v>
      </c>
      <c r="AW431" s="16" t="s">
        <v>33</v>
      </c>
      <c r="AX431" s="16" t="s">
        <v>72</v>
      </c>
      <c r="AY431" s="245" t="s">
        <v>143</v>
      </c>
    </row>
    <row r="432" spans="2:51" s="15" customFormat="1" ht="12">
      <c r="B432" s="214"/>
      <c r="C432" s="215"/>
      <c r="D432" s="188" t="s">
        <v>158</v>
      </c>
      <c r="E432" s="216" t="s">
        <v>19</v>
      </c>
      <c r="F432" s="217" t="s">
        <v>172</v>
      </c>
      <c r="G432" s="215"/>
      <c r="H432" s="218">
        <v>3.3</v>
      </c>
      <c r="I432" s="219"/>
      <c r="J432" s="215"/>
      <c r="K432" s="215"/>
      <c r="L432" s="220"/>
      <c r="M432" s="221"/>
      <c r="N432" s="222"/>
      <c r="O432" s="222"/>
      <c r="P432" s="222"/>
      <c r="Q432" s="222"/>
      <c r="R432" s="222"/>
      <c r="S432" s="222"/>
      <c r="T432" s="223"/>
      <c r="AT432" s="224" t="s">
        <v>158</v>
      </c>
      <c r="AU432" s="224" t="s">
        <v>82</v>
      </c>
      <c r="AV432" s="15" t="s">
        <v>149</v>
      </c>
      <c r="AW432" s="15" t="s">
        <v>33</v>
      </c>
      <c r="AX432" s="15" t="s">
        <v>80</v>
      </c>
      <c r="AY432" s="224" t="s">
        <v>143</v>
      </c>
    </row>
    <row r="433" spans="2:63" s="12" customFormat="1" ht="22.9" customHeight="1">
      <c r="B433" s="159"/>
      <c r="C433" s="160"/>
      <c r="D433" s="161" t="s">
        <v>71</v>
      </c>
      <c r="E433" s="173" t="s">
        <v>149</v>
      </c>
      <c r="F433" s="173" t="s">
        <v>434</v>
      </c>
      <c r="G433" s="160"/>
      <c r="H433" s="160"/>
      <c r="I433" s="163"/>
      <c r="J433" s="174">
        <f>BK433</f>
        <v>0</v>
      </c>
      <c r="K433" s="160"/>
      <c r="L433" s="165"/>
      <c r="M433" s="166"/>
      <c r="N433" s="167"/>
      <c r="O433" s="167"/>
      <c r="P433" s="168">
        <f>SUM(P434:P437)</f>
        <v>0</v>
      </c>
      <c r="Q433" s="167"/>
      <c r="R433" s="168">
        <f>SUM(R434:R437)</f>
        <v>1.04927</v>
      </c>
      <c r="S433" s="167"/>
      <c r="T433" s="169">
        <f>SUM(T434:T437)</f>
        <v>0</v>
      </c>
      <c r="AR433" s="170" t="s">
        <v>80</v>
      </c>
      <c r="AT433" s="171" t="s">
        <v>71</v>
      </c>
      <c r="AU433" s="171" t="s">
        <v>80</v>
      </c>
      <c r="AY433" s="170" t="s">
        <v>143</v>
      </c>
      <c r="BK433" s="172">
        <f>SUM(BK434:BK437)</f>
        <v>0</v>
      </c>
    </row>
    <row r="434" spans="1:65" s="2" customFormat="1" ht="37.9" customHeight="1">
      <c r="A434" s="36"/>
      <c r="B434" s="37"/>
      <c r="C434" s="175" t="s">
        <v>435</v>
      </c>
      <c r="D434" s="175" t="s">
        <v>145</v>
      </c>
      <c r="E434" s="176" t="s">
        <v>436</v>
      </c>
      <c r="F434" s="177" t="s">
        <v>437</v>
      </c>
      <c r="G434" s="178" t="s">
        <v>438</v>
      </c>
      <c r="H434" s="179">
        <v>1</v>
      </c>
      <c r="I434" s="180"/>
      <c r="J434" s="181">
        <f>ROUND(I434*H434,2)</f>
        <v>0</v>
      </c>
      <c r="K434" s="177" t="s">
        <v>19</v>
      </c>
      <c r="L434" s="41"/>
      <c r="M434" s="182" t="s">
        <v>19</v>
      </c>
      <c r="N434" s="183" t="s">
        <v>43</v>
      </c>
      <c r="O434" s="66"/>
      <c r="P434" s="184">
        <f>O434*H434</f>
        <v>0</v>
      </c>
      <c r="Q434" s="184">
        <v>1.04927</v>
      </c>
      <c r="R434" s="184">
        <f>Q434*H434</f>
        <v>1.04927</v>
      </c>
      <c r="S434" s="184">
        <v>0</v>
      </c>
      <c r="T434" s="185">
        <f>S434*H434</f>
        <v>0</v>
      </c>
      <c r="U434" s="36"/>
      <c r="V434" s="36"/>
      <c r="W434" s="36"/>
      <c r="X434" s="36"/>
      <c r="Y434" s="36"/>
      <c r="Z434" s="36"/>
      <c r="AA434" s="36"/>
      <c r="AB434" s="36"/>
      <c r="AC434" s="36"/>
      <c r="AD434" s="36"/>
      <c r="AE434" s="36"/>
      <c r="AR434" s="186" t="s">
        <v>149</v>
      </c>
      <c r="AT434" s="186" t="s">
        <v>145</v>
      </c>
      <c r="AU434" s="186" t="s">
        <v>82</v>
      </c>
      <c r="AY434" s="19" t="s">
        <v>143</v>
      </c>
      <c r="BE434" s="187">
        <f>IF(N434="základní",J434,0)</f>
        <v>0</v>
      </c>
      <c r="BF434" s="187">
        <f>IF(N434="snížená",J434,0)</f>
        <v>0</v>
      </c>
      <c r="BG434" s="187">
        <f>IF(N434="zákl. přenesená",J434,0)</f>
        <v>0</v>
      </c>
      <c r="BH434" s="187">
        <f>IF(N434="sníž. přenesená",J434,0)</f>
        <v>0</v>
      </c>
      <c r="BI434" s="187">
        <f>IF(N434="nulová",J434,0)</f>
        <v>0</v>
      </c>
      <c r="BJ434" s="19" t="s">
        <v>80</v>
      </c>
      <c r="BK434" s="187">
        <f>ROUND(I434*H434,2)</f>
        <v>0</v>
      </c>
      <c r="BL434" s="19" t="s">
        <v>149</v>
      </c>
      <c r="BM434" s="186" t="s">
        <v>439</v>
      </c>
    </row>
    <row r="435" spans="1:47" s="2" customFormat="1" ht="29.25">
      <c r="A435" s="36"/>
      <c r="B435" s="37"/>
      <c r="C435" s="38"/>
      <c r="D435" s="188" t="s">
        <v>151</v>
      </c>
      <c r="E435" s="38"/>
      <c r="F435" s="189" t="s">
        <v>437</v>
      </c>
      <c r="G435" s="38"/>
      <c r="H435" s="38"/>
      <c r="I435" s="190"/>
      <c r="J435" s="38"/>
      <c r="K435" s="38"/>
      <c r="L435" s="41"/>
      <c r="M435" s="191"/>
      <c r="N435" s="192"/>
      <c r="O435" s="66"/>
      <c r="P435" s="66"/>
      <c r="Q435" s="66"/>
      <c r="R435" s="66"/>
      <c r="S435" s="66"/>
      <c r="T435" s="67"/>
      <c r="U435" s="36"/>
      <c r="V435" s="36"/>
      <c r="W435" s="36"/>
      <c r="X435" s="36"/>
      <c r="Y435" s="36"/>
      <c r="Z435" s="36"/>
      <c r="AA435" s="36"/>
      <c r="AB435" s="36"/>
      <c r="AC435" s="36"/>
      <c r="AD435" s="36"/>
      <c r="AE435" s="36"/>
      <c r="AT435" s="19" t="s">
        <v>151</v>
      </c>
      <c r="AU435" s="19" t="s">
        <v>82</v>
      </c>
    </row>
    <row r="436" spans="2:51" s="14" customFormat="1" ht="12">
      <c r="B436" s="204"/>
      <c r="C436" s="205"/>
      <c r="D436" s="188" t="s">
        <v>158</v>
      </c>
      <c r="E436" s="206" t="s">
        <v>19</v>
      </c>
      <c r="F436" s="207" t="s">
        <v>440</v>
      </c>
      <c r="G436" s="205"/>
      <c r="H436" s="206" t="s">
        <v>19</v>
      </c>
      <c r="I436" s="208"/>
      <c r="J436" s="205"/>
      <c r="K436" s="205"/>
      <c r="L436" s="209"/>
      <c r="M436" s="210"/>
      <c r="N436" s="211"/>
      <c r="O436" s="211"/>
      <c r="P436" s="211"/>
      <c r="Q436" s="211"/>
      <c r="R436" s="211"/>
      <c r="S436" s="211"/>
      <c r="T436" s="212"/>
      <c r="AT436" s="213" t="s">
        <v>158</v>
      </c>
      <c r="AU436" s="213" t="s">
        <v>82</v>
      </c>
      <c r="AV436" s="14" t="s">
        <v>80</v>
      </c>
      <c r="AW436" s="14" t="s">
        <v>33</v>
      </c>
      <c r="AX436" s="14" t="s">
        <v>72</v>
      </c>
      <c r="AY436" s="213" t="s">
        <v>143</v>
      </c>
    </row>
    <row r="437" spans="2:51" s="13" customFormat="1" ht="12">
      <c r="B437" s="193"/>
      <c r="C437" s="194"/>
      <c r="D437" s="188" t="s">
        <v>158</v>
      </c>
      <c r="E437" s="195" t="s">
        <v>19</v>
      </c>
      <c r="F437" s="196" t="s">
        <v>80</v>
      </c>
      <c r="G437" s="194"/>
      <c r="H437" s="197">
        <v>1</v>
      </c>
      <c r="I437" s="198"/>
      <c r="J437" s="194"/>
      <c r="K437" s="194"/>
      <c r="L437" s="199"/>
      <c r="M437" s="200"/>
      <c r="N437" s="201"/>
      <c r="O437" s="201"/>
      <c r="P437" s="201"/>
      <c r="Q437" s="201"/>
      <c r="R437" s="201"/>
      <c r="S437" s="201"/>
      <c r="T437" s="202"/>
      <c r="AT437" s="203" t="s">
        <v>158</v>
      </c>
      <c r="AU437" s="203" t="s">
        <v>82</v>
      </c>
      <c r="AV437" s="13" t="s">
        <v>82</v>
      </c>
      <c r="AW437" s="13" t="s">
        <v>33</v>
      </c>
      <c r="AX437" s="13" t="s">
        <v>80</v>
      </c>
      <c r="AY437" s="203" t="s">
        <v>143</v>
      </c>
    </row>
    <row r="438" spans="2:63" s="12" customFormat="1" ht="22.9" customHeight="1">
      <c r="B438" s="159"/>
      <c r="C438" s="160"/>
      <c r="D438" s="161" t="s">
        <v>71</v>
      </c>
      <c r="E438" s="173" t="s">
        <v>177</v>
      </c>
      <c r="F438" s="173" t="s">
        <v>441</v>
      </c>
      <c r="G438" s="160"/>
      <c r="H438" s="160"/>
      <c r="I438" s="163"/>
      <c r="J438" s="174">
        <f>BK438</f>
        <v>0</v>
      </c>
      <c r="K438" s="160"/>
      <c r="L438" s="165"/>
      <c r="M438" s="166"/>
      <c r="N438" s="167"/>
      <c r="O438" s="167"/>
      <c r="P438" s="168">
        <f>SUM(P439:P449)</f>
        <v>0</v>
      </c>
      <c r="Q438" s="167"/>
      <c r="R438" s="168">
        <f>SUM(R439:R449)</f>
        <v>0.0008100000000000001</v>
      </c>
      <c r="S438" s="167"/>
      <c r="T438" s="169">
        <f>SUM(T439:T449)</f>
        <v>0</v>
      </c>
      <c r="AR438" s="170" t="s">
        <v>80</v>
      </c>
      <c r="AT438" s="171" t="s">
        <v>71</v>
      </c>
      <c r="AU438" s="171" t="s">
        <v>80</v>
      </c>
      <c r="AY438" s="170" t="s">
        <v>143</v>
      </c>
      <c r="BK438" s="172">
        <f>SUM(BK439:BK449)</f>
        <v>0</v>
      </c>
    </row>
    <row r="439" spans="1:65" s="2" customFormat="1" ht="14.45" customHeight="1">
      <c r="A439" s="36"/>
      <c r="B439" s="37"/>
      <c r="C439" s="175" t="s">
        <v>442</v>
      </c>
      <c r="D439" s="175" t="s">
        <v>145</v>
      </c>
      <c r="E439" s="176" t="s">
        <v>443</v>
      </c>
      <c r="F439" s="177" t="s">
        <v>444</v>
      </c>
      <c r="G439" s="178" t="s">
        <v>154</v>
      </c>
      <c r="H439" s="179">
        <v>549.97</v>
      </c>
      <c r="I439" s="180"/>
      <c r="J439" s="181">
        <f>ROUND(I439*H439,2)</f>
        <v>0</v>
      </c>
      <c r="K439" s="177" t="s">
        <v>155</v>
      </c>
      <c r="L439" s="41"/>
      <c r="M439" s="182" t="s">
        <v>19</v>
      </c>
      <c r="N439" s="183" t="s">
        <v>43</v>
      </c>
      <c r="O439" s="66"/>
      <c r="P439" s="184">
        <f>O439*H439</f>
        <v>0</v>
      </c>
      <c r="Q439" s="184">
        <v>0</v>
      </c>
      <c r="R439" s="184">
        <f>Q439*H439</f>
        <v>0</v>
      </c>
      <c r="S439" s="184">
        <v>0</v>
      </c>
      <c r="T439" s="185">
        <f>S439*H439</f>
        <v>0</v>
      </c>
      <c r="U439" s="36"/>
      <c r="V439" s="36"/>
      <c r="W439" s="36"/>
      <c r="X439" s="36"/>
      <c r="Y439" s="36"/>
      <c r="Z439" s="36"/>
      <c r="AA439" s="36"/>
      <c r="AB439" s="36"/>
      <c r="AC439" s="36"/>
      <c r="AD439" s="36"/>
      <c r="AE439" s="36"/>
      <c r="AR439" s="186" t="s">
        <v>149</v>
      </c>
      <c r="AT439" s="186" t="s">
        <v>145</v>
      </c>
      <c r="AU439" s="186" t="s">
        <v>82</v>
      </c>
      <c r="AY439" s="19" t="s">
        <v>143</v>
      </c>
      <c r="BE439" s="187">
        <f>IF(N439="základní",J439,0)</f>
        <v>0</v>
      </c>
      <c r="BF439" s="187">
        <f>IF(N439="snížená",J439,0)</f>
        <v>0</v>
      </c>
      <c r="BG439" s="187">
        <f>IF(N439="zákl. přenesená",J439,0)</f>
        <v>0</v>
      </c>
      <c r="BH439" s="187">
        <f>IF(N439="sníž. přenesená",J439,0)</f>
        <v>0</v>
      </c>
      <c r="BI439" s="187">
        <f>IF(N439="nulová",J439,0)</f>
        <v>0</v>
      </c>
      <c r="BJ439" s="19" t="s">
        <v>80</v>
      </c>
      <c r="BK439" s="187">
        <f>ROUND(I439*H439,2)</f>
        <v>0</v>
      </c>
      <c r="BL439" s="19" t="s">
        <v>149</v>
      </c>
      <c r="BM439" s="186" t="s">
        <v>445</v>
      </c>
    </row>
    <row r="440" spans="1:47" s="2" customFormat="1" ht="19.5">
      <c r="A440" s="36"/>
      <c r="B440" s="37"/>
      <c r="C440" s="38"/>
      <c r="D440" s="188" t="s">
        <v>151</v>
      </c>
      <c r="E440" s="38"/>
      <c r="F440" s="189" t="s">
        <v>446</v>
      </c>
      <c r="G440" s="38"/>
      <c r="H440" s="38"/>
      <c r="I440" s="190"/>
      <c r="J440" s="38"/>
      <c r="K440" s="38"/>
      <c r="L440" s="41"/>
      <c r="M440" s="191"/>
      <c r="N440" s="192"/>
      <c r="O440" s="66"/>
      <c r="P440" s="66"/>
      <c r="Q440" s="66"/>
      <c r="R440" s="66"/>
      <c r="S440" s="66"/>
      <c r="T440" s="67"/>
      <c r="U440" s="36"/>
      <c r="V440" s="36"/>
      <c r="W440" s="36"/>
      <c r="X440" s="36"/>
      <c r="Y440" s="36"/>
      <c r="Z440" s="36"/>
      <c r="AA440" s="36"/>
      <c r="AB440" s="36"/>
      <c r="AC440" s="36"/>
      <c r="AD440" s="36"/>
      <c r="AE440" s="36"/>
      <c r="AT440" s="19" t="s">
        <v>151</v>
      </c>
      <c r="AU440" s="19" t="s">
        <v>82</v>
      </c>
    </row>
    <row r="441" spans="1:65" s="2" customFormat="1" ht="24.2" customHeight="1">
      <c r="A441" s="36"/>
      <c r="B441" s="37"/>
      <c r="C441" s="175" t="s">
        <v>447</v>
      </c>
      <c r="D441" s="175" t="s">
        <v>145</v>
      </c>
      <c r="E441" s="176" t="s">
        <v>448</v>
      </c>
      <c r="F441" s="177" t="s">
        <v>449</v>
      </c>
      <c r="G441" s="178" t="s">
        <v>154</v>
      </c>
      <c r="H441" s="179">
        <v>549.97</v>
      </c>
      <c r="I441" s="180"/>
      <c r="J441" s="181">
        <f>ROUND(I441*H441,2)</f>
        <v>0</v>
      </c>
      <c r="K441" s="177" t="s">
        <v>155</v>
      </c>
      <c r="L441" s="41"/>
      <c r="M441" s="182" t="s">
        <v>19</v>
      </c>
      <c r="N441" s="183" t="s">
        <v>43</v>
      </c>
      <c r="O441" s="66"/>
      <c r="P441" s="184">
        <f>O441*H441</f>
        <v>0</v>
      </c>
      <c r="Q441" s="184">
        <v>0</v>
      </c>
      <c r="R441" s="184">
        <f>Q441*H441</f>
        <v>0</v>
      </c>
      <c r="S441" s="184">
        <v>0</v>
      </c>
      <c r="T441" s="185">
        <f>S441*H441</f>
        <v>0</v>
      </c>
      <c r="U441" s="36"/>
      <c r="V441" s="36"/>
      <c r="W441" s="36"/>
      <c r="X441" s="36"/>
      <c r="Y441" s="36"/>
      <c r="Z441" s="36"/>
      <c r="AA441" s="36"/>
      <c r="AB441" s="36"/>
      <c r="AC441" s="36"/>
      <c r="AD441" s="36"/>
      <c r="AE441" s="36"/>
      <c r="AR441" s="186" t="s">
        <v>149</v>
      </c>
      <c r="AT441" s="186" t="s">
        <v>145</v>
      </c>
      <c r="AU441" s="186" t="s">
        <v>82</v>
      </c>
      <c r="AY441" s="19" t="s">
        <v>143</v>
      </c>
      <c r="BE441" s="187">
        <f>IF(N441="základní",J441,0)</f>
        <v>0</v>
      </c>
      <c r="BF441" s="187">
        <f>IF(N441="snížená",J441,0)</f>
        <v>0</v>
      </c>
      <c r="BG441" s="187">
        <f>IF(N441="zákl. přenesená",J441,0)</f>
        <v>0</v>
      </c>
      <c r="BH441" s="187">
        <f>IF(N441="sníž. přenesená",J441,0)</f>
        <v>0</v>
      </c>
      <c r="BI441" s="187">
        <f>IF(N441="nulová",J441,0)</f>
        <v>0</v>
      </c>
      <c r="BJ441" s="19" t="s">
        <v>80</v>
      </c>
      <c r="BK441" s="187">
        <f>ROUND(I441*H441,2)</f>
        <v>0</v>
      </c>
      <c r="BL441" s="19" t="s">
        <v>149</v>
      </c>
      <c r="BM441" s="186" t="s">
        <v>450</v>
      </c>
    </row>
    <row r="442" spans="1:47" s="2" customFormat="1" ht="19.5">
      <c r="A442" s="36"/>
      <c r="B442" s="37"/>
      <c r="C442" s="38"/>
      <c r="D442" s="188" t="s">
        <v>151</v>
      </c>
      <c r="E442" s="38"/>
      <c r="F442" s="189" t="s">
        <v>451</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151</v>
      </c>
      <c r="AU442" s="19" t="s">
        <v>82</v>
      </c>
    </row>
    <row r="443" spans="1:65" s="2" customFormat="1" ht="24.2" customHeight="1">
      <c r="A443" s="36"/>
      <c r="B443" s="37"/>
      <c r="C443" s="175" t="s">
        <v>452</v>
      </c>
      <c r="D443" s="175" t="s">
        <v>145</v>
      </c>
      <c r="E443" s="176" t="s">
        <v>453</v>
      </c>
      <c r="F443" s="177" t="s">
        <v>454</v>
      </c>
      <c r="G443" s="178" t="s">
        <v>154</v>
      </c>
      <c r="H443" s="179">
        <v>549.97</v>
      </c>
      <c r="I443" s="180"/>
      <c r="J443" s="181">
        <f>ROUND(I443*H443,2)</f>
        <v>0</v>
      </c>
      <c r="K443" s="177" t="s">
        <v>155</v>
      </c>
      <c r="L443" s="41"/>
      <c r="M443" s="182" t="s">
        <v>19</v>
      </c>
      <c r="N443" s="183" t="s">
        <v>43</v>
      </c>
      <c r="O443" s="66"/>
      <c r="P443" s="184">
        <f>O443*H443</f>
        <v>0</v>
      </c>
      <c r="Q443" s="184">
        <v>0</v>
      </c>
      <c r="R443" s="184">
        <f>Q443*H443</f>
        <v>0</v>
      </c>
      <c r="S443" s="184">
        <v>0</v>
      </c>
      <c r="T443" s="185">
        <f>S443*H443</f>
        <v>0</v>
      </c>
      <c r="U443" s="36"/>
      <c r="V443" s="36"/>
      <c r="W443" s="36"/>
      <c r="X443" s="36"/>
      <c r="Y443" s="36"/>
      <c r="Z443" s="36"/>
      <c r="AA443" s="36"/>
      <c r="AB443" s="36"/>
      <c r="AC443" s="36"/>
      <c r="AD443" s="36"/>
      <c r="AE443" s="36"/>
      <c r="AR443" s="186" t="s">
        <v>149</v>
      </c>
      <c r="AT443" s="186" t="s">
        <v>145</v>
      </c>
      <c r="AU443" s="186" t="s">
        <v>82</v>
      </c>
      <c r="AY443" s="19" t="s">
        <v>143</v>
      </c>
      <c r="BE443" s="187">
        <f>IF(N443="základní",J443,0)</f>
        <v>0</v>
      </c>
      <c r="BF443" s="187">
        <f>IF(N443="snížená",J443,0)</f>
        <v>0</v>
      </c>
      <c r="BG443" s="187">
        <f>IF(N443="zákl. přenesená",J443,0)</f>
        <v>0</v>
      </c>
      <c r="BH443" s="187">
        <f>IF(N443="sníž. přenesená",J443,0)</f>
        <v>0</v>
      </c>
      <c r="BI443" s="187">
        <f>IF(N443="nulová",J443,0)</f>
        <v>0</v>
      </c>
      <c r="BJ443" s="19" t="s">
        <v>80</v>
      </c>
      <c r="BK443" s="187">
        <f>ROUND(I443*H443,2)</f>
        <v>0</v>
      </c>
      <c r="BL443" s="19" t="s">
        <v>149</v>
      </c>
      <c r="BM443" s="186" t="s">
        <v>455</v>
      </c>
    </row>
    <row r="444" spans="1:47" s="2" customFormat="1" ht="29.25">
      <c r="A444" s="36"/>
      <c r="B444" s="37"/>
      <c r="C444" s="38"/>
      <c r="D444" s="188" t="s">
        <v>151</v>
      </c>
      <c r="E444" s="38"/>
      <c r="F444" s="189" t="s">
        <v>456</v>
      </c>
      <c r="G444" s="38"/>
      <c r="H444" s="38"/>
      <c r="I444" s="190"/>
      <c r="J444" s="38"/>
      <c r="K444" s="38"/>
      <c r="L444" s="41"/>
      <c r="M444" s="191"/>
      <c r="N444" s="192"/>
      <c r="O444" s="66"/>
      <c r="P444" s="66"/>
      <c r="Q444" s="66"/>
      <c r="R444" s="66"/>
      <c r="S444" s="66"/>
      <c r="T444" s="67"/>
      <c r="U444" s="36"/>
      <c r="V444" s="36"/>
      <c r="W444" s="36"/>
      <c r="X444" s="36"/>
      <c r="Y444" s="36"/>
      <c r="Z444" s="36"/>
      <c r="AA444" s="36"/>
      <c r="AB444" s="36"/>
      <c r="AC444" s="36"/>
      <c r="AD444" s="36"/>
      <c r="AE444" s="36"/>
      <c r="AT444" s="19" t="s">
        <v>151</v>
      </c>
      <c r="AU444" s="19" t="s">
        <v>82</v>
      </c>
    </row>
    <row r="445" spans="1:65" s="2" customFormat="1" ht="24.2" customHeight="1">
      <c r="A445" s="36"/>
      <c r="B445" s="37"/>
      <c r="C445" s="175" t="s">
        <v>457</v>
      </c>
      <c r="D445" s="175" t="s">
        <v>145</v>
      </c>
      <c r="E445" s="176" t="s">
        <v>458</v>
      </c>
      <c r="F445" s="177" t="s">
        <v>459</v>
      </c>
      <c r="G445" s="178" t="s">
        <v>375</v>
      </c>
      <c r="H445" s="179">
        <v>81</v>
      </c>
      <c r="I445" s="180"/>
      <c r="J445" s="181">
        <f>ROUND(I445*H445,2)</f>
        <v>0</v>
      </c>
      <c r="K445" s="177" t="s">
        <v>155</v>
      </c>
      <c r="L445" s="41"/>
      <c r="M445" s="182" t="s">
        <v>19</v>
      </c>
      <c r="N445" s="183" t="s">
        <v>43</v>
      </c>
      <c r="O445" s="66"/>
      <c r="P445" s="184">
        <f>O445*H445</f>
        <v>0</v>
      </c>
      <c r="Q445" s="184">
        <v>1E-05</v>
      </c>
      <c r="R445" s="184">
        <f>Q445*H445</f>
        <v>0.0008100000000000001</v>
      </c>
      <c r="S445" s="184">
        <v>0</v>
      </c>
      <c r="T445" s="185">
        <f>S445*H445</f>
        <v>0</v>
      </c>
      <c r="U445" s="36"/>
      <c r="V445" s="36"/>
      <c r="W445" s="36"/>
      <c r="X445" s="36"/>
      <c r="Y445" s="36"/>
      <c r="Z445" s="36"/>
      <c r="AA445" s="36"/>
      <c r="AB445" s="36"/>
      <c r="AC445" s="36"/>
      <c r="AD445" s="36"/>
      <c r="AE445" s="36"/>
      <c r="AR445" s="186" t="s">
        <v>149</v>
      </c>
      <c r="AT445" s="186" t="s">
        <v>145</v>
      </c>
      <c r="AU445" s="186" t="s">
        <v>82</v>
      </c>
      <c r="AY445" s="19" t="s">
        <v>143</v>
      </c>
      <c r="BE445" s="187">
        <f>IF(N445="základní",J445,0)</f>
        <v>0</v>
      </c>
      <c r="BF445" s="187">
        <f>IF(N445="snížená",J445,0)</f>
        <v>0</v>
      </c>
      <c r="BG445" s="187">
        <f>IF(N445="zákl. přenesená",J445,0)</f>
        <v>0</v>
      </c>
      <c r="BH445" s="187">
        <f>IF(N445="sníž. přenesená",J445,0)</f>
        <v>0</v>
      </c>
      <c r="BI445" s="187">
        <f>IF(N445="nulová",J445,0)</f>
        <v>0</v>
      </c>
      <c r="BJ445" s="19" t="s">
        <v>80</v>
      </c>
      <c r="BK445" s="187">
        <f>ROUND(I445*H445,2)</f>
        <v>0</v>
      </c>
      <c r="BL445" s="19" t="s">
        <v>149</v>
      </c>
      <c r="BM445" s="186" t="s">
        <v>460</v>
      </c>
    </row>
    <row r="446" spans="1:47" s="2" customFormat="1" ht="19.5">
      <c r="A446" s="36"/>
      <c r="B446" s="37"/>
      <c r="C446" s="38"/>
      <c r="D446" s="188" t="s">
        <v>151</v>
      </c>
      <c r="E446" s="38"/>
      <c r="F446" s="189" t="s">
        <v>461</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151</v>
      </c>
      <c r="AU446" s="19" t="s">
        <v>82</v>
      </c>
    </row>
    <row r="447" spans="2:51" s="14" customFormat="1" ht="12">
      <c r="B447" s="204"/>
      <c r="C447" s="205"/>
      <c r="D447" s="188" t="s">
        <v>158</v>
      </c>
      <c r="E447" s="206" t="s">
        <v>19</v>
      </c>
      <c r="F447" s="207" t="s">
        <v>462</v>
      </c>
      <c r="G447" s="205"/>
      <c r="H447" s="206" t="s">
        <v>19</v>
      </c>
      <c r="I447" s="208"/>
      <c r="J447" s="205"/>
      <c r="K447" s="205"/>
      <c r="L447" s="209"/>
      <c r="M447" s="210"/>
      <c r="N447" s="211"/>
      <c r="O447" s="211"/>
      <c r="P447" s="211"/>
      <c r="Q447" s="211"/>
      <c r="R447" s="211"/>
      <c r="S447" s="211"/>
      <c r="T447" s="212"/>
      <c r="AT447" s="213" t="s">
        <v>158</v>
      </c>
      <c r="AU447" s="213" t="s">
        <v>82</v>
      </c>
      <c r="AV447" s="14" t="s">
        <v>80</v>
      </c>
      <c r="AW447" s="14" t="s">
        <v>33</v>
      </c>
      <c r="AX447" s="14" t="s">
        <v>72</v>
      </c>
      <c r="AY447" s="213" t="s">
        <v>143</v>
      </c>
    </row>
    <row r="448" spans="2:51" s="13" customFormat="1" ht="12">
      <c r="B448" s="193"/>
      <c r="C448" s="194"/>
      <c r="D448" s="188" t="s">
        <v>158</v>
      </c>
      <c r="E448" s="195" t="s">
        <v>19</v>
      </c>
      <c r="F448" s="196" t="s">
        <v>463</v>
      </c>
      <c r="G448" s="194"/>
      <c r="H448" s="197">
        <v>81</v>
      </c>
      <c r="I448" s="198"/>
      <c r="J448" s="194"/>
      <c r="K448" s="194"/>
      <c r="L448" s="199"/>
      <c r="M448" s="200"/>
      <c r="N448" s="201"/>
      <c r="O448" s="201"/>
      <c r="P448" s="201"/>
      <c r="Q448" s="201"/>
      <c r="R448" s="201"/>
      <c r="S448" s="201"/>
      <c r="T448" s="202"/>
      <c r="AT448" s="203" t="s">
        <v>158</v>
      </c>
      <c r="AU448" s="203" t="s">
        <v>82</v>
      </c>
      <c r="AV448" s="13" t="s">
        <v>82</v>
      </c>
      <c r="AW448" s="13" t="s">
        <v>33</v>
      </c>
      <c r="AX448" s="13" t="s">
        <v>72</v>
      </c>
      <c r="AY448" s="203" t="s">
        <v>143</v>
      </c>
    </row>
    <row r="449" spans="2:51" s="15" customFormat="1" ht="12">
      <c r="B449" s="214"/>
      <c r="C449" s="215"/>
      <c r="D449" s="188" t="s">
        <v>158</v>
      </c>
      <c r="E449" s="216" t="s">
        <v>19</v>
      </c>
      <c r="F449" s="217" t="s">
        <v>172</v>
      </c>
      <c r="G449" s="215"/>
      <c r="H449" s="218">
        <v>81</v>
      </c>
      <c r="I449" s="219"/>
      <c r="J449" s="215"/>
      <c r="K449" s="215"/>
      <c r="L449" s="220"/>
      <c r="M449" s="221"/>
      <c r="N449" s="222"/>
      <c r="O449" s="222"/>
      <c r="P449" s="222"/>
      <c r="Q449" s="222"/>
      <c r="R449" s="222"/>
      <c r="S449" s="222"/>
      <c r="T449" s="223"/>
      <c r="AT449" s="224" t="s">
        <v>158</v>
      </c>
      <c r="AU449" s="224" t="s">
        <v>82</v>
      </c>
      <c r="AV449" s="15" t="s">
        <v>149</v>
      </c>
      <c r="AW449" s="15" t="s">
        <v>33</v>
      </c>
      <c r="AX449" s="15" t="s">
        <v>80</v>
      </c>
      <c r="AY449" s="224" t="s">
        <v>143</v>
      </c>
    </row>
    <row r="450" spans="2:63" s="12" customFormat="1" ht="22.9" customHeight="1">
      <c r="B450" s="159"/>
      <c r="C450" s="160"/>
      <c r="D450" s="161" t="s">
        <v>71</v>
      </c>
      <c r="E450" s="173" t="s">
        <v>182</v>
      </c>
      <c r="F450" s="173" t="s">
        <v>464</v>
      </c>
      <c r="G450" s="160"/>
      <c r="H450" s="160"/>
      <c r="I450" s="163"/>
      <c r="J450" s="174">
        <f>BK450</f>
        <v>0</v>
      </c>
      <c r="K450" s="160"/>
      <c r="L450" s="165"/>
      <c r="M450" s="166"/>
      <c r="N450" s="167"/>
      <c r="O450" s="167"/>
      <c r="P450" s="168">
        <f>SUM(P451:P618)</f>
        <v>0</v>
      </c>
      <c r="Q450" s="167"/>
      <c r="R450" s="168">
        <f>SUM(R451:R618)</f>
        <v>45.90278360000002</v>
      </c>
      <c r="S450" s="167"/>
      <c r="T450" s="169">
        <f>SUM(T451:T618)</f>
        <v>0</v>
      </c>
      <c r="AR450" s="170" t="s">
        <v>80</v>
      </c>
      <c r="AT450" s="171" t="s">
        <v>71</v>
      </c>
      <c r="AU450" s="171" t="s">
        <v>80</v>
      </c>
      <c r="AY450" s="170" t="s">
        <v>143</v>
      </c>
      <c r="BK450" s="172">
        <f>SUM(BK451:BK618)</f>
        <v>0</v>
      </c>
    </row>
    <row r="451" spans="1:65" s="2" customFormat="1" ht="24.2" customHeight="1">
      <c r="A451" s="36"/>
      <c r="B451" s="37"/>
      <c r="C451" s="175" t="s">
        <v>465</v>
      </c>
      <c r="D451" s="175" t="s">
        <v>145</v>
      </c>
      <c r="E451" s="176" t="s">
        <v>466</v>
      </c>
      <c r="F451" s="177" t="s">
        <v>467</v>
      </c>
      <c r="G451" s="178" t="s">
        <v>154</v>
      </c>
      <c r="H451" s="179">
        <v>93.19</v>
      </c>
      <c r="I451" s="180"/>
      <c r="J451" s="181">
        <f>ROUND(I451*H451,2)</f>
        <v>0</v>
      </c>
      <c r="K451" s="177" t="s">
        <v>155</v>
      </c>
      <c r="L451" s="41"/>
      <c r="M451" s="182" t="s">
        <v>19</v>
      </c>
      <c r="N451" s="183" t="s">
        <v>43</v>
      </c>
      <c r="O451" s="66"/>
      <c r="P451" s="184">
        <f>O451*H451</f>
        <v>0</v>
      </c>
      <c r="Q451" s="184">
        <v>0.00026</v>
      </c>
      <c r="R451" s="184">
        <f>Q451*H451</f>
        <v>0.024229399999999998</v>
      </c>
      <c r="S451" s="184">
        <v>0</v>
      </c>
      <c r="T451" s="185">
        <f>S451*H451</f>
        <v>0</v>
      </c>
      <c r="U451" s="36"/>
      <c r="V451" s="36"/>
      <c r="W451" s="36"/>
      <c r="X451" s="36"/>
      <c r="Y451" s="36"/>
      <c r="Z451" s="36"/>
      <c r="AA451" s="36"/>
      <c r="AB451" s="36"/>
      <c r="AC451" s="36"/>
      <c r="AD451" s="36"/>
      <c r="AE451" s="36"/>
      <c r="AR451" s="186" t="s">
        <v>149</v>
      </c>
      <c r="AT451" s="186" t="s">
        <v>145</v>
      </c>
      <c r="AU451" s="186" t="s">
        <v>82</v>
      </c>
      <c r="AY451" s="19" t="s">
        <v>143</v>
      </c>
      <c r="BE451" s="187">
        <f>IF(N451="základní",J451,0)</f>
        <v>0</v>
      </c>
      <c r="BF451" s="187">
        <f>IF(N451="snížená",J451,0)</f>
        <v>0</v>
      </c>
      <c r="BG451" s="187">
        <f>IF(N451="zákl. přenesená",J451,0)</f>
        <v>0</v>
      </c>
      <c r="BH451" s="187">
        <f>IF(N451="sníž. přenesená",J451,0)</f>
        <v>0</v>
      </c>
      <c r="BI451" s="187">
        <f>IF(N451="nulová",J451,0)</f>
        <v>0</v>
      </c>
      <c r="BJ451" s="19" t="s">
        <v>80</v>
      </c>
      <c r="BK451" s="187">
        <f>ROUND(I451*H451,2)</f>
        <v>0</v>
      </c>
      <c r="BL451" s="19" t="s">
        <v>149</v>
      </c>
      <c r="BM451" s="186" t="s">
        <v>468</v>
      </c>
    </row>
    <row r="452" spans="1:47" s="2" customFormat="1" ht="19.5">
      <c r="A452" s="36"/>
      <c r="B452" s="37"/>
      <c r="C452" s="38"/>
      <c r="D452" s="188" t="s">
        <v>151</v>
      </c>
      <c r="E452" s="38"/>
      <c r="F452" s="189" t="s">
        <v>469</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151</v>
      </c>
      <c r="AU452" s="19" t="s">
        <v>82</v>
      </c>
    </row>
    <row r="453" spans="2:51" s="14" customFormat="1" ht="12">
      <c r="B453" s="204"/>
      <c r="C453" s="205"/>
      <c r="D453" s="188" t="s">
        <v>158</v>
      </c>
      <c r="E453" s="206" t="s">
        <v>19</v>
      </c>
      <c r="F453" s="207" t="s">
        <v>276</v>
      </c>
      <c r="G453" s="205"/>
      <c r="H453" s="206" t="s">
        <v>19</v>
      </c>
      <c r="I453" s="208"/>
      <c r="J453" s="205"/>
      <c r="K453" s="205"/>
      <c r="L453" s="209"/>
      <c r="M453" s="210"/>
      <c r="N453" s="211"/>
      <c r="O453" s="211"/>
      <c r="P453" s="211"/>
      <c r="Q453" s="211"/>
      <c r="R453" s="211"/>
      <c r="S453" s="211"/>
      <c r="T453" s="212"/>
      <c r="AT453" s="213" t="s">
        <v>158</v>
      </c>
      <c r="AU453" s="213" t="s">
        <v>82</v>
      </c>
      <c r="AV453" s="14" t="s">
        <v>80</v>
      </c>
      <c r="AW453" s="14" t="s">
        <v>33</v>
      </c>
      <c r="AX453" s="14" t="s">
        <v>72</v>
      </c>
      <c r="AY453" s="213" t="s">
        <v>143</v>
      </c>
    </row>
    <row r="454" spans="2:51" s="13" customFormat="1" ht="12">
      <c r="B454" s="193"/>
      <c r="C454" s="194"/>
      <c r="D454" s="188" t="s">
        <v>158</v>
      </c>
      <c r="E454" s="195" t="s">
        <v>19</v>
      </c>
      <c r="F454" s="196" t="s">
        <v>470</v>
      </c>
      <c r="G454" s="194"/>
      <c r="H454" s="197">
        <v>60.93</v>
      </c>
      <c r="I454" s="198"/>
      <c r="J454" s="194"/>
      <c r="K454" s="194"/>
      <c r="L454" s="199"/>
      <c r="M454" s="200"/>
      <c r="N454" s="201"/>
      <c r="O454" s="201"/>
      <c r="P454" s="201"/>
      <c r="Q454" s="201"/>
      <c r="R454" s="201"/>
      <c r="S454" s="201"/>
      <c r="T454" s="202"/>
      <c r="AT454" s="203" t="s">
        <v>158</v>
      </c>
      <c r="AU454" s="203" t="s">
        <v>82</v>
      </c>
      <c r="AV454" s="13" t="s">
        <v>82</v>
      </c>
      <c r="AW454" s="13" t="s">
        <v>33</v>
      </c>
      <c r="AX454" s="13" t="s">
        <v>72</v>
      </c>
      <c r="AY454" s="203" t="s">
        <v>143</v>
      </c>
    </row>
    <row r="455" spans="2:51" s="14" customFormat="1" ht="12">
      <c r="B455" s="204"/>
      <c r="C455" s="205"/>
      <c r="D455" s="188" t="s">
        <v>158</v>
      </c>
      <c r="E455" s="206" t="s">
        <v>19</v>
      </c>
      <c r="F455" s="207" t="s">
        <v>287</v>
      </c>
      <c r="G455" s="205"/>
      <c r="H455" s="206" t="s">
        <v>19</v>
      </c>
      <c r="I455" s="208"/>
      <c r="J455" s="205"/>
      <c r="K455" s="205"/>
      <c r="L455" s="209"/>
      <c r="M455" s="210"/>
      <c r="N455" s="211"/>
      <c r="O455" s="211"/>
      <c r="P455" s="211"/>
      <c r="Q455" s="211"/>
      <c r="R455" s="211"/>
      <c r="S455" s="211"/>
      <c r="T455" s="212"/>
      <c r="AT455" s="213" t="s">
        <v>158</v>
      </c>
      <c r="AU455" s="213" t="s">
        <v>82</v>
      </c>
      <c r="AV455" s="14" t="s">
        <v>80</v>
      </c>
      <c r="AW455" s="14" t="s">
        <v>33</v>
      </c>
      <c r="AX455" s="14" t="s">
        <v>72</v>
      </c>
      <c r="AY455" s="213" t="s">
        <v>143</v>
      </c>
    </row>
    <row r="456" spans="2:51" s="13" customFormat="1" ht="12">
      <c r="B456" s="193"/>
      <c r="C456" s="194"/>
      <c r="D456" s="188" t="s">
        <v>158</v>
      </c>
      <c r="E456" s="195" t="s">
        <v>19</v>
      </c>
      <c r="F456" s="196" t="s">
        <v>471</v>
      </c>
      <c r="G456" s="194"/>
      <c r="H456" s="197">
        <v>26.01</v>
      </c>
      <c r="I456" s="198"/>
      <c r="J456" s="194"/>
      <c r="K456" s="194"/>
      <c r="L456" s="199"/>
      <c r="M456" s="200"/>
      <c r="N456" s="201"/>
      <c r="O456" s="201"/>
      <c r="P456" s="201"/>
      <c r="Q456" s="201"/>
      <c r="R456" s="201"/>
      <c r="S456" s="201"/>
      <c r="T456" s="202"/>
      <c r="AT456" s="203" t="s">
        <v>158</v>
      </c>
      <c r="AU456" s="203" t="s">
        <v>82</v>
      </c>
      <c r="AV456" s="13" t="s">
        <v>82</v>
      </c>
      <c r="AW456" s="13" t="s">
        <v>33</v>
      </c>
      <c r="AX456" s="13" t="s">
        <v>72</v>
      </c>
      <c r="AY456" s="203" t="s">
        <v>143</v>
      </c>
    </row>
    <row r="457" spans="2:51" s="14" customFormat="1" ht="12">
      <c r="B457" s="204"/>
      <c r="C457" s="205"/>
      <c r="D457" s="188" t="s">
        <v>158</v>
      </c>
      <c r="E457" s="206" t="s">
        <v>19</v>
      </c>
      <c r="F457" s="207" t="s">
        <v>297</v>
      </c>
      <c r="G457" s="205"/>
      <c r="H457" s="206" t="s">
        <v>19</v>
      </c>
      <c r="I457" s="208"/>
      <c r="J457" s="205"/>
      <c r="K457" s="205"/>
      <c r="L457" s="209"/>
      <c r="M457" s="210"/>
      <c r="N457" s="211"/>
      <c r="O457" s="211"/>
      <c r="P457" s="211"/>
      <c r="Q457" s="211"/>
      <c r="R457" s="211"/>
      <c r="S457" s="211"/>
      <c r="T457" s="212"/>
      <c r="AT457" s="213" t="s">
        <v>158</v>
      </c>
      <c r="AU457" s="213" t="s">
        <v>82</v>
      </c>
      <c r="AV457" s="14" t="s">
        <v>80</v>
      </c>
      <c r="AW457" s="14" t="s">
        <v>33</v>
      </c>
      <c r="AX457" s="14" t="s">
        <v>72</v>
      </c>
      <c r="AY457" s="213" t="s">
        <v>143</v>
      </c>
    </row>
    <row r="458" spans="2:51" s="13" customFormat="1" ht="12">
      <c r="B458" s="193"/>
      <c r="C458" s="194"/>
      <c r="D458" s="188" t="s">
        <v>158</v>
      </c>
      <c r="E458" s="195" t="s">
        <v>19</v>
      </c>
      <c r="F458" s="196" t="s">
        <v>472</v>
      </c>
      <c r="G458" s="194"/>
      <c r="H458" s="197">
        <v>6.25</v>
      </c>
      <c r="I458" s="198"/>
      <c r="J458" s="194"/>
      <c r="K458" s="194"/>
      <c r="L458" s="199"/>
      <c r="M458" s="200"/>
      <c r="N458" s="201"/>
      <c r="O458" s="201"/>
      <c r="P458" s="201"/>
      <c r="Q458" s="201"/>
      <c r="R458" s="201"/>
      <c r="S458" s="201"/>
      <c r="T458" s="202"/>
      <c r="AT458" s="203" t="s">
        <v>158</v>
      </c>
      <c r="AU458" s="203" t="s">
        <v>82</v>
      </c>
      <c r="AV458" s="13" t="s">
        <v>82</v>
      </c>
      <c r="AW458" s="13" t="s">
        <v>33</v>
      </c>
      <c r="AX458" s="13" t="s">
        <v>72</v>
      </c>
      <c r="AY458" s="203" t="s">
        <v>143</v>
      </c>
    </row>
    <row r="459" spans="2:51" s="14" customFormat="1" ht="12">
      <c r="B459" s="204"/>
      <c r="C459" s="205"/>
      <c r="D459" s="188" t="s">
        <v>158</v>
      </c>
      <c r="E459" s="206" t="s">
        <v>19</v>
      </c>
      <c r="F459" s="207" t="s">
        <v>306</v>
      </c>
      <c r="G459" s="205"/>
      <c r="H459" s="206" t="s">
        <v>19</v>
      </c>
      <c r="I459" s="208"/>
      <c r="J459" s="205"/>
      <c r="K459" s="205"/>
      <c r="L459" s="209"/>
      <c r="M459" s="210"/>
      <c r="N459" s="211"/>
      <c r="O459" s="211"/>
      <c r="P459" s="211"/>
      <c r="Q459" s="211"/>
      <c r="R459" s="211"/>
      <c r="S459" s="211"/>
      <c r="T459" s="212"/>
      <c r="AT459" s="213" t="s">
        <v>158</v>
      </c>
      <c r="AU459" s="213" t="s">
        <v>82</v>
      </c>
      <c r="AV459" s="14" t="s">
        <v>80</v>
      </c>
      <c r="AW459" s="14" t="s">
        <v>33</v>
      </c>
      <c r="AX459" s="14" t="s">
        <v>72</v>
      </c>
      <c r="AY459" s="213" t="s">
        <v>143</v>
      </c>
    </row>
    <row r="460" spans="2:51" s="15" customFormat="1" ht="12">
      <c r="B460" s="214"/>
      <c r="C460" s="215"/>
      <c r="D460" s="188" t="s">
        <v>158</v>
      </c>
      <c r="E460" s="216" t="s">
        <v>19</v>
      </c>
      <c r="F460" s="217" t="s">
        <v>172</v>
      </c>
      <c r="G460" s="215"/>
      <c r="H460" s="218">
        <v>93.19</v>
      </c>
      <c r="I460" s="219"/>
      <c r="J460" s="215"/>
      <c r="K460" s="215"/>
      <c r="L460" s="220"/>
      <c r="M460" s="221"/>
      <c r="N460" s="222"/>
      <c r="O460" s="222"/>
      <c r="P460" s="222"/>
      <c r="Q460" s="222"/>
      <c r="R460" s="222"/>
      <c r="S460" s="222"/>
      <c r="T460" s="223"/>
      <c r="AT460" s="224" t="s">
        <v>158</v>
      </c>
      <c r="AU460" s="224" t="s">
        <v>82</v>
      </c>
      <c r="AV460" s="15" t="s">
        <v>149</v>
      </c>
      <c r="AW460" s="15" t="s">
        <v>33</v>
      </c>
      <c r="AX460" s="15" t="s">
        <v>80</v>
      </c>
      <c r="AY460" s="224" t="s">
        <v>143</v>
      </c>
    </row>
    <row r="461" spans="1:65" s="2" customFormat="1" ht="24.2" customHeight="1">
      <c r="A461" s="36"/>
      <c r="B461" s="37"/>
      <c r="C461" s="175" t="s">
        <v>473</v>
      </c>
      <c r="D461" s="175" t="s">
        <v>145</v>
      </c>
      <c r="E461" s="176" t="s">
        <v>474</v>
      </c>
      <c r="F461" s="177" t="s">
        <v>475</v>
      </c>
      <c r="G461" s="178" t="s">
        <v>154</v>
      </c>
      <c r="H461" s="179">
        <v>93.19</v>
      </c>
      <c r="I461" s="180"/>
      <c r="J461" s="181">
        <f>ROUND(I461*H461,2)</f>
        <v>0</v>
      </c>
      <c r="K461" s="177" t="s">
        <v>155</v>
      </c>
      <c r="L461" s="41"/>
      <c r="M461" s="182" t="s">
        <v>19</v>
      </c>
      <c r="N461" s="183" t="s">
        <v>43</v>
      </c>
      <c r="O461" s="66"/>
      <c r="P461" s="184">
        <f>O461*H461</f>
        <v>0</v>
      </c>
      <c r="Q461" s="184">
        <v>0.00438</v>
      </c>
      <c r="R461" s="184">
        <f>Q461*H461</f>
        <v>0.4081722</v>
      </c>
      <c r="S461" s="184">
        <v>0</v>
      </c>
      <c r="T461" s="185">
        <f>S461*H461</f>
        <v>0</v>
      </c>
      <c r="U461" s="36"/>
      <c r="V461" s="36"/>
      <c r="W461" s="36"/>
      <c r="X461" s="36"/>
      <c r="Y461" s="36"/>
      <c r="Z461" s="36"/>
      <c r="AA461" s="36"/>
      <c r="AB461" s="36"/>
      <c r="AC461" s="36"/>
      <c r="AD461" s="36"/>
      <c r="AE461" s="36"/>
      <c r="AR461" s="186" t="s">
        <v>149</v>
      </c>
      <c r="AT461" s="186" t="s">
        <v>145</v>
      </c>
      <c r="AU461" s="186" t="s">
        <v>82</v>
      </c>
      <c r="AY461" s="19" t="s">
        <v>143</v>
      </c>
      <c r="BE461" s="187">
        <f>IF(N461="základní",J461,0)</f>
        <v>0</v>
      </c>
      <c r="BF461" s="187">
        <f>IF(N461="snížená",J461,0)</f>
        <v>0</v>
      </c>
      <c r="BG461" s="187">
        <f>IF(N461="zákl. přenesená",J461,0)</f>
        <v>0</v>
      </c>
      <c r="BH461" s="187">
        <f>IF(N461="sníž. přenesená",J461,0)</f>
        <v>0</v>
      </c>
      <c r="BI461" s="187">
        <f>IF(N461="nulová",J461,0)</f>
        <v>0</v>
      </c>
      <c r="BJ461" s="19" t="s">
        <v>80</v>
      </c>
      <c r="BK461" s="187">
        <f>ROUND(I461*H461,2)</f>
        <v>0</v>
      </c>
      <c r="BL461" s="19" t="s">
        <v>149</v>
      </c>
      <c r="BM461" s="186" t="s">
        <v>476</v>
      </c>
    </row>
    <row r="462" spans="1:47" s="2" customFormat="1" ht="19.5">
      <c r="A462" s="36"/>
      <c r="B462" s="37"/>
      <c r="C462" s="38"/>
      <c r="D462" s="188" t="s">
        <v>151</v>
      </c>
      <c r="E462" s="38"/>
      <c r="F462" s="189" t="s">
        <v>477</v>
      </c>
      <c r="G462" s="38"/>
      <c r="H462" s="38"/>
      <c r="I462" s="190"/>
      <c r="J462" s="38"/>
      <c r="K462" s="38"/>
      <c r="L462" s="41"/>
      <c r="M462" s="191"/>
      <c r="N462" s="192"/>
      <c r="O462" s="66"/>
      <c r="P462" s="66"/>
      <c r="Q462" s="66"/>
      <c r="R462" s="66"/>
      <c r="S462" s="66"/>
      <c r="T462" s="67"/>
      <c r="U462" s="36"/>
      <c r="V462" s="36"/>
      <c r="W462" s="36"/>
      <c r="X462" s="36"/>
      <c r="Y462" s="36"/>
      <c r="Z462" s="36"/>
      <c r="AA462" s="36"/>
      <c r="AB462" s="36"/>
      <c r="AC462" s="36"/>
      <c r="AD462" s="36"/>
      <c r="AE462" s="36"/>
      <c r="AT462" s="19" t="s">
        <v>151</v>
      </c>
      <c r="AU462" s="19" t="s">
        <v>82</v>
      </c>
    </row>
    <row r="463" spans="2:51" s="14" customFormat="1" ht="12">
      <c r="B463" s="204"/>
      <c r="C463" s="205"/>
      <c r="D463" s="188" t="s">
        <v>158</v>
      </c>
      <c r="E463" s="206" t="s">
        <v>19</v>
      </c>
      <c r="F463" s="207" t="s">
        <v>276</v>
      </c>
      <c r="G463" s="205"/>
      <c r="H463" s="206" t="s">
        <v>19</v>
      </c>
      <c r="I463" s="208"/>
      <c r="J463" s="205"/>
      <c r="K463" s="205"/>
      <c r="L463" s="209"/>
      <c r="M463" s="210"/>
      <c r="N463" s="211"/>
      <c r="O463" s="211"/>
      <c r="P463" s="211"/>
      <c r="Q463" s="211"/>
      <c r="R463" s="211"/>
      <c r="S463" s="211"/>
      <c r="T463" s="212"/>
      <c r="AT463" s="213" t="s">
        <v>158</v>
      </c>
      <c r="AU463" s="213" t="s">
        <v>82</v>
      </c>
      <c r="AV463" s="14" t="s">
        <v>80</v>
      </c>
      <c r="AW463" s="14" t="s">
        <v>33</v>
      </c>
      <c r="AX463" s="14" t="s">
        <v>72</v>
      </c>
      <c r="AY463" s="213" t="s">
        <v>143</v>
      </c>
    </row>
    <row r="464" spans="2:51" s="13" customFormat="1" ht="12">
      <c r="B464" s="193"/>
      <c r="C464" s="194"/>
      <c r="D464" s="188" t="s">
        <v>158</v>
      </c>
      <c r="E464" s="195" t="s">
        <v>19</v>
      </c>
      <c r="F464" s="196" t="s">
        <v>478</v>
      </c>
      <c r="G464" s="194"/>
      <c r="H464" s="197">
        <v>60.93</v>
      </c>
      <c r="I464" s="198"/>
      <c r="J464" s="194"/>
      <c r="K464" s="194"/>
      <c r="L464" s="199"/>
      <c r="M464" s="200"/>
      <c r="N464" s="201"/>
      <c r="O464" s="201"/>
      <c r="P464" s="201"/>
      <c r="Q464" s="201"/>
      <c r="R464" s="201"/>
      <c r="S464" s="201"/>
      <c r="T464" s="202"/>
      <c r="AT464" s="203" t="s">
        <v>158</v>
      </c>
      <c r="AU464" s="203" t="s">
        <v>82</v>
      </c>
      <c r="AV464" s="13" t="s">
        <v>82</v>
      </c>
      <c r="AW464" s="13" t="s">
        <v>33</v>
      </c>
      <c r="AX464" s="13" t="s">
        <v>72</v>
      </c>
      <c r="AY464" s="203" t="s">
        <v>143</v>
      </c>
    </row>
    <row r="465" spans="2:51" s="14" customFormat="1" ht="12">
      <c r="B465" s="204"/>
      <c r="C465" s="205"/>
      <c r="D465" s="188" t="s">
        <v>158</v>
      </c>
      <c r="E465" s="206" t="s">
        <v>19</v>
      </c>
      <c r="F465" s="207" t="s">
        <v>287</v>
      </c>
      <c r="G465" s="205"/>
      <c r="H465" s="206" t="s">
        <v>19</v>
      </c>
      <c r="I465" s="208"/>
      <c r="J465" s="205"/>
      <c r="K465" s="205"/>
      <c r="L465" s="209"/>
      <c r="M465" s="210"/>
      <c r="N465" s="211"/>
      <c r="O465" s="211"/>
      <c r="P465" s="211"/>
      <c r="Q465" s="211"/>
      <c r="R465" s="211"/>
      <c r="S465" s="211"/>
      <c r="T465" s="212"/>
      <c r="AT465" s="213" t="s">
        <v>158</v>
      </c>
      <c r="AU465" s="213" t="s">
        <v>82</v>
      </c>
      <c r="AV465" s="14" t="s">
        <v>80</v>
      </c>
      <c r="AW465" s="14" t="s">
        <v>33</v>
      </c>
      <c r="AX465" s="14" t="s">
        <v>72</v>
      </c>
      <c r="AY465" s="213" t="s">
        <v>143</v>
      </c>
    </row>
    <row r="466" spans="2:51" s="13" customFormat="1" ht="12">
      <c r="B466" s="193"/>
      <c r="C466" s="194"/>
      <c r="D466" s="188" t="s">
        <v>158</v>
      </c>
      <c r="E466" s="195" t="s">
        <v>19</v>
      </c>
      <c r="F466" s="196" t="s">
        <v>471</v>
      </c>
      <c r="G466" s="194"/>
      <c r="H466" s="197">
        <v>26.01</v>
      </c>
      <c r="I466" s="198"/>
      <c r="J466" s="194"/>
      <c r="K466" s="194"/>
      <c r="L466" s="199"/>
      <c r="M466" s="200"/>
      <c r="N466" s="201"/>
      <c r="O466" s="201"/>
      <c r="P466" s="201"/>
      <c r="Q466" s="201"/>
      <c r="R466" s="201"/>
      <c r="S466" s="201"/>
      <c r="T466" s="202"/>
      <c r="AT466" s="203" t="s">
        <v>158</v>
      </c>
      <c r="AU466" s="203" t="s">
        <v>82</v>
      </c>
      <c r="AV466" s="13" t="s">
        <v>82</v>
      </c>
      <c r="AW466" s="13" t="s">
        <v>33</v>
      </c>
      <c r="AX466" s="13" t="s">
        <v>72</v>
      </c>
      <c r="AY466" s="203" t="s">
        <v>143</v>
      </c>
    </row>
    <row r="467" spans="2:51" s="14" customFormat="1" ht="12">
      <c r="B467" s="204"/>
      <c r="C467" s="205"/>
      <c r="D467" s="188" t="s">
        <v>158</v>
      </c>
      <c r="E467" s="206" t="s">
        <v>19</v>
      </c>
      <c r="F467" s="207" t="s">
        <v>297</v>
      </c>
      <c r="G467" s="205"/>
      <c r="H467" s="206" t="s">
        <v>19</v>
      </c>
      <c r="I467" s="208"/>
      <c r="J467" s="205"/>
      <c r="K467" s="205"/>
      <c r="L467" s="209"/>
      <c r="M467" s="210"/>
      <c r="N467" s="211"/>
      <c r="O467" s="211"/>
      <c r="P467" s="211"/>
      <c r="Q467" s="211"/>
      <c r="R467" s="211"/>
      <c r="S467" s="211"/>
      <c r="T467" s="212"/>
      <c r="AT467" s="213" t="s">
        <v>158</v>
      </c>
      <c r="AU467" s="213" t="s">
        <v>82</v>
      </c>
      <c r="AV467" s="14" t="s">
        <v>80</v>
      </c>
      <c r="AW467" s="14" t="s">
        <v>33</v>
      </c>
      <c r="AX467" s="14" t="s">
        <v>72</v>
      </c>
      <c r="AY467" s="213" t="s">
        <v>143</v>
      </c>
    </row>
    <row r="468" spans="2:51" s="13" customFormat="1" ht="12">
      <c r="B468" s="193"/>
      <c r="C468" s="194"/>
      <c r="D468" s="188" t="s">
        <v>158</v>
      </c>
      <c r="E468" s="195" t="s">
        <v>19</v>
      </c>
      <c r="F468" s="196" t="s">
        <v>472</v>
      </c>
      <c r="G468" s="194"/>
      <c r="H468" s="197">
        <v>6.25</v>
      </c>
      <c r="I468" s="198"/>
      <c r="J468" s="194"/>
      <c r="K468" s="194"/>
      <c r="L468" s="199"/>
      <c r="M468" s="200"/>
      <c r="N468" s="201"/>
      <c r="O468" s="201"/>
      <c r="P468" s="201"/>
      <c r="Q468" s="201"/>
      <c r="R468" s="201"/>
      <c r="S468" s="201"/>
      <c r="T468" s="202"/>
      <c r="AT468" s="203" t="s">
        <v>158</v>
      </c>
      <c r="AU468" s="203" t="s">
        <v>82</v>
      </c>
      <c r="AV468" s="13" t="s">
        <v>82</v>
      </c>
      <c r="AW468" s="13" t="s">
        <v>33</v>
      </c>
      <c r="AX468" s="13" t="s">
        <v>72</v>
      </c>
      <c r="AY468" s="203" t="s">
        <v>143</v>
      </c>
    </row>
    <row r="469" spans="2:51" s="14" customFormat="1" ht="12">
      <c r="B469" s="204"/>
      <c r="C469" s="205"/>
      <c r="D469" s="188" t="s">
        <v>158</v>
      </c>
      <c r="E469" s="206" t="s">
        <v>19</v>
      </c>
      <c r="F469" s="207" t="s">
        <v>306</v>
      </c>
      <c r="G469" s="205"/>
      <c r="H469" s="206" t="s">
        <v>19</v>
      </c>
      <c r="I469" s="208"/>
      <c r="J469" s="205"/>
      <c r="K469" s="205"/>
      <c r="L469" s="209"/>
      <c r="M469" s="210"/>
      <c r="N469" s="211"/>
      <c r="O469" s="211"/>
      <c r="P469" s="211"/>
      <c r="Q469" s="211"/>
      <c r="R469" s="211"/>
      <c r="S469" s="211"/>
      <c r="T469" s="212"/>
      <c r="AT469" s="213" t="s">
        <v>158</v>
      </c>
      <c r="AU469" s="213" t="s">
        <v>82</v>
      </c>
      <c r="AV469" s="14" t="s">
        <v>80</v>
      </c>
      <c r="AW469" s="14" t="s">
        <v>33</v>
      </c>
      <c r="AX469" s="14" t="s">
        <v>72</v>
      </c>
      <c r="AY469" s="213" t="s">
        <v>143</v>
      </c>
    </row>
    <row r="470" spans="2:51" s="15" customFormat="1" ht="12">
      <c r="B470" s="214"/>
      <c r="C470" s="215"/>
      <c r="D470" s="188" t="s">
        <v>158</v>
      </c>
      <c r="E470" s="216" t="s">
        <v>19</v>
      </c>
      <c r="F470" s="217" t="s">
        <v>172</v>
      </c>
      <c r="G470" s="215"/>
      <c r="H470" s="218">
        <v>93.19</v>
      </c>
      <c r="I470" s="219"/>
      <c r="J470" s="215"/>
      <c r="K470" s="215"/>
      <c r="L470" s="220"/>
      <c r="M470" s="221"/>
      <c r="N470" s="222"/>
      <c r="O470" s="222"/>
      <c r="P470" s="222"/>
      <c r="Q470" s="222"/>
      <c r="R470" s="222"/>
      <c r="S470" s="222"/>
      <c r="T470" s="223"/>
      <c r="AT470" s="224" t="s">
        <v>158</v>
      </c>
      <c r="AU470" s="224" t="s">
        <v>82</v>
      </c>
      <c r="AV470" s="15" t="s">
        <v>149</v>
      </c>
      <c r="AW470" s="15" t="s">
        <v>33</v>
      </c>
      <c r="AX470" s="15" t="s">
        <v>80</v>
      </c>
      <c r="AY470" s="224" t="s">
        <v>143</v>
      </c>
    </row>
    <row r="471" spans="1:65" s="2" customFormat="1" ht="24.2" customHeight="1">
      <c r="A471" s="36"/>
      <c r="B471" s="37"/>
      <c r="C471" s="175" t="s">
        <v>479</v>
      </c>
      <c r="D471" s="175" t="s">
        <v>145</v>
      </c>
      <c r="E471" s="176" t="s">
        <v>480</v>
      </c>
      <c r="F471" s="177" t="s">
        <v>481</v>
      </c>
      <c r="G471" s="178" t="s">
        <v>154</v>
      </c>
      <c r="H471" s="179">
        <v>93.19</v>
      </c>
      <c r="I471" s="180"/>
      <c r="J471" s="181">
        <f>ROUND(I471*H471,2)</f>
        <v>0</v>
      </c>
      <c r="K471" s="177" t="s">
        <v>155</v>
      </c>
      <c r="L471" s="41"/>
      <c r="M471" s="182" t="s">
        <v>19</v>
      </c>
      <c r="N471" s="183" t="s">
        <v>43</v>
      </c>
      <c r="O471" s="66"/>
      <c r="P471" s="184">
        <f>O471*H471</f>
        <v>0</v>
      </c>
      <c r="Q471" s="184">
        <v>0.003</v>
      </c>
      <c r="R471" s="184">
        <f>Q471*H471</f>
        <v>0.27957</v>
      </c>
      <c r="S471" s="184">
        <v>0</v>
      </c>
      <c r="T471" s="185">
        <f>S471*H471</f>
        <v>0</v>
      </c>
      <c r="U471" s="36"/>
      <c r="V471" s="36"/>
      <c r="W471" s="36"/>
      <c r="X471" s="36"/>
      <c r="Y471" s="36"/>
      <c r="Z471" s="36"/>
      <c r="AA471" s="36"/>
      <c r="AB471" s="36"/>
      <c r="AC471" s="36"/>
      <c r="AD471" s="36"/>
      <c r="AE471" s="36"/>
      <c r="AR471" s="186" t="s">
        <v>149</v>
      </c>
      <c r="AT471" s="186" t="s">
        <v>145</v>
      </c>
      <c r="AU471" s="186" t="s">
        <v>82</v>
      </c>
      <c r="AY471" s="19" t="s">
        <v>143</v>
      </c>
      <c r="BE471" s="187">
        <f>IF(N471="základní",J471,0)</f>
        <v>0</v>
      </c>
      <c r="BF471" s="187">
        <f>IF(N471="snížená",J471,0)</f>
        <v>0</v>
      </c>
      <c r="BG471" s="187">
        <f>IF(N471="zákl. přenesená",J471,0)</f>
        <v>0</v>
      </c>
      <c r="BH471" s="187">
        <f>IF(N471="sníž. přenesená",J471,0)</f>
        <v>0</v>
      </c>
      <c r="BI471" s="187">
        <f>IF(N471="nulová",J471,0)</f>
        <v>0</v>
      </c>
      <c r="BJ471" s="19" t="s">
        <v>80</v>
      </c>
      <c r="BK471" s="187">
        <f>ROUND(I471*H471,2)</f>
        <v>0</v>
      </c>
      <c r="BL471" s="19" t="s">
        <v>149</v>
      </c>
      <c r="BM471" s="186" t="s">
        <v>482</v>
      </c>
    </row>
    <row r="472" spans="1:47" s="2" customFormat="1" ht="19.5">
      <c r="A472" s="36"/>
      <c r="B472" s="37"/>
      <c r="C472" s="38"/>
      <c r="D472" s="188" t="s">
        <v>151</v>
      </c>
      <c r="E472" s="38"/>
      <c r="F472" s="189" t="s">
        <v>483</v>
      </c>
      <c r="G472" s="38"/>
      <c r="H472" s="38"/>
      <c r="I472" s="190"/>
      <c r="J472" s="38"/>
      <c r="K472" s="38"/>
      <c r="L472" s="41"/>
      <c r="M472" s="191"/>
      <c r="N472" s="192"/>
      <c r="O472" s="66"/>
      <c r="P472" s="66"/>
      <c r="Q472" s="66"/>
      <c r="R472" s="66"/>
      <c r="S472" s="66"/>
      <c r="T472" s="67"/>
      <c r="U472" s="36"/>
      <c r="V472" s="36"/>
      <c r="W472" s="36"/>
      <c r="X472" s="36"/>
      <c r="Y472" s="36"/>
      <c r="Z472" s="36"/>
      <c r="AA472" s="36"/>
      <c r="AB472" s="36"/>
      <c r="AC472" s="36"/>
      <c r="AD472" s="36"/>
      <c r="AE472" s="36"/>
      <c r="AT472" s="19" t="s">
        <v>151</v>
      </c>
      <c r="AU472" s="19" t="s">
        <v>82</v>
      </c>
    </row>
    <row r="473" spans="2:51" s="14" customFormat="1" ht="12">
      <c r="B473" s="204"/>
      <c r="C473" s="205"/>
      <c r="D473" s="188" t="s">
        <v>158</v>
      </c>
      <c r="E473" s="206" t="s">
        <v>19</v>
      </c>
      <c r="F473" s="207" t="s">
        <v>276</v>
      </c>
      <c r="G473" s="205"/>
      <c r="H473" s="206" t="s">
        <v>19</v>
      </c>
      <c r="I473" s="208"/>
      <c r="J473" s="205"/>
      <c r="K473" s="205"/>
      <c r="L473" s="209"/>
      <c r="M473" s="210"/>
      <c r="N473" s="211"/>
      <c r="O473" s="211"/>
      <c r="P473" s="211"/>
      <c r="Q473" s="211"/>
      <c r="R473" s="211"/>
      <c r="S473" s="211"/>
      <c r="T473" s="212"/>
      <c r="AT473" s="213" t="s">
        <v>158</v>
      </c>
      <c r="AU473" s="213" t="s">
        <v>82</v>
      </c>
      <c r="AV473" s="14" t="s">
        <v>80</v>
      </c>
      <c r="AW473" s="14" t="s">
        <v>33</v>
      </c>
      <c r="AX473" s="14" t="s">
        <v>72</v>
      </c>
      <c r="AY473" s="213" t="s">
        <v>143</v>
      </c>
    </row>
    <row r="474" spans="2:51" s="13" customFormat="1" ht="12">
      <c r="B474" s="193"/>
      <c r="C474" s="194"/>
      <c r="D474" s="188" t="s">
        <v>158</v>
      </c>
      <c r="E474" s="195" t="s">
        <v>19</v>
      </c>
      <c r="F474" s="196" t="s">
        <v>478</v>
      </c>
      <c r="G474" s="194"/>
      <c r="H474" s="197">
        <v>60.93</v>
      </c>
      <c r="I474" s="198"/>
      <c r="J474" s="194"/>
      <c r="K474" s="194"/>
      <c r="L474" s="199"/>
      <c r="M474" s="200"/>
      <c r="N474" s="201"/>
      <c r="O474" s="201"/>
      <c r="P474" s="201"/>
      <c r="Q474" s="201"/>
      <c r="R474" s="201"/>
      <c r="S474" s="201"/>
      <c r="T474" s="202"/>
      <c r="AT474" s="203" t="s">
        <v>158</v>
      </c>
      <c r="AU474" s="203" t="s">
        <v>82</v>
      </c>
      <c r="AV474" s="13" t="s">
        <v>82</v>
      </c>
      <c r="AW474" s="13" t="s">
        <v>33</v>
      </c>
      <c r="AX474" s="13" t="s">
        <v>72</v>
      </c>
      <c r="AY474" s="203" t="s">
        <v>143</v>
      </c>
    </row>
    <row r="475" spans="2:51" s="14" customFormat="1" ht="12">
      <c r="B475" s="204"/>
      <c r="C475" s="205"/>
      <c r="D475" s="188" t="s">
        <v>158</v>
      </c>
      <c r="E475" s="206" t="s">
        <v>19</v>
      </c>
      <c r="F475" s="207" t="s">
        <v>287</v>
      </c>
      <c r="G475" s="205"/>
      <c r="H475" s="206" t="s">
        <v>19</v>
      </c>
      <c r="I475" s="208"/>
      <c r="J475" s="205"/>
      <c r="K475" s="205"/>
      <c r="L475" s="209"/>
      <c r="M475" s="210"/>
      <c r="N475" s="211"/>
      <c r="O475" s="211"/>
      <c r="P475" s="211"/>
      <c r="Q475" s="211"/>
      <c r="R475" s="211"/>
      <c r="S475" s="211"/>
      <c r="T475" s="212"/>
      <c r="AT475" s="213" t="s">
        <v>158</v>
      </c>
      <c r="AU475" s="213" t="s">
        <v>82</v>
      </c>
      <c r="AV475" s="14" t="s">
        <v>80</v>
      </c>
      <c r="AW475" s="14" t="s">
        <v>33</v>
      </c>
      <c r="AX475" s="14" t="s">
        <v>72</v>
      </c>
      <c r="AY475" s="213" t="s">
        <v>143</v>
      </c>
    </row>
    <row r="476" spans="2:51" s="13" customFormat="1" ht="12">
      <c r="B476" s="193"/>
      <c r="C476" s="194"/>
      <c r="D476" s="188" t="s">
        <v>158</v>
      </c>
      <c r="E476" s="195" t="s">
        <v>19</v>
      </c>
      <c r="F476" s="196" t="s">
        <v>471</v>
      </c>
      <c r="G476" s="194"/>
      <c r="H476" s="197">
        <v>26.01</v>
      </c>
      <c r="I476" s="198"/>
      <c r="J476" s="194"/>
      <c r="K476" s="194"/>
      <c r="L476" s="199"/>
      <c r="M476" s="200"/>
      <c r="N476" s="201"/>
      <c r="O476" s="201"/>
      <c r="P476" s="201"/>
      <c r="Q476" s="201"/>
      <c r="R476" s="201"/>
      <c r="S476" s="201"/>
      <c r="T476" s="202"/>
      <c r="AT476" s="203" t="s">
        <v>158</v>
      </c>
      <c r="AU476" s="203" t="s">
        <v>82</v>
      </c>
      <c r="AV476" s="13" t="s">
        <v>82</v>
      </c>
      <c r="AW476" s="13" t="s">
        <v>33</v>
      </c>
      <c r="AX476" s="13" t="s">
        <v>72</v>
      </c>
      <c r="AY476" s="203" t="s">
        <v>143</v>
      </c>
    </row>
    <row r="477" spans="2:51" s="14" customFormat="1" ht="12">
      <c r="B477" s="204"/>
      <c r="C477" s="205"/>
      <c r="D477" s="188" t="s">
        <v>158</v>
      </c>
      <c r="E477" s="206" t="s">
        <v>19</v>
      </c>
      <c r="F477" s="207" t="s">
        <v>297</v>
      </c>
      <c r="G477" s="205"/>
      <c r="H477" s="206" t="s">
        <v>19</v>
      </c>
      <c r="I477" s="208"/>
      <c r="J477" s="205"/>
      <c r="K477" s="205"/>
      <c r="L477" s="209"/>
      <c r="M477" s="210"/>
      <c r="N477" s="211"/>
      <c r="O477" s="211"/>
      <c r="P477" s="211"/>
      <c r="Q477" s="211"/>
      <c r="R477" s="211"/>
      <c r="S477" s="211"/>
      <c r="T477" s="212"/>
      <c r="AT477" s="213" t="s">
        <v>158</v>
      </c>
      <c r="AU477" s="213" t="s">
        <v>82</v>
      </c>
      <c r="AV477" s="14" t="s">
        <v>80</v>
      </c>
      <c r="AW477" s="14" t="s">
        <v>33</v>
      </c>
      <c r="AX477" s="14" t="s">
        <v>72</v>
      </c>
      <c r="AY477" s="213" t="s">
        <v>143</v>
      </c>
    </row>
    <row r="478" spans="2:51" s="13" customFormat="1" ht="12">
      <c r="B478" s="193"/>
      <c r="C478" s="194"/>
      <c r="D478" s="188" t="s">
        <v>158</v>
      </c>
      <c r="E478" s="195" t="s">
        <v>19</v>
      </c>
      <c r="F478" s="196" t="s">
        <v>472</v>
      </c>
      <c r="G478" s="194"/>
      <c r="H478" s="197">
        <v>6.25</v>
      </c>
      <c r="I478" s="198"/>
      <c r="J478" s="194"/>
      <c r="K478" s="194"/>
      <c r="L478" s="199"/>
      <c r="M478" s="200"/>
      <c r="N478" s="201"/>
      <c r="O478" s="201"/>
      <c r="P478" s="201"/>
      <c r="Q478" s="201"/>
      <c r="R478" s="201"/>
      <c r="S478" s="201"/>
      <c r="T478" s="202"/>
      <c r="AT478" s="203" t="s">
        <v>158</v>
      </c>
      <c r="AU478" s="203" t="s">
        <v>82</v>
      </c>
      <c r="AV478" s="13" t="s">
        <v>82</v>
      </c>
      <c r="AW478" s="13" t="s">
        <v>33</v>
      </c>
      <c r="AX478" s="13" t="s">
        <v>72</v>
      </c>
      <c r="AY478" s="203" t="s">
        <v>143</v>
      </c>
    </row>
    <row r="479" spans="2:51" s="14" customFormat="1" ht="12">
      <c r="B479" s="204"/>
      <c r="C479" s="205"/>
      <c r="D479" s="188" t="s">
        <v>158</v>
      </c>
      <c r="E479" s="206" t="s">
        <v>19</v>
      </c>
      <c r="F479" s="207" t="s">
        <v>306</v>
      </c>
      <c r="G479" s="205"/>
      <c r="H479" s="206" t="s">
        <v>19</v>
      </c>
      <c r="I479" s="208"/>
      <c r="J479" s="205"/>
      <c r="K479" s="205"/>
      <c r="L479" s="209"/>
      <c r="M479" s="210"/>
      <c r="N479" s="211"/>
      <c r="O479" s="211"/>
      <c r="P479" s="211"/>
      <c r="Q479" s="211"/>
      <c r="R479" s="211"/>
      <c r="S479" s="211"/>
      <c r="T479" s="212"/>
      <c r="AT479" s="213" t="s">
        <v>158</v>
      </c>
      <c r="AU479" s="213" t="s">
        <v>82</v>
      </c>
      <c r="AV479" s="14" t="s">
        <v>80</v>
      </c>
      <c r="AW479" s="14" t="s">
        <v>33</v>
      </c>
      <c r="AX479" s="14" t="s">
        <v>72</v>
      </c>
      <c r="AY479" s="213" t="s">
        <v>143</v>
      </c>
    </row>
    <row r="480" spans="2:51" s="15" customFormat="1" ht="12">
      <c r="B480" s="214"/>
      <c r="C480" s="215"/>
      <c r="D480" s="188" t="s">
        <v>158</v>
      </c>
      <c r="E480" s="216" t="s">
        <v>19</v>
      </c>
      <c r="F480" s="217" t="s">
        <v>172</v>
      </c>
      <c r="G480" s="215"/>
      <c r="H480" s="218">
        <v>93.19</v>
      </c>
      <c r="I480" s="219"/>
      <c r="J480" s="215"/>
      <c r="K480" s="215"/>
      <c r="L480" s="220"/>
      <c r="M480" s="221"/>
      <c r="N480" s="222"/>
      <c r="O480" s="222"/>
      <c r="P480" s="222"/>
      <c r="Q480" s="222"/>
      <c r="R480" s="222"/>
      <c r="S480" s="222"/>
      <c r="T480" s="223"/>
      <c r="AT480" s="224" t="s">
        <v>158</v>
      </c>
      <c r="AU480" s="224" t="s">
        <v>82</v>
      </c>
      <c r="AV480" s="15" t="s">
        <v>149</v>
      </c>
      <c r="AW480" s="15" t="s">
        <v>33</v>
      </c>
      <c r="AX480" s="15" t="s">
        <v>80</v>
      </c>
      <c r="AY480" s="224" t="s">
        <v>143</v>
      </c>
    </row>
    <row r="481" spans="1:65" s="2" customFormat="1" ht="24.2" customHeight="1">
      <c r="A481" s="36"/>
      <c r="B481" s="37"/>
      <c r="C481" s="175" t="s">
        <v>484</v>
      </c>
      <c r="D481" s="175" t="s">
        <v>145</v>
      </c>
      <c r="E481" s="176" t="s">
        <v>485</v>
      </c>
      <c r="F481" s="177" t="s">
        <v>486</v>
      </c>
      <c r="G481" s="178" t="s">
        <v>154</v>
      </c>
      <c r="H481" s="179">
        <v>1295.712</v>
      </c>
      <c r="I481" s="180"/>
      <c r="J481" s="181">
        <f>ROUND(I481*H481,2)</f>
        <v>0</v>
      </c>
      <c r="K481" s="177" t="s">
        <v>155</v>
      </c>
      <c r="L481" s="41"/>
      <c r="M481" s="182" t="s">
        <v>19</v>
      </c>
      <c r="N481" s="183" t="s">
        <v>43</v>
      </c>
      <c r="O481" s="66"/>
      <c r="P481" s="184">
        <f>O481*H481</f>
        <v>0</v>
      </c>
      <c r="Q481" s="184">
        <v>0.00026</v>
      </c>
      <c r="R481" s="184">
        <f>Q481*H481</f>
        <v>0.33688512</v>
      </c>
      <c r="S481" s="184">
        <v>0</v>
      </c>
      <c r="T481" s="185">
        <f>S481*H481</f>
        <v>0</v>
      </c>
      <c r="U481" s="36"/>
      <c r="V481" s="36"/>
      <c r="W481" s="36"/>
      <c r="X481" s="36"/>
      <c r="Y481" s="36"/>
      <c r="Z481" s="36"/>
      <c r="AA481" s="36"/>
      <c r="AB481" s="36"/>
      <c r="AC481" s="36"/>
      <c r="AD481" s="36"/>
      <c r="AE481" s="36"/>
      <c r="AR481" s="186" t="s">
        <v>149</v>
      </c>
      <c r="AT481" s="186" t="s">
        <v>145</v>
      </c>
      <c r="AU481" s="186" t="s">
        <v>82</v>
      </c>
      <c r="AY481" s="19" t="s">
        <v>143</v>
      </c>
      <c r="BE481" s="187">
        <f>IF(N481="základní",J481,0)</f>
        <v>0</v>
      </c>
      <c r="BF481" s="187">
        <f>IF(N481="snížená",J481,0)</f>
        <v>0</v>
      </c>
      <c r="BG481" s="187">
        <f>IF(N481="zákl. přenesená",J481,0)</f>
        <v>0</v>
      </c>
      <c r="BH481" s="187">
        <f>IF(N481="sníž. přenesená",J481,0)</f>
        <v>0</v>
      </c>
      <c r="BI481" s="187">
        <f>IF(N481="nulová",J481,0)</f>
        <v>0</v>
      </c>
      <c r="BJ481" s="19" t="s">
        <v>80</v>
      </c>
      <c r="BK481" s="187">
        <f>ROUND(I481*H481,2)</f>
        <v>0</v>
      </c>
      <c r="BL481" s="19" t="s">
        <v>149</v>
      </c>
      <c r="BM481" s="186" t="s">
        <v>487</v>
      </c>
    </row>
    <row r="482" spans="1:47" s="2" customFormat="1" ht="19.5">
      <c r="A482" s="36"/>
      <c r="B482" s="37"/>
      <c r="C482" s="38"/>
      <c r="D482" s="188" t="s">
        <v>151</v>
      </c>
      <c r="E482" s="38"/>
      <c r="F482" s="189" t="s">
        <v>488</v>
      </c>
      <c r="G482" s="38"/>
      <c r="H482" s="38"/>
      <c r="I482" s="190"/>
      <c r="J482" s="38"/>
      <c r="K482" s="38"/>
      <c r="L482" s="41"/>
      <c r="M482" s="191"/>
      <c r="N482" s="192"/>
      <c r="O482" s="66"/>
      <c r="P482" s="66"/>
      <c r="Q482" s="66"/>
      <c r="R482" s="66"/>
      <c r="S482" s="66"/>
      <c r="T482" s="67"/>
      <c r="U482" s="36"/>
      <c r="V482" s="36"/>
      <c r="W482" s="36"/>
      <c r="X482" s="36"/>
      <c r="Y482" s="36"/>
      <c r="Z482" s="36"/>
      <c r="AA482" s="36"/>
      <c r="AB482" s="36"/>
      <c r="AC482" s="36"/>
      <c r="AD482" s="36"/>
      <c r="AE482" s="36"/>
      <c r="AT482" s="19" t="s">
        <v>151</v>
      </c>
      <c r="AU482" s="19" t="s">
        <v>82</v>
      </c>
    </row>
    <row r="483" spans="2:51" s="14" customFormat="1" ht="12">
      <c r="B483" s="204"/>
      <c r="C483" s="205"/>
      <c r="D483" s="188" t="s">
        <v>158</v>
      </c>
      <c r="E483" s="206" t="s">
        <v>19</v>
      </c>
      <c r="F483" s="207" t="s">
        <v>276</v>
      </c>
      <c r="G483" s="205"/>
      <c r="H483" s="206" t="s">
        <v>19</v>
      </c>
      <c r="I483" s="208"/>
      <c r="J483" s="205"/>
      <c r="K483" s="205"/>
      <c r="L483" s="209"/>
      <c r="M483" s="210"/>
      <c r="N483" s="211"/>
      <c r="O483" s="211"/>
      <c r="P483" s="211"/>
      <c r="Q483" s="211"/>
      <c r="R483" s="211"/>
      <c r="S483" s="211"/>
      <c r="T483" s="212"/>
      <c r="AT483" s="213" t="s">
        <v>158</v>
      </c>
      <c r="AU483" s="213" t="s">
        <v>82</v>
      </c>
      <c r="AV483" s="14" t="s">
        <v>80</v>
      </c>
      <c r="AW483" s="14" t="s">
        <v>33</v>
      </c>
      <c r="AX483" s="14" t="s">
        <v>72</v>
      </c>
      <c r="AY483" s="213" t="s">
        <v>143</v>
      </c>
    </row>
    <row r="484" spans="2:51" s="13" customFormat="1" ht="12">
      <c r="B484" s="193"/>
      <c r="C484" s="194"/>
      <c r="D484" s="188" t="s">
        <v>158</v>
      </c>
      <c r="E484" s="195" t="s">
        <v>19</v>
      </c>
      <c r="F484" s="196" t="s">
        <v>489</v>
      </c>
      <c r="G484" s="194"/>
      <c r="H484" s="197">
        <v>749.544</v>
      </c>
      <c r="I484" s="198"/>
      <c r="J484" s="194"/>
      <c r="K484" s="194"/>
      <c r="L484" s="199"/>
      <c r="M484" s="200"/>
      <c r="N484" s="201"/>
      <c r="O484" s="201"/>
      <c r="P484" s="201"/>
      <c r="Q484" s="201"/>
      <c r="R484" s="201"/>
      <c r="S484" s="201"/>
      <c r="T484" s="202"/>
      <c r="AT484" s="203" t="s">
        <v>158</v>
      </c>
      <c r="AU484" s="203" t="s">
        <v>82</v>
      </c>
      <c r="AV484" s="13" t="s">
        <v>82</v>
      </c>
      <c r="AW484" s="13" t="s">
        <v>33</v>
      </c>
      <c r="AX484" s="13" t="s">
        <v>72</v>
      </c>
      <c r="AY484" s="203" t="s">
        <v>143</v>
      </c>
    </row>
    <row r="485" spans="2:51" s="14" customFormat="1" ht="12">
      <c r="B485" s="204"/>
      <c r="C485" s="205"/>
      <c r="D485" s="188" t="s">
        <v>158</v>
      </c>
      <c r="E485" s="206" t="s">
        <v>19</v>
      </c>
      <c r="F485" s="207" t="s">
        <v>287</v>
      </c>
      <c r="G485" s="205"/>
      <c r="H485" s="206" t="s">
        <v>19</v>
      </c>
      <c r="I485" s="208"/>
      <c r="J485" s="205"/>
      <c r="K485" s="205"/>
      <c r="L485" s="209"/>
      <c r="M485" s="210"/>
      <c r="N485" s="211"/>
      <c r="O485" s="211"/>
      <c r="P485" s="211"/>
      <c r="Q485" s="211"/>
      <c r="R485" s="211"/>
      <c r="S485" s="211"/>
      <c r="T485" s="212"/>
      <c r="AT485" s="213" t="s">
        <v>158</v>
      </c>
      <c r="AU485" s="213" t="s">
        <v>82</v>
      </c>
      <c r="AV485" s="14" t="s">
        <v>80</v>
      </c>
      <c r="AW485" s="14" t="s">
        <v>33</v>
      </c>
      <c r="AX485" s="14" t="s">
        <v>72</v>
      </c>
      <c r="AY485" s="213" t="s">
        <v>143</v>
      </c>
    </row>
    <row r="486" spans="2:51" s="13" customFormat="1" ht="12">
      <c r="B486" s="193"/>
      <c r="C486" s="194"/>
      <c r="D486" s="188" t="s">
        <v>158</v>
      </c>
      <c r="E486" s="195" t="s">
        <v>19</v>
      </c>
      <c r="F486" s="196" t="s">
        <v>490</v>
      </c>
      <c r="G486" s="194"/>
      <c r="H486" s="197">
        <v>310.152</v>
      </c>
      <c r="I486" s="198"/>
      <c r="J486" s="194"/>
      <c r="K486" s="194"/>
      <c r="L486" s="199"/>
      <c r="M486" s="200"/>
      <c r="N486" s="201"/>
      <c r="O486" s="201"/>
      <c r="P486" s="201"/>
      <c r="Q486" s="201"/>
      <c r="R486" s="201"/>
      <c r="S486" s="201"/>
      <c r="T486" s="202"/>
      <c r="AT486" s="203" t="s">
        <v>158</v>
      </c>
      <c r="AU486" s="203" t="s">
        <v>82</v>
      </c>
      <c r="AV486" s="13" t="s">
        <v>82</v>
      </c>
      <c r="AW486" s="13" t="s">
        <v>33</v>
      </c>
      <c r="AX486" s="13" t="s">
        <v>72</v>
      </c>
      <c r="AY486" s="203" t="s">
        <v>143</v>
      </c>
    </row>
    <row r="487" spans="2:51" s="14" customFormat="1" ht="12">
      <c r="B487" s="204"/>
      <c r="C487" s="205"/>
      <c r="D487" s="188" t="s">
        <v>158</v>
      </c>
      <c r="E487" s="206" t="s">
        <v>19</v>
      </c>
      <c r="F487" s="207" t="s">
        <v>297</v>
      </c>
      <c r="G487" s="205"/>
      <c r="H487" s="206" t="s">
        <v>19</v>
      </c>
      <c r="I487" s="208"/>
      <c r="J487" s="205"/>
      <c r="K487" s="205"/>
      <c r="L487" s="209"/>
      <c r="M487" s="210"/>
      <c r="N487" s="211"/>
      <c r="O487" s="211"/>
      <c r="P487" s="211"/>
      <c r="Q487" s="211"/>
      <c r="R487" s="211"/>
      <c r="S487" s="211"/>
      <c r="T487" s="212"/>
      <c r="AT487" s="213" t="s">
        <v>158</v>
      </c>
      <c r="AU487" s="213" t="s">
        <v>82</v>
      </c>
      <c r="AV487" s="14" t="s">
        <v>80</v>
      </c>
      <c r="AW487" s="14" t="s">
        <v>33</v>
      </c>
      <c r="AX487" s="14" t="s">
        <v>72</v>
      </c>
      <c r="AY487" s="213" t="s">
        <v>143</v>
      </c>
    </row>
    <row r="488" spans="2:51" s="13" customFormat="1" ht="12">
      <c r="B488" s="193"/>
      <c r="C488" s="194"/>
      <c r="D488" s="188" t="s">
        <v>158</v>
      </c>
      <c r="E488" s="195" t="s">
        <v>19</v>
      </c>
      <c r="F488" s="196" t="s">
        <v>491</v>
      </c>
      <c r="G488" s="194"/>
      <c r="H488" s="197">
        <v>236.016</v>
      </c>
      <c r="I488" s="198"/>
      <c r="J488" s="194"/>
      <c r="K488" s="194"/>
      <c r="L488" s="199"/>
      <c r="M488" s="200"/>
      <c r="N488" s="201"/>
      <c r="O488" s="201"/>
      <c r="P488" s="201"/>
      <c r="Q488" s="201"/>
      <c r="R488" s="201"/>
      <c r="S488" s="201"/>
      <c r="T488" s="202"/>
      <c r="AT488" s="203" t="s">
        <v>158</v>
      </c>
      <c r="AU488" s="203" t="s">
        <v>82</v>
      </c>
      <c r="AV488" s="13" t="s">
        <v>82</v>
      </c>
      <c r="AW488" s="13" t="s">
        <v>33</v>
      </c>
      <c r="AX488" s="13" t="s">
        <v>72</v>
      </c>
      <c r="AY488" s="203" t="s">
        <v>143</v>
      </c>
    </row>
    <row r="489" spans="2:51" s="14" customFormat="1" ht="12">
      <c r="B489" s="204"/>
      <c r="C489" s="205"/>
      <c r="D489" s="188" t="s">
        <v>158</v>
      </c>
      <c r="E489" s="206" t="s">
        <v>19</v>
      </c>
      <c r="F489" s="207" t="s">
        <v>306</v>
      </c>
      <c r="G489" s="205"/>
      <c r="H489" s="206" t="s">
        <v>19</v>
      </c>
      <c r="I489" s="208"/>
      <c r="J489" s="205"/>
      <c r="K489" s="205"/>
      <c r="L489" s="209"/>
      <c r="M489" s="210"/>
      <c r="N489" s="211"/>
      <c r="O489" s="211"/>
      <c r="P489" s="211"/>
      <c r="Q489" s="211"/>
      <c r="R489" s="211"/>
      <c r="S489" s="211"/>
      <c r="T489" s="212"/>
      <c r="AT489" s="213" t="s">
        <v>158</v>
      </c>
      <c r="AU489" s="213" t="s">
        <v>82</v>
      </c>
      <c r="AV489" s="14" t="s">
        <v>80</v>
      </c>
      <c r="AW489" s="14" t="s">
        <v>33</v>
      </c>
      <c r="AX489" s="14" t="s">
        <v>72</v>
      </c>
      <c r="AY489" s="213" t="s">
        <v>143</v>
      </c>
    </row>
    <row r="490" spans="2:51" s="15" customFormat="1" ht="12">
      <c r="B490" s="214"/>
      <c r="C490" s="215"/>
      <c r="D490" s="188" t="s">
        <v>158</v>
      </c>
      <c r="E490" s="216" t="s">
        <v>19</v>
      </c>
      <c r="F490" s="217" t="s">
        <v>172</v>
      </c>
      <c r="G490" s="215"/>
      <c r="H490" s="218">
        <v>1295.712</v>
      </c>
      <c r="I490" s="219"/>
      <c r="J490" s="215"/>
      <c r="K490" s="215"/>
      <c r="L490" s="220"/>
      <c r="M490" s="221"/>
      <c r="N490" s="222"/>
      <c r="O490" s="222"/>
      <c r="P490" s="222"/>
      <c r="Q490" s="222"/>
      <c r="R490" s="222"/>
      <c r="S490" s="222"/>
      <c r="T490" s="223"/>
      <c r="AT490" s="224" t="s">
        <v>158</v>
      </c>
      <c r="AU490" s="224" t="s">
        <v>82</v>
      </c>
      <c r="AV490" s="15" t="s">
        <v>149</v>
      </c>
      <c r="AW490" s="15" t="s">
        <v>33</v>
      </c>
      <c r="AX490" s="15" t="s">
        <v>80</v>
      </c>
      <c r="AY490" s="224" t="s">
        <v>143</v>
      </c>
    </row>
    <row r="491" spans="1:65" s="2" customFormat="1" ht="24.2" customHeight="1">
      <c r="A491" s="36"/>
      <c r="B491" s="37"/>
      <c r="C491" s="175" t="s">
        <v>492</v>
      </c>
      <c r="D491" s="175" t="s">
        <v>145</v>
      </c>
      <c r="E491" s="176" t="s">
        <v>493</v>
      </c>
      <c r="F491" s="177" t="s">
        <v>494</v>
      </c>
      <c r="G491" s="178" t="s">
        <v>154</v>
      </c>
      <c r="H491" s="179">
        <v>1295.712</v>
      </c>
      <c r="I491" s="180"/>
      <c r="J491" s="181">
        <f>ROUND(I491*H491,2)</f>
        <v>0</v>
      </c>
      <c r="K491" s="177" t="s">
        <v>155</v>
      </c>
      <c r="L491" s="41"/>
      <c r="M491" s="182" t="s">
        <v>19</v>
      </c>
      <c r="N491" s="183" t="s">
        <v>43</v>
      </c>
      <c r="O491" s="66"/>
      <c r="P491" s="184">
        <f>O491*H491</f>
        <v>0</v>
      </c>
      <c r="Q491" s="184">
        <v>0.00438</v>
      </c>
      <c r="R491" s="184">
        <f>Q491*H491</f>
        <v>5.67521856</v>
      </c>
      <c r="S491" s="184">
        <v>0</v>
      </c>
      <c r="T491" s="185">
        <f>S491*H491</f>
        <v>0</v>
      </c>
      <c r="U491" s="36"/>
      <c r="V491" s="36"/>
      <c r="W491" s="36"/>
      <c r="X491" s="36"/>
      <c r="Y491" s="36"/>
      <c r="Z491" s="36"/>
      <c r="AA491" s="36"/>
      <c r="AB491" s="36"/>
      <c r="AC491" s="36"/>
      <c r="AD491" s="36"/>
      <c r="AE491" s="36"/>
      <c r="AR491" s="186" t="s">
        <v>149</v>
      </c>
      <c r="AT491" s="186" t="s">
        <v>145</v>
      </c>
      <c r="AU491" s="186" t="s">
        <v>82</v>
      </c>
      <c r="AY491" s="19" t="s">
        <v>143</v>
      </c>
      <c r="BE491" s="187">
        <f>IF(N491="základní",J491,0)</f>
        <v>0</v>
      </c>
      <c r="BF491" s="187">
        <f>IF(N491="snížená",J491,0)</f>
        <v>0</v>
      </c>
      <c r="BG491" s="187">
        <f>IF(N491="zákl. přenesená",J491,0)</f>
        <v>0</v>
      </c>
      <c r="BH491" s="187">
        <f>IF(N491="sníž. přenesená",J491,0)</f>
        <v>0</v>
      </c>
      <c r="BI491" s="187">
        <f>IF(N491="nulová",J491,0)</f>
        <v>0</v>
      </c>
      <c r="BJ491" s="19" t="s">
        <v>80</v>
      </c>
      <c r="BK491" s="187">
        <f>ROUND(I491*H491,2)</f>
        <v>0</v>
      </c>
      <c r="BL491" s="19" t="s">
        <v>149</v>
      </c>
      <c r="BM491" s="186" t="s">
        <v>495</v>
      </c>
    </row>
    <row r="492" spans="1:47" s="2" customFormat="1" ht="19.5">
      <c r="A492" s="36"/>
      <c r="B492" s="37"/>
      <c r="C492" s="38"/>
      <c r="D492" s="188" t="s">
        <v>151</v>
      </c>
      <c r="E492" s="38"/>
      <c r="F492" s="189" t="s">
        <v>496</v>
      </c>
      <c r="G492" s="38"/>
      <c r="H492" s="38"/>
      <c r="I492" s="190"/>
      <c r="J492" s="38"/>
      <c r="K492" s="38"/>
      <c r="L492" s="41"/>
      <c r="M492" s="191"/>
      <c r="N492" s="192"/>
      <c r="O492" s="66"/>
      <c r="P492" s="66"/>
      <c r="Q492" s="66"/>
      <c r="R492" s="66"/>
      <c r="S492" s="66"/>
      <c r="T492" s="67"/>
      <c r="U492" s="36"/>
      <c r="V492" s="36"/>
      <c r="W492" s="36"/>
      <c r="X492" s="36"/>
      <c r="Y492" s="36"/>
      <c r="Z492" s="36"/>
      <c r="AA492" s="36"/>
      <c r="AB492" s="36"/>
      <c r="AC492" s="36"/>
      <c r="AD492" s="36"/>
      <c r="AE492" s="36"/>
      <c r="AT492" s="19" t="s">
        <v>151</v>
      </c>
      <c r="AU492" s="19" t="s">
        <v>82</v>
      </c>
    </row>
    <row r="493" spans="2:51" s="14" customFormat="1" ht="12">
      <c r="B493" s="204"/>
      <c r="C493" s="205"/>
      <c r="D493" s="188" t="s">
        <v>158</v>
      </c>
      <c r="E493" s="206" t="s">
        <v>19</v>
      </c>
      <c r="F493" s="207" t="s">
        <v>276</v>
      </c>
      <c r="G493" s="205"/>
      <c r="H493" s="206" t="s">
        <v>19</v>
      </c>
      <c r="I493" s="208"/>
      <c r="J493" s="205"/>
      <c r="K493" s="205"/>
      <c r="L493" s="209"/>
      <c r="M493" s="210"/>
      <c r="N493" s="211"/>
      <c r="O493" s="211"/>
      <c r="P493" s="211"/>
      <c r="Q493" s="211"/>
      <c r="R493" s="211"/>
      <c r="S493" s="211"/>
      <c r="T493" s="212"/>
      <c r="AT493" s="213" t="s">
        <v>158</v>
      </c>
      <c r="AU493" s="213" t="s">
        <v>82</v>
      </c>
      <c r="AV493" s="14" t="s">
        <v>80</v>
      </c>
      <c r="AW493" s="14" t="s">
        <v>33</v>
      </c>
      <c r="AX493" s="14" t="s">
        <v>72</v>
      </c>
      <c r="AY493" s="213" t="s">
        <v>143</v>
      </c>
    </row>
    <row r="494" spans="2:51" s="13" customFormat="1" ht="12">
      <c r="B494" s="193"/>
      <c r="C494" s="194"/>
      <c r="D494" s="188" t="s">
        <v>158</v>
      </c>
      <c r="E494" s="195" t="s">
        <v>19</v>
      </c>
      <c r="F494" s="196" t="s">
        <v>489</v>
      </c>
      <c r="G494" s="194"/>
      <c r="H494" s="197">
        <v>749.544</v>
      </c>
      <c r="I494" s="198"/>
      <c r="J494" s="194"/>
      <c r="K494" s="194"/>
      <c r="L494" s="199"/>
      <c r="M494" s="200"/>
      <c r="N494" s="201"/>
      <c r="O494" s="201"/>
      <c r="P494" s="201"/>
      <c r="Q494" s="201"/>
      <c r="R494" s="201"/>
      <c r="S494" s="201"/>
      <c r="T494" s="202"/>
      <c r="AT494" s="203" t="s">
        <v>158</v>
      </c>
      <c r="AU494" s="203" t="s">
        <v>82</v>
      </c>
      <c r="AV494" s="13" t="s">
        <v>82</v>
      </c>
      <c r="AW494" s="13" t="s">
        <v>33</v>
      </c>
      <c r="AX494" s="13" t="s">
        <v>72</v>
      </c>
      <c r="AY494" s="203" t="s">
        <v>143</v>
      </c>
    </row>
    <row r="495" spans="2:51" s="14" customFormat="1" ht="12">
      <c r="B495" s="204"/>
      <c r="C495" s="205"/>
      <c r="D495" s="188" t="s">
        <v>158</v>
      </c>
      <c r="E495" s="206" t="s">
        <v>19</v>
      </c>
      <c r="F495" s="207" t="s">
        <v>287</v>
      </c>
      <c r="G495" s="205"/>
      <c r="H495" s="206" t="s">
        <v>19</v>
      </c>
      <c r="I495" s="208"/>
      <c r="J495" s="205"/>
      <c r="K495" s="205"/>
      <c r="L495" s="209"/>
      <c r="M495" s="210"/>
      <c r="N495" s="211"/>
      <c r="O495" s="211"/>
      <c r="P495" s="211"/>
      <c r="Q495" s="211"/>
      <c r="R495" s="211"/>
      <c r="S495" s="211"/>
      <c r="T495" s="212"/>
      <c r="AT495" s="213" t="s">
        <v>158</v>
      </c>
      <c r="AU495" s="213" t="s">
        <v>82</v>
      </c>
      <c r="AV495" s="14" t="s">
        <v>80</v>
      </c>
      <c r="AW495" s="14" t="s">
        <v>33</v>
      </c>
      <c r="AX495" s="14" t="s">
        <v>72</v>
      </c>
      <c r="AY495" s="213" t="s">
        <v>143</v>
      </c>
    </row>
    <row r="496" spans="2:51" s="13" customFormat="1" ht="12">
      <c r="B496" s="193"/>
      <c r="C496" s="194"/>
      <c r="D496" s="188" t="s">
        <v>158</v>
      </c>
      <c r="E496" s="195" t="s">
        <v>19</v>
      </c>
      <c r="F496" s="196" t="s">
        <v>490</v>
      </c>
      <c r="G496" s="194"/>
      <c r="H496" s="197">
        <v>310.152</v>
      </c>
      <c r="I496" s="198"/>
      <c r="J496" s="194"/>
      <c r="K496" s="194"/>
      <c r="L496" s="199"/>
      <c r="M496" s="200"/>
      <c r="N496" s="201"/>
      <c r="O496" s="201"/>
      <c r="P496" s="201"/>
      <c r="Q496" s="201"/>
      <c r="R496" s="201"/>
      <c r="S496" s="201"/>
      <c r="T496" s="202"/>
      <c r="AT496" s="203" t="s">
        <v>158</v>
      </c>
      <c r="AU496" s="203" t="s">
        <v>82</v>
      </c>
      <c r="AV496" s="13" t="s">
        <v>82</v>
      </c>
      <c r="AW496" s="13" t="s">
        <v>33</v>
      </c>
      <c r="AX496" s="13" t="s">
        <v>72</v>
      </c>
      <c r="AY496" s="203" t="s">
        <v>143</v>
      </c>
    </row>
    <row r="497" spans="2:51" s="14" customFormat="1" ht="12">
      <c r="B497" s="204"/>
      <c r="C497" s="205"/>
      <c r="D497" s="188" t="s">
        <v>158</v>
      </c>
      <c r="E497" s="206" t="s">
        <v>19</v>
      </c>
      <c r="F497" s="207" t="s">
        <v>297</v>
      </c>
      <c r="G497" s="205"/>
      <c r="H497" s="206" t="s">
        <v>19</v>
      </c>
      <c r="I497" s="208"/>
      <c r="J497" s="205"/>
      <c r="K497" s="205"/>
      <c r="L497" s="209"/>
      <c r="M497" s="210"/>
      <c r="N497" s="211"/>
      <c r="O497" s="211"/>
      <c r="P497" s="211"/>
      <c r="Q497" s="211"/>
      <c r="R497" s="211"/>
      <c r="S497" s="211"/>
      <c r="T497" s="212"/>
      <c r="AT497" s="213" t="s">
        <v>158</v>
      </c>
      <c r="AU497" s="213" t="s">
        <v>82</v>
      </c>
      <c r="AV497" s="14" t="s">
        <v>80</v>
      </c>
      <c r="AW497" s="14" t="s">
        <v>33</v>
      </c>
      <c r="AX497" s="14" t="s">
        <v>72</v>
      </c>
      <c r="AY497" s="213" t="s">
        <v>143</v>
      </c>
    </row>
    <row r="498" spans="2:51" s="13" customFormat="1" ht="12">
      <c r="B498" s="193"/>
      <c r="C498" s="194"/>
      <c r="D498" s="188" t="s">
        <v>158</v>
      </c>
      <c r="E498" s="195" t="s">
        <v>19</v>
      </c>
      <c r="F498" s="196" t="s">
        <v>491</v>
      </c>
      <c r="G498" s="194"/>
      <c r="H498" s="197">
        <v>236.016</v>
      </c>
      <c r="I498" s="198"/>
      <c r="J498" s="194"/>
      <c r="K498" s="194"/>
      <c r="L498" s="199"/>
      <c r="M498" s="200"/>
      <c r="N498" s="201"/>
      <c r="O498" s="201"/>
      <c r="P498" s="201"/>
      <c r="Q498" s="201"/>
      <c r="R498" s="201"/>
      <c r="S498" s="201"/>
      <c r="T498" s="202"/>
      <c r="AT498" s="203" t="s">
        <v>158</v>
      </c>
      <c r="AU498" s="203" t="s">
        <v>82</v>
      </c>
      <c r="AV498" s="13" t="s">
        <v>82</v>
      </c>
      <c r="AW498" s="13" t="s">
        <v>33</v>
      </c>
      <c r="AX498" s="13" t="s">
        <v>72</v>
      </c>
      <c r="AY498" s="203" t="s">
        <v>143</v>
      </c>
    </row>
    <row r="499" spans="2:51" s="14" customFormat="1" ht="12">
      <c r="B499" s="204"/>
      <c r="C499" s="205"/>
      <c r="D499" s="188" t="s">
        <v>158</v>
      </c>
      <c r="E499" s="206" t="s">
        <v>19</v>
      </c>
      <c r="F499" s="207" t="s">
        <v>306</v>
      </c>
      <c r="G499" s="205"/>
      <c r="H499" s="206" t="s">
        <v>19</v>
      </c>
      <c r="I499" s="208"/>
      <c r="J499" s="205"/>
      <c r="K499" s="205"/>
      <c r="L499" s="209"/>
      <c r="M499" s="210"/>
      <c r="N499" s="211"/>
      <c r="O499" s="211"/>
      <c r="P499" s="211"/>
      <c r="Q499" s="211"/>
      <c r="R499" s="211"/>
      <c r="S499" s="211"/>
      <c r="T499" s="212"/>
      <c r="AT499" s="213" t="s">
        <v>158</v>
      </c>
      <c r="AU499" s="213" t="s">
        <v>82</v>
      </c>
      <c r="AV499" s="14" t="s">
        <v>80</v>
      </c>
      <c r="AW499" s="14" t="s">
        <v>33</v>
      </c>
      <c r="AX499" s="14" t="s">
        <v>72</v>
      </c>
      <c r="AY499" s="213" t="s">
        <v>143</v>
      </c>
    </row>
    <row r="500" spans="2:51" s="15" customFormat="1" ht="12">
      <c r="B500" s="214"/>
      <c r="C500" s="215"/>
      <c r="D500" s="188" t="s">
        <v>158</v>
      </c>
      <c r="E500" s="216" t="s">
        <v>19</v>
      </c>
      <c r="F500" s="217" t="s">
        <v>172</v>
      </c>
      <c r="G500" s="215"/>
      <c r="H500" s="218">
        <v>1295.712</v>
      </c>
      <c r="I500" s="219"/>
      <c r="J500" s="215"/>
      <c r="K500" s="215"/>
      <c r="L500" s="220"/>
      <c r="M500" s="221"/>
      <c r="N500" s="222"/>
      <c r="O500" s="222"/>
      <c r="P500" s="222"/>
      <c r="Q500" s="222"/>
      <c r="R500" s="222"/>
      <c r="S500" s="222"/>
      <c r="T500" s="223"/>
      <c r="AT500" s="224" t="s">
        <v>158</v>
      </c>
      <c r="AU500" s="224" t="s">
        <v>82</v>
      </c>
      <c r="AV500" s="15" t="s">
        <v>149</v>
      </c>
      <c r="AW500" s="15" t="s">
        <v>33</v>
      </c>
      <c r="AX500" s="15" t="s">
        <v>80</v>
      </c>
      <c r="AY500" s="224" t="s">
        <v>143</v>
      </c>
    </row>
    <row r="501" spans="1:65" s="2" customFormat="1" ht="24.2" customHeight="1">
      <c r="A501" s="36"/>
      <c r="B501" s="37"/>
      <c r="C501" s="175" t="s">
        <v>497</v>
      </c>
      <c r="D501" s="175" t="s">
        <v>145</v>
      </c>
      <c r="E501" s="176" t="s">
        <v>498</v>
      </c>
      <c r="F501" s="177" t="s">
        <v>499</v>
      </c>
      <c r="G501" s="178" t="s">
        <v>154</v>
      </c>
      <c r="H501" s="179">
        <v>803.574</v>
      </c>
      <c r="I501" s="180"/>
      <c r="J501" s="181">
        <f>ROUND(I501*H501,2)</f>
        <v>0</v>
      </c>
      <c r="K501" s="177" t="s">
        <v>155</v>
      </c>
      <c r="L501" s="41"/>
      <c r="M501" s="182" t="s">
        <v>19</v>
      </c>
      <c r="N501" s="183" t="s">
        <v>43</v>
      </c>
      <c r="O501" s="66"/>
      <c r="P501" s="184">
        <f>O501*H501</f>
        <v>0</v>
      </c>
      <c r="Q501" s="184">
        <v>0.003</v>
      </c>
      <c r="R501" s="184">
        <f>Q501*H501</f>
        <v>2.410722</v>
      </c>
      <c r="S501" s="184">
        <v>0</v>
      </c>
      <c r="T501" s="185">
        <f>S501*H501</f>
        <v>0</v>
      </c>
      <c r="U501" s="36"/>
      <c r="V501" s="36"/>
      <c r="W501" s="36"/>
      <c r="X501" s="36"/>
      <c r="Y501" s="36"/>
      <c r="Z501" s="36"/>
      <c r="AA501" s="36"/>
      <c r="AB501" s="36"/>
      <c r="AC501" s="36"/>
      <c r="AD501" s="36"/>
      <c r="AE501" s="36"/>
      <c r="AR501" s="186" t="s">
        <v>149</v>
      </c>
      <c r="AT501" s="186" t="s">
        <v>145</v>
      </c>
      <c r="AU501" s="186" t="s">
        <v>82</v>
      </c>
      <c r="AY501" s="19" t="s">
        <v>143</v>
      </c>
      <c r="BE501" s="187">
        <f>IF(N501="základní",J501,0)</f>
        <v>0</v>
      </c>
      <c r="BF501" s="187">
        <f>IF(N501="snížená",J501,0)</f>
        <v>0</v>
      </c>
      <c r="BG501" s="187">
        <f>IF(N501="zákl. přenesená",J501,0)</f>
        <v>0</v>
      </c>
      <c r="BH501" s="187">
        <f>IF(N501="sníž. přenesená",J501,0)</f>
        <v>0</v>
      </c>
      <c r="BI501" s="187">
        <f>IF(N501="nulová",J501,0)</f>
        <v>0</v>
      </c>
      <c r="BJ501" s="19" t="s">
        <v>80</v>
      </c>
      <c r="BK501" s="187">
        <f>ROUND(I501*H501,2)</f>
        <v>0</v>
      </c>
      <c r="BL501" s="19" t="s">
        <v>149</v>
      </c>
      <c r="BM501" s="186" t="s">
        <v>500</v>
      </c>
    </row>
    <row r="502" spans="1:47" s="2" customFormat="1" ht="19.5">
      <c r="A502" s="36"/>
      <c r="B502" s="37"/>
      <c r="C502" s="38"/>
      <c r="D502" s="188" t="s">
        <v>151</v>
      </c>
      <c r="E502" s="38"/>
      <c r="F502" s="189" t="s">
        <v>501</v>
      </c>
      <c r="G502" s="38"/>
      <c r="H502" s="38"/>
      <c r="I502" s="190"/>
      <c r="J502" s="38"/>
      <c r="K502" s="38"/>
      <c r="L502" s="41"/>
      <c r="M502" s="191"/>
      <c r="N502" s="192"/>
      <c r="O502" s="66"/>
      <c r="P502" s="66"/>
      <c r="Q502" s="66"/>
      <c r="R502" s="66"/>
      <c r="S502" s="66"/>
      <c r="T502" s="67"/>
      <c r="U502" s="36"/>
      <c r="V502" s="36"/>
      <c r="W502" s="36"/>
      <c r="X502" s="36"/>
      <c r="Y502" s="36"/>
      <c r="Z502" s="36"/>
      <c r="AA502" s="36"/>
      <c r="AB502" s="36"/>
      <c r="AC502" s="36"/>
      <c r="AD502" s="36"/>
      <c r="AE502" s="36"/>
      <c r="AT502" s="19" t="s">
        <v>151</v>
      </c>
      <c r="AU502" s="19" t="s">
        <v>82</v>
      </c>
    </row>
    <row r="503" spans="2:51" s="14" customFormat="1" ht="12">
      <c r="B503" s="204"/>
      <c r="C503" s="205"/>
      <c r="D503" s="188" t="s">
        <v>158</v>
      </c>
      <c r="E503" s="206" t="s">
        <v>19</v>
      </c>
      <c r="F503" s="207" t="s">
        <v>276</v>
      </c>
      <c r="G503" s="205"/>
      <c r="H503" s="206" t="s">
        <v>19</v>
      </c>
      <c r="I503" s="208"/>
      <c r="J503" s="205"/>
      <c r="K503" s="205"/>
      <c r="L503" s="209"/>
      <c r="M503" s="210"/>
      <c r="N503" s="211"/>
      <c r="O503" s="211"/>
      <c r="P503" s="211"/>
      <c r="Q503" s="211"/>
      <c r="R503" s="211"/>
      <c r="S503" s="211"/>
      <c r="T503" s="212"/>
      <c r="AT503" s="213" t="s">
        <v>158</v>
      </c>
      <c r="AU503" s="213" t="s">
        <v>82</v>
      </c>
      <c r="AV503" s="14" t="s">
        <v>80</v>
      </c>
      <c r="AW503" s="14" t="s">
        <v>33</v>
      </c>
      <c r="AX503" s="14" t="s">
        <v>72</v>
      </c>
      <c r="AY503" s="213" t="s">
        <v>143</v>
      </c>
    </row>
    <row r="504" spans="2:51" s="13" customFormat="1" ht="12">
      <c r="B504" s="193"/>
      <c r="C504" s="194"/>
      <c r="D504" s="188" t="s">
        <v>158</v>
      </c>
      <c r="E504" s="195" t="s">
        <v>19</v>
      </c>
      <c r="F504" s="196" t="s">
        <v>502</v>
      </c>
      <c r="G504" s="194"/>
      <c r="H504" s="197">
        <v>542.904</v>
      </c>
      <c r="I504" s="198"/>
      <c r="J504" s="194"/>
      <c r="K504" s="194"/>
      <c r="L504" s="199"/>
      <c r="M504" s="200"/>
      <c r="N504" s="201"/>
      <c r="O504" s="201"/>
      <c r="P504" s="201"/>
      <c r="Q504" s="201"/>
      <c r="R504" s="201"/>
      <c r="S504" s="201"/>
      <c r="T504" s="202"/>
      <c r="AT504" s="203" t="s">
        <v>158</v>
      </c>
      <c r="AU504" s="203" t="s">
        <v>82</v>
      </c>
      <c r="AV504" s="13" t="s">
        <v>82</v>
      </c>
      <c r="AW504" s="13" t="s">
        <v>33</v>
      </c>
      <c r="AX504" s="13" t="s">
        <v>72</v>
      </c>
      <c r="AY504" s="203" t="s">
        <v>143</v>
      </c>
    </row>
    <row r="505" spans="2:51" s="13" customFormat="1" ht="12">
      <c r="B505" s="193"/>
      <c r="C505" s="194"/>
      <c r="D505" s="188" t="s">
        <v>158</v>
      </c>
      <c r="E505" s="195" t="s">
        <v>19</v>
      </c>
      <c r="F505" s="196" t="s">
        <v>503</v>
      </c>
      <c r="G505" s="194"/>
      <c r="H505" s="197">
        <v>34.44</v>
      </c>
      <c r="I505" s="198"/>
      <c r="J505" s="194"/>
      <c r="K505" s="194"/>
      <c r="L505" s="199"/>
      <c r="M505" s="200"/>
      <c r="N505" s="201"/>
      <c r="O505" s="201"/>
      <c r="P505" s="201"/>
      <c r="Q505" s="201"/>
      <c r="R505" s="201"/>
      <c r="S505" s="201"/>
      <c r="T505" s="202"/>
      <c r="AT505" s="203" t="s">
        <v>158</v>
      </c>
      <c r="AU505" s="203" t="s">
        <v>82</v>
      </c>
      <c r="AV505" s="13" t="s">
        <v>82</v>
      </c>
      <c r="AW505" s="13" t="s">
        <v>33</v>
      </c>
      <c r="AX505" s="13" t="s">
        <v>72</v>
      </c>
      <c r="AY505" s="203" t="s">
        <v>143</v>
      </c>
    </row>
    <row r="506" spans="2:51" s="16" customFormat="1" ht="12">
      <c r="B506" s="235"/>
      <c r="C506" s="236"/>
      <c r="D506" s="188" t="s">
        <v>158</v>
      </c>
      <c r="E506" s="237" t="s">
        <v>19</v>
      </c>
      <c r="F506" s="238" t="s">
        <v>279</v>
      </c>
      <c r="G506" s="236"/>
      <c r="H506" s="239">
        <v>577.344</v>
      </c>
      <c r="I506" s="240"/>
      <c r="J506" s="236"/>
      <c r="K506" s="236"/>
      <c r="L506" s="241"/>
      <c r="M506" s="242"/>
      <c r="N506" s="243"/>
      <c r="O506" s="243"/>
      <c r="P506" s="243"/>
      <c r="Q506" s="243"/>
      <c r="R506" s="243"/>
      <c r="S506" s="243"/>
      <c r="T506" s="244"/>
      <c r="AT506" s="245" t="s">
        <v>158</v>
      </c>
      <c r="AU506" s="245" t="s">
        <v>82</v>
      </c>
      <c r="AV506" s="16" t="s">
        <v>160</v>
      </c>
      <c r="AW506" s="16" t="s">
        <v>33</v>
      </c>
      <c r="AX506" s="16" t="s">
        <v>72</v>
      </c>
      <c r="AY506" s="245" t="s">
        <v>143</v>
      </c>
    </row>
    <row r="507" spans="2:51" s="14" customFormat="1" ht="12">
      <c r="B507" s="204"/>
      <c r="C507" s="205"/>
      <c r="D507" s="188" t="s">
        <v>158</v>
      </c>
      <c r="E507" s="206" t="s">
        <v>19</v>
      </c>
      <c r="F507" s="207" t="s">
        <v>287</v>
      </c>
      <c r="G507" s="205"/>
      <c r="H507" s="206" t="s">
        <v>19</v>
      </c>
      <c r="I507" s="208"/>
      <c r="J507" s="205"/>
      <c r="K507" s="205"/>
      <c r="L507" s="209"/>
      <c r="M507" s="210"/>
      <c r="N507" s="211"/>
      <c r="O507" s="211"/>
      <c r="P507" s="211"/>
      <c r="Q507" s="211"/>
      <c r="R507" s="211"/>
      <c r="S507" s="211"/>
      <c r="T507" s="212"/>
      <c r="AT507" s="213" t="s">
        <v>158</v>
      </c>
      <c r="AU507" s="213" t="s">
        <v>82</v>
      </c>
      <c r="AV507" s="14" t="s">
        <v>80</v>
      </c>
      <c r="AW507" s="14" t="s">
        <v>33</v>
      </c>
      <c r="AX507" s="14" t="s">
        <v>72</v>
      </c>
      <c r="AY507" s="213" t="s">
        <v>143</v>
      </c>
    </row>
    <row r="508" spans="2:51" s="13" customFormat="1" ht="12">
      <c r="B508" s="193"/>
      <c r="C508" s="194"/>
      <c r="D508" s="188" t="s">
        <v>158</v>
      </c>
      <c r="E508" s="195" t="s">
        <v>19</v>
      </c>
      <c r="F508" s="196" t="s">
        <v>504</v>
      </c>
      <c r="G508" s="194"/>
      <c r="H508" s="197">
        <v>95.76</v>
      </c>
      <c r="I508" s="198"/>
      <c r="J508" s="194"/>
      <c r="K508" s="194"/>
      <c r="L508" s="199"/>
      <c r="M508" s="200"/>
      <c r="N508" s="201"/>
      <c r="O508" s="201"/>
      <c r="P508" s="201"/>
      <c r="Q508" s="201"/>
      <c r="R508" s="201"/>
      <c r="S508" s="201"/>
      <c r="T508" s="202"/>
      <c r="AT508" s="203" t="s">
        <v>158</v>
      </c>
      <c r="AU508" s="203" t="s">
        <v>82</v>
      </c>
      <c r="AV508" s="13" t="s">
        <v>82</v>
      </c>
      <c r="AW508" s="13" t="s">
        <v>33</v>
      </c>
      <c r="AX508" s="13" t="s">
        <v>72</v>
      </c>
      <c r="AY508" s="203" t="s">
        <v>143</v>
      </c>
    </row>
    <row r="509" spans="2:51" s="13" customFormat="1" ht="12">
      <c r="B509" s="193"/>
      <c r="C509" s="194"/>
      <c r="D509" s="188" t="s">
        <v>158</v>
      </c>
      <c r="E509" s="195" t="s">
        <v>19</v>
      </c>
      <c r="F509" s="196" t="s">
        <v>505</v>
      </c>
      <c r="G509" s="194"/>
      <c r="H509" s="197">
        <v>35.732</v>
      </c>
      <c r="I509" s="198"/>
      <c r="J509" s="194"/>
      <c r="K509" s="194"/>
      <c r="L509" s="199"/>
      <c r="M509" s="200"/>
      <c r="N509" s="201"/>
      <c r="O509" s="201"/>
      <c r="P509" s="201"/>
      <c r="Q509" s="201"/>
      <c r="R509" s="201"/>
      <c r="S509" s="201"/>
      <c r="T509" s="202"/>
      <c r="AT509" s="203" t="s">
        <v>158</v>
      </c>
      <c r="AU509" s="203" t="s">
        <v>82</v>
      </c>
      <c r="AV509" s="13" t="s">
        <v>82</v>
      </c>
      <c r="AW509" s="13" t="s">
        <v>33</v>
      </c>
      <c r="AX509" s="13" t="s">
        <v>72</v>
      </c>
      <c r="AY509" s="203" t="s">
        <v>143</v>
      </c>
    </row>
    <row r="510" spans="2:51" s="16" customFormat="1" ht="12">
      <c r="B510" s="235"/>
      <c r="C510" s="236"/>
      <c r="D510" s="188" t="s">
        <v>158</v>
      </c>
      <c r="E510" s="237" t="s">
        <v>19</v>
      </c>
      <c r="F510" s="238" t="s">
        <v>279</v>
      </c>
      <c r="G510" s="236"/>
      <c r="H510" s="239">
        <v>131.49200000000002</v>
      </c>
      <c r="I510" s="240"/>
      <c r="J510" s="236"/>
      <c r="K510" s="236"/>
      <c r="L510" s="241"/>
      <c r="M510" s="242"/>
      <c r="N510" s="243"/>
      <c r="O510" s="243"/>
      <c r="P510" s="243"/>
      <c r="Q510" s="243"/>
      <c r="R510" s="243"/>
      <c r="S510" s="243"/>
      <c r="T510" s="244"/>
      <c r="AT510" s="245" t="s">
        <v>158</v>
      </c>
      <c r="AU510" s="245" t="s">
        <v>82</v>
      </c>
      <c r="AV510" s="16" t="s">
        <v>160</v>
      </c>
      <c r="AW510" s="16" t="s">
        <v>33</v>
      </c>
      <c r="AX510" s="16" t="s">
        <v>72</v>
      </c>
      <c r="AY510" s="245" t="s">
        <v>143</v>
      </c>
    </row>
    <row r="511" spans="2:51" s="14" customFormat="1" ht="12">
      <c r="B511" s="204"/>
      <c r="C511" s="205"/>
      <c r="D511" s="188" t="s">
        <v>158</v>
      </c>
      <c r="E511" s="206" t="s">
        <v>19</v>
      </c>
      <c r="F511" s="207" t="s">
        <v>297</v>
      </c>
      <c r="G511" s="205"/>
      <c r="H511" s="206" t="s">
        <v>19</v>
      </c>
      <c r="I511" s="208"/>
      <c r="J511" s="205"/>
      <c r="K511" s="205"/>
      <c r="L511" s="209"/>
      <c r="M511" s="210"/>
      <c r="N511" s="211"/>
      <c r="O511" s="211"/>
      <c r="P511" s="211"/>
      <c r="Q511" s="211"/>
      <c r="R511" s="211"/>
      <c r="S511" s="211"/>
      <c r="T511" s="212"/>
      <c r="AT511" s="213" t="s">
        <v>158</v>
      </c>
      <c r="AU511" s="213" t="s">
        <v>82</v>
      </c>
      <c r="AV511" s="14" t="s">
        <v>80</v>
      </c>
      <c r="AW511" s="14" t="s">
        <v>33</v>
      </c>
      <c r="AX511" s="14" t="s">
        <v>72</v>
      </c>
      <c r="AY511" s="213" t="s">
        <v>143</v>
      </c>
    </row>
    <row r="512" spans="2:51" s="13" customFormat="1" ht="12">
      <c r="B512" s="193"/>
      <c r="C512" s="194"/>
      <c r="D512" s="188" t="s">
        <v>158</v>
      </c>
      <c r="E512" s="195" t="s">
        <v>19</v>
      </c>
      <c r="F512" s="196" t="s">
        <v>372</v>
      </c>
      <c r="G512" s="194"/>
      <c r="H512" s="197">
        <v>35</v>
      </c>
      <c r="I512" s="198"/>
      <c r="J512" s="194"/>
      <c r="K512" s="194"/>
      <c r="L512" s="199"/>
      <c r="M512" s="200"/>
      <c r="N512" s="201"/>
      <c r="O512" s="201"/>
      <c r="P512" s="201"/>
      <c r="Q512" s="201"/>
      <c r="R512" s="201"/>
      <c r="S512" s="201"/>
      <c r="T512" s="202"/>
      <c r="AT512" s="203" t="s">
        <v>158</v>
      </c>
      <c r="AU512" s="203" t="s">
        <v>82</v>
      </c>
      <c r="AV512" s="13" t="s">
        <v>82</v>
      </c>
      <c r="AW512" s="13" t="s">
        <v>33</v>
      </c>
      <c r="AX512" s="13" t="s">
        <v>72</v>
      </c>
      <c r="AY512" s="203" t="s">
        <v>143</v>
      </c>
    </row>
    <row r="513" spans="2:51" s="13" customFormat="1" ht="12">
      <c r="B513" s="193"/>
      <c r="C513" s="194"/>
      <c r="D513" s="188" t="s">
        <v>158</v>
      </c>
      <c r="E513" s="195" t="s">
        <v>19</v>
      </c>
      <c r="F513" s="196" t="s">
        <v>506</v>
      </c>
      <c r="G513" s="194"/>
      <c r="H513" s="197">
        <v>59.738</v>
      </c>
      <c r="I513" s="198"/>
      <c r="J513" s="194"/>
      <c r="K513" s="194"/>
      <c r="L513" s="199"/>
      <c r="M513" s="200"/>
      <c r="N513" s="201"/>
      <c r="O513" s="201"/>
      <c r="P513" s="201"/>
      <c r="Q513" s="201"/>
      <c r="R513" s="201"/>
      <c r="S513" s="201"/>
      <c r="T513" s="202"/>
      <c r="AT513" s="203" t="s">
        <v>158</v>
      </c>
      <c r="AU513" s="203" t="s">
        <v>82</v>
      </c>
      <c r="AV513" s="13" t="s">
        <v>82</v>
      </c>
      <c r="AW513" s="13" t="s">
        <v>33</v>
      </c>
      <c r="AX513" s="13" t="s">
        <v>72</v>
      </c>
      <c r="AY513" s="203" t="s">
        <v>143</v>
      </c>
    </row>
    <row r="514" spans="2:51" s="16" customFormat="1" ht="12">
      <c r="B514" s="235"/>
      <c r="C514" s="236"/>
      <c r="D514" s="188" t="s">
        <v>158</v>
      </c>
      <c r="E514" s="237" t="s">
        <v>19</v>
      </c>
      <c r="F514" s="238" t="s">
        <v>279</v>
      </c>
      <c r="G514" s="236"/>
      <c r="H514" s="239">
        <v>94.738</v>
      </c>
      <c r="I514" s="240"/>
      <c r="J514" s="236"/>
      <c r="K514" s="236"/>
      <c r="L514" s="241"/>
      <c r="M514" s="242"/>
      <c r="N514" s="243"/>
      <c r="O514" s="243"/>
      <c r="P514" s="243"/>
      <c r="Q514" s="243"/>
      <c r="R514" s="243"/>
      <c r="S514" s="243"/>
      <c r="T514" s="244"/>
      <c r="AT514" s="245" t="s">
        <v>158</v>
      </c>
      <c r="AU514" s="245" t="s">
        <v>82</v>
      </c>
      <c r="AV514" s="16" t="s">
        <v>160</v>
      </c>
      <c r="AW514" s="16" t="s">
        <v>33</v>
      </c>
      <c r="AX514" s="16" t="s">
        <v>72</v>
      </c>
      <c r="AY514" s="245" t="s">
        <v>143</v>
      </c>
    </row>
    <row r="515" spans="2:51" s="14" customFormat="1" ht="12">
      <c r="B515" s="204"/>
      <c r="C515" s="205"/>
      <c r="D515" s="188" t="s">
        <v>158</v>
      </c>
      <c r="E515" s="206" t="s">
        <v>19</v>
      </c>
      <c r="F515" s="207" t="s">
        <v>306</v>
      </c>
      <c r="G515" s="205"/>
      <c r="H515" s="206" t="s">
        <v>19</v>
      </c>
      <c r="I515" s="208"/>
      <c r="J515" s="205"/>
      <c r="K515" s="205"/>
      <c r="L515" s="209"/>
      <c r="M515" s="210"/>
      <c r="N515" s="211"/>
      <c r="O515" s="211"/>
      <c r="P515" s="211"/>
      <c r="Q515" s="211"/>
      <c r="R515" s="211"/>
      <c r="S515" s="211"/>
      <c r="T515" s="212"/>
      <c r="AT515" s="213" t="s">
        <v>158</v>
      </c>
      <c r="AU515" s="213" t="s">
        <v>82</v>
      </c>
      <c r="AV515" s="14" t="s">
        <v>80</v>
      </c>
      <c r="AW515" s="14" t="s">
        <v>33</v>
      </c>
      <c r="AX515" s="14" t="s">
        <v>72</v>
      </c>
      <c r="AY515" s="213" t="s">
        <v>143</v>
      </c>
    </row>
    <row r="516" spans="2:51" s="15" customFormat="1" ht="12">
      <c r="B516" s="214"/>
      <c r="C516" s="215"/>
      <c r="D516" s="188" t="s">
        <v>158</v>
      </c>
      <c r="E516" s="216" t="s">
        <v>19</v>
      </c>
      <c r="F516" s="217" t="s">
        <v>172</v>
      </c>
      <c r="G516" s="215"/>
      <c r="H516" s="218">
        <v>803.5740000000001</v>
      </c>
      <c r="I516" s="219"/>
      <c r="J516" s="215"/>
      <c r="K516" s="215"/>
      <c r="L516" s="220"/>
      <c r="M516" s="221"/>
      <c r="N516" s="222"/>
      <c r="O516" s="222"/>
      <c r="P516" s="222"/>
      <c r="Q516" s="222"/>
      <c r="R516" s="222"/>
      <c r="S516" s="222"/>
      <c r="T516" s="223"/>
      <c r="AT516" s="224" t="s">
        <v>158</v>
      </c>
      <c r="AU516" s="224" t="s">
        <v>82</v>
      </c>
      <c r="AV516" s="15" t="s">
        <v>149</v>
      </c>
      <c r="AW516" s="15" t="s">
        <v>33</v>
      </c>
      <c r="AX516" s="15" t="s">
        <v>80</v>
      </c>
      <c r="AY516" s="224" t="s">
        <v>143</v>
      </c>
    </row>
    <row r="517" spans="1:65" s="2" customFormat="1" ht="24.2" customHeight="1">
      <c r="A517" s="36"/>
      <c r="B517" s="37"/>
      <c r="C517" s="175" t="s">
        <v>507</v>
      </c>
      <c r="D517" s="175" t="s">
        <v>145</v>
      </c>
      <c r="E517" s="176" t="s">
        <v>508</v>
      </c>
      <c r="F517" s="177" t="s">
        <v>509</v>
      </c>
      <c r="G517" s="178" t="s">
        <v>154</v>
      </c>
      <c r="H517" s="179">
        <v>565.6</v>
      </c>
      <c r="I517" s="180"/>
      <c r="J517" s="181">
        <f>ROUND(I517*H517,2)</f>
        <v>0</v>
      </c>
      <c r="K517" s="177" t="s">
        <v>155</v>
      </c>
      <c r="L517" s="41"/>
      <c r="M517" s="182" t="s">
        <v>19</v>
      </c>
      <c r="N517" s="183" t="s">
        <v>43</v>
      </c>
      <c r="O517" s="66"/>
      <c r="P517" s="184">
        <f>O517*H517</f>
        <v>0</v>
      </c>
      <c r="Q517" s="184">
        <v>0.01575</v>
      </c>
      <c r="R517" s="184">
        <f>Q517*H517</f>
        <v>8.9082</v>
      </c>
      <c r="S517" s="184">
        <v>0</v>
      </c>
      <c r="T517" s="185">
        <f>S517*H517</f>
        <v>0</v>
      </c>
      <c r="U517" s="36"/>
      <c r="V517" s="36"/>
      <c r="W517" s="36"/>
      <c r="X517" s="36"/>
      <c r="Y517" s="36"/>
      <c r="Z517" s="36"/>
      <c r="AA517" s="36"/>
      <c r="AB517" s="36"/>
      <c r="AC517" s="36"/>
      <c r="AD517" s="36"/>
      <c r="AE517" s="36"/>
      <c r="AR517" s="186" t="s">
        <v>149</v>
      </c>
      <c r="AT517" s="186" t="s">
        <v>145</v>
      </c>
      <c r="AU517" s="186" t="s">
        <v>82</v>
      </c>
      <c r="AY517" s="19" t="s">
        <v>143</v>
      </c>
      <c r="BE517" s="187">
        <f>IF(N517="základní",J517,0)</f>
        <v>0</v>
      </c>
      <c r="BF517" s="187">
        <f>IF(N517="snížená",J517,0)</f>
        <v>0</v>
      </c>
      <c r="BG517" s="187">
        <f>IF(N517="zákl. přenesená",J517,0)</f>
        <v>0</v>
      </c>
      <c r="BH517" s="187">
        <f>IF(N517="sníž. přenesená",J517,0)</f>
        <v>0</v>
      </c>
      <c r="BI517" s="187">
        <f>IF(N517="nulová",J517,0)</f>
        <v>0</v>
      </c>
      <c r="BJ517" s="19" t="s">
        <v>80</v>
      </c>
      <c r="BK517" s="187">
        <f>ROUND(I517*H517,2)</f>
        <v>0</v>
      </c>
      <c r="BL517" s="19" t="s">
        <v>149</v>
      </c>
      <c r="BM517" s="186" t="s">
        <v>510</v>
      </c>
    </row>
    <row r="518" spans="1:47" s="2" customFormat="1" ht="29.25">
      <c r="A518" s="36"/>
      <c r="B518" s="37"/>
      <c r="C518" s="38"/>
      <c r="D518" s="188" t="s">
        <v>151</v>
      </c>
      <c r="E518" s="38"/>
      <c r="F518" s="189" t="s">
        <v>511</v>
      </c>
      <c r="G518" s="38"/>
      <c r="H518" s="38"/>
      <c r="I518" s="190"/>
      <c r="J518" s="38"/>
      <c r="K518" s="38"/>
      <c r="L518" s="41"/>
      <c r="M518" s="191"/>
      <c r="N518" s="192"/>
      <c r="O518" s="66"/>
      <c r="P518" s="66"/>
      <c r="Q518" s="66"/>
      <c r="R518" s="66"/>
      <c r="S518" s="66"/>
      <c r="T518" s="67"/>
      <c r="U518" s="36"/>
      <c r="V518" s="36"/>
      <c r="W518" s="36"/>
      <c r="X518" s="36"/>
      <c r="Y518" s="36"/>
      <c r="Z518" s="36"/>
      <c r="AA518" s="36"/>
      <c r="AB518" s="36"/>
      <c r="AC518" s="36"/>
      <c r="AD518" s="36"/>
      <c r="AE518" s="36"/>
      <c r="AT518" s="19" t="s">
        <v>151</v>
      </c>
      <c r="AU518" s="19" t="s">
        <v>82</v>
      </c>
    </row>
    <row r="519" spans="1:65" s="2" customFormat="1" ht="24.2" customHeight="1">
      <c r="A519" s="36"/>
      <c r="B519" s="37"/>
      <c r="C519" s="175" t="s">
        <v>512</v>
      </c>
      <c r="D519" s="175" t="s">
        <v>145</v>
      </c>
      <c r="E519" s="176" t="s">
        <v>513</v>
      </c>
      <c r="F519" s="177" t="s">
        <v>514</v>
      </c>
      <c r="G519" s="178" t="s">
        <v>154</v>
      </c>
      <c r="H519" s="179">
        <v>1131.2</v>
      </c>
      <c r="I519" s="180"/>
      <c r="J519" s="181">
        <f>ROUND(I519*H519,2)</f>
        <v>0</v>
      </c>
      <c r="K519" s="177" t="s">
        <v>155</v>
      </c>
      <c r="L519" s="41"/>
      <c r="M519" s="182" t="s">
        <v>19</v>
      </c>
      <c r="N519" s="183" t="s">
        <v>43</v>
      </c>
      <c r="O519" s="66"/>
      <c r="P519" s="184">
        <f>O519*H519</f>
        <v>0</v>
      </c>
      <c r="Q519" s="184">
        <v>0.0079</v>
      </c>
      <c r="R519" s="184">
        <f>Q519*H519</f>
        <v>8.936480000000001</v>
      </c>
      <c r="S519" s="184">
        <v>0</v>
      </c>
      <c r="T519" s="185">
        <f>S519*H519</f>
        <v>0</v>
      </c>
      <c r="U519" s="36"/>
      <c r="V519" s="36"/>
      <c r="W519" s="36"/>
      <c r="X519" s="36"/>
      <c r="Y519" s="36"/>
      <c r="Z519" s="36"/>
      <c r="AA519" s="36"/>
      <c r="AB519" s="36"/>
      <c r="AC519" s="36"/>
      <c r="AD519" s="36"/>
      <c r="AE519" s="36"/>
      <c r="AR519" s="186" t="s">
        <v>149</v>
      </c>
      <c r="AT519" s="186" t="s">
        <v>145</v>
      </c>
      <c r="AU519" s="186" t="s">
        <v>82</v>
      </c>
      <c r="AY519" s="19" t="s">
        <v>143</v>
      </c>
      <c r="BE519" s="187">
        <f>IF(N519="základní",J519,0)</f>
        <v>0</v>
      </c>
      <c r="BF519" s="187">
        <f>IF(N519="snížená",J519,0)</f>
        <v>0</v>
      </c>
      <c r="BG519" s="187">
        <f>IF(N519="zákl. přenesená",J519,0)</f>
        <v>0</v>
      </c>
      <c r="BH519" s="187">
        <f>IF(N519="sníž. přenesená",J519,0)</f>
        <v>0</v>
      </c>
      <c r="BI519" s="187">
        <f>IF(N519="nulová",J519,0)</f>
        <v>0</v>
      </c>
      <c r="BJ519" s="19" t="s">
        <v>80</v>
      </c>
      <c r="BK519" s="187">
        <f>ROUND(I519*H519,2)</f>
        <v>0</v>
      </c>
      <c r="BL519" s="19" t="s">
        <v>149</v>
      </c>
      <c r="BM519" s="186" t="s">
        <v>515</v>
      </c>
    </row>
    <row r="520" spans="1:47" s="2" customFormat="1" ht="29.25">
      <c r="A520" s="36"/>
      <c r="B520" s="37"/>
      <c r="C520" s="38"/>
      <c r="D520" s="188" t="s">
        <v>151</v>
      </c>
      <c r="E520" s="38"/>
      <c r="F520" s="189" t="s">
        <v>516</v>
      </c>
      <c r="G520" s="38"/>
      <c r="H520" s="38"/>
      <c r="I520" s="190"/>
      <c r="J520" s="38"/>
      <c r="K520" s="38"/>
      <c r="L520" s="41"/>
      <c r="M520" s="191"/>
      <c r="N520" s="192"/>
      <c r="O520" s="66"/>
      <c r="P520" s="66"/>
      <c r="Q520" s="66"/>
      <c r="R520" s="66"/>
      <c r="S520" s="66"/>
      <c r="T520" s="67"/>
      <c r="U520" s="36"/>
      <c r="V520" s="36"/>
      <c r="W520" s="36"/>
      <c r="X520" s="36"/>
      <c r="Y520" s="36"/>
      <c r="Z520" s="36"/>
      <c r="AA520" s="36"/>
      <c r="AB520" s="36"/>
      <c r="AC520" s="36"/>
      <c r="AD520" s="36"/>
      <c r="AE520" s="36"/>
      <c r="AT520" s="19" t="s">
        <v>151</v>
      </c>
      <c r="AU520" s="19" t="s">
        <v>82</v>
      </c>
    </row>
    <row r="521" spans="2:51" s="13" customFormat="1" ht="12">
      <c r="B521" s="193"/>
      <c r="C521" s="194"/>
      <c r="D521" s="188" t="s">
        <v>158</v>
      </c>
      <c r="E521" s="195" t="s">
        <v>19</v>
      </c>
      <c r="F521" s="196" t="s">
        <v>517</v>
      </c>
      <c r="G521" s="194"/>
      <c r="H521" s="197">
        <v>1131.2</v>
      </c>
      <c r="I521" s="198"/>
      <c r="J521" s="194"/>
      <c r="K521" s="194"/>
      <c r="L521" s="199"/>
      <c r="M521" s="200"/>
      <c r="N521" s="201"/>
      <c r="O521" s="201"/>
      <c r="P521" s="201"/>
      <c r="Q521" s="201"/>
      <c r="R521" s="201"/>
      <c r="S521" s="201"/>
      <c r="T521" s="202"/>
      <c r="AT521" s="203" t="s">
        <v>158</v>
      </c>
      <c r="AU521" s="203" t="s">
        <v>82</v>
      </c>
      <c r="AV521" s="13" t="s">
        <v>82</v>
      </c>
      <c r="AW521" s="13" t="s">
        <v>33</v>
      </c>
      <c r="AX521" s="13" t="s">
        <v>80</v>
      </c>
      <c r="AY521" s="203" t="s">
        <v>143</v>
      </c>
    </row>
    <row r="522" spans="1:65" s="2" customFormat="1" ht="24.2" customHeight="1">
      <c r="A522" s="36"/>
      <c r="B522" s="37"/>
      <c r="C522" s="175" t="s">
        <v>518</v>
      </c>
      <c r="D522" s="175" t="s">
        <v>145</v>
      </c>
      <c r="E522" s="176" t="s">
        <v>519</v>
      </c>
      <c r="F522" s="177" t="s">
        <v>520</v>
      </c>
      <c r="G522" s="178" t="s">
        <v>154</v>
      </c>
      <c r="H522" s="179">
        <v>70.05</v>
      </c>
      <c r="I522" s="180"/>
      <c r="J522" s="181">
        <f>ROUND(I522*H522,2)</f>
        <v>0</v>
      </c>
      <c r="K522" s="177" t="s">
        <v>155</v>
      </c>
      <c r="L522" s="41"/>
      <c r="M522" s="182" t="s">
        <v>19</v>
      </c>
      <c r="N522" s="183" t="s">
        <v>43</v>
      </c>
      <c r="O522" s="66"/>
      <c r="P522" s="184">
        <f>O522*H522</f>
        <v>0</v>
      </c>
      <c r="Q522" s="184">
        <v>0.0345</v>
      </c>
      <c r="R522" s="184">
        <f>Q522*H522</f>
        <v>2.416725</v>
      </c>
      <c r="S522" s="184">
        <v>0</v>
      </c>
      <c r="T522" s="185">
        <f>S522*H522</f>
        <v>0</v>
      </c>
      <c r="U522" s="36"/>
      <c r="V522" s="36"/>
      <c r="W522" s="36"/>
      <c r="X522" s="36"/>
      <c r="Y522" s="36"/>
      <c r="Z522" s="36"/>
      <c r="AA522" s="36"/>
      <c r="AB522" s="36"/>
      <c r="AC522" s="36"/>
      <c r="AD522" s="36"/>
      <c r="AE522" s="36"/>
      <c r="AR522" s="186" t="s">
        <v>149</v>
      </c>
      <c r="AT522" s="186" t="s">
        <v>145</v>
      </c>
      <c r="AU522" s="186" t="s">
        <v>82</v>
      </c>
      <c r="AY522" s="19" t="s">
        <v>143</v>
      </c>
      <c r="BE522" s="187">
        <f>IF(N522="základní",J522,0)</f>
        <v>0</v>
      </c>
      <c r="BF522" s="187">
        <f>IF(N522="snížená",J522,0)</f>
        <v>0</v>
      </c>
      <c r="BG522" s="187">
        <f>IF(N522="zákl. přenesená",J522,0)</f>
        <v>0</v>
      </c>
      <c r="BH522" s="187">
        <f>IF(N522="sníž. přenesená",J522,0)</f>
        <v>0</v>
      </c>
      <c r="BI522" s="187">
        <f>IF(N522="nulová",J522,0)</f>
        <v>0</v>
      </c>
      <c r="BJ522" s="19" t="s">
        <v>80</v>
      </c>
      <c r="BK522" s="187">
        <f>ROUND(I522*H522,2)</f>
        <v>0</v>
      </c>
      <c r="BL522" s="19" t="s">
        <v>149</v>
      </c>
      <c r="BM522" s="186" t="s">
        <v>521</v>
      </c>
    </row>
    <row r="523" spans="1:47" s="2" customFormat="1" ht="29.25">
      <c r="A523" s="36"/>
      <c r="B523" s="37"/>
      <c r="C523" s="38"/>
      <c r="D523" s="188" t="s">
        <v>151</v>
      </c>
      <c r="E523" s="38"/>
      <c r="F523" s="189" t="s">
        <v>522</v>
      </c>
      <c r="G523" s="38"/>
      <c r="H523" s="38"/>
      <c r="I523" s="190"/>
      <c r="J523" s="38"/>
      <c r="K523" s="38"/>
      <c r="L523" s="41"/>
      <c r="M523" s="191"/>
      <c r="N523" s="192"/>
      <c r="O523" s="66"/>
      <c r="P523" s="66"/>
      <c r="Q523" s="66"/>
      <c r="R523" s="66"/>
      <c r="S523" s="66"/>
      <c r="T523" s="67"/>
      <c r="U523" s="36"/>
      <c r="V523" s="36"/>
      <c r="W523" s="36"/>
      <c r="X523" s="36"/>
      <c r="Y523" s="36"/>
      <c r="Z523" s="36"/>
      <c r="AA523" s="36"/>
      <c r="AB523" s="36"/>
      <c r="AC523" s="36"/>
      <c r="AD523" s="36"/>
      <c r="AE523" s="36"/>
      <c r="AT523" s="19" t="s">
        <v>151</v>
      </c>
      <c r="AU523" s="19" t="s">
        <v>82</v>
      </c>
    </row>
    <row r="524" spans="1:65" s="2" customFormat="1" ht="24.2" customHeight="1">
      <c r="A524" s="36"/>
      <c r="B524" s="37"/>
      <c r="C524" s="175" t="s">
        <v>523</v>
      </c>
      <c r="D524" s="175" t="s">
        <v>145</v>
      </c>
      <c r="E524" s="176" t="s">
        <v>524</v>
      </c>
      <c r="F524" s="177" t="s">
        <v>525</v>
      </c>
      <c r="G524" s="178" t="s">
        <v>163</v>
      </c>
      <c r="H524" s="179">
        <v>0.182</v>
      </c>
      <c r="I524" s="180"/>
      <c r="J524" s="181">
        <f>ROUND(I524*H524,2)</f>
        <v>0</v>
      </c>
      <c r="K524" s="177" t="s">
        <v>155</v>
      </c>
      <c r="L524" s="41"/>
      <c r="M524" s="182" t="s">
        <v>19</v>
      </c>
      <c r="N524" s="183" t="s">
        <v>43</v>
      </c>
      <c r="O524" s="66"/>
      <c r="P524" s="184">
        <f>O524*H524</f>
        <v>0</v>
      </c>
      <c r="Q524" s="184">
        <v>2.25634</v>
      </c>
      <c r="R524" s="184">
        <f>Q524*H524</f>
        <v>0.41065387999999997</v>
      </c>
      <c r="S524" s="184">
        <v>0</v>
      </c>
      <c r="T524" s="185">
        <f>S524*H524</f>
        <v>0</v>
      </c>
      <c r="U524" s="36"/>
      <c r="V524" s="36"/>
      <c r="W524" s="36"/>
      <c r="X524" s="36"/>
      <c r="Y524" s="36"/>
      <c r="Z524" s="36"/>
      <c r="AA524" s="36"/>
      <c r="AB524" s="36"/>
      <c r="AC524" s="36"/>
      <c r="AD524" s="36"/>
      <c r="AE524" s="36"/>
      <c r="AR524" s="186" t="s">
        <v>149</v>
      </c>
      <c r="AT524" s="186" t="s">
        <v>145</v>
      </c>
      <c r="AU524" s="186" t="s">
        <v>82</v>
      </c>
      <c r="AY524" s="19" t="s">
        <v>143</v>
      </c>
      <c r="BE524" s="187">
        <f>IF(N524="základní",J524,0)</f>
        <v>0</v>
      </c>
      <c r="BF524" s="187">
        <f>IF(N524="snížená",J524,0)</f>
        <v>0</v>
      </c>
      <c r="BG524" s="187">
        <f>IF(N524="zákl. přenesená",J524,0)</f>
        <v>0</v>
      </c>
      <c r="BH524" s="187">
        <f>IF(N524="sníž. přenesená",J524,0)</f>
        <v>0</v>
      </c>
      <c r="BI524" s="187">
        <f>IF(N524="nulová",J524,0)</f>
        <v>0</v>
      </c>
      <c r="BJ524" s="19" t="s">
        <v>80</v>
      </c>
      <c r="BK524" s="187">
        <f>ROUND(I524*H524,2)</f>
        <v>0</v>
      </c>
      <c r="BL524" s="19" t="s">
        <v>149</v>
      </c>
      <c r="BM524" s="186" t="s">
        <v>526</v>
      </c>
    </row>
    <row r="525" spans="1:47" s="2" customFormat="1" ht="19.5">
      <c r="A525" s="36"/>
      <c r="B525" s="37"/>
      <c r="C525" s="38"/>
      <c r="D525" s="188" t="s">
        <v>151</v>
      </c>
      <c r="E525" s="38"/>
      <c r="F525" s="189" t="s">
        <v>527</v>
      </c>
      <c r="G525" s="38"/>
      <c r="H525" s="38"/>
      <c r="I525" s="190"/>
      <c r="J525" s="38"/>
      <c r="K525" s="38"/>
      <c r="L525" s="41"/>
      <c r="M525" s="191"/>
      <c r="N525" s="192"/>
      <c r="O525" s="66"/>
      <c r="P525" s="66"/>
      <c r="Q525" s="66"/>
      <c r="R525" s="66"/>
      <c r="S525" s="66"/>
      <c r="T525" s="67"/>
      <c r="U525" s="36"/>
      <c r="V525" s="36"/>
      <c r="W525" s="36"/>
      <c r="X525" s="36"/>
      <c r="Y525" s="36"/>
      <c r="Z525" s="36"/>
      <c r="AA525" s="36"/>
      <c r="AB525" s="36"/>
      <c r="AC525" s="36"/>
      <c r="AD525" s="36"/>
      <c r="AE525" s="36"/>
      <c r="AT525" s="19" t="s">
        <v>151</v>
      </c>
      <c r="AU525" s="19" t="s">
        <v>82</v>
      </c>
    </row>
    <row r="526" spans="2:51" s="14" customFormat="1" ht="12">
      <c r="B526" s="204"/>
      <c r="C526" s="205"/>
      <c r="D526" s="188" t="s">
        <v>158</v>
      </c>
      <c r="E526" s="206" t="s">
        <v>19</v>
      </c>
      <c r="F526" s="207" t="s">
        <v>528</v>
      </c>
      <c r="G526" s="205"/>
      <c r="H526" s="206" t="s">
        <v>19</v>
      </c>
      <c r="I526" s="208"/>
      <c r="J526" s="205"/>
      <c r="K526" s="205"/>
      <c r="L526" s="209"/>
      <c r="M526" s="210"/>
      <c r="N526" s="211"/>
      <c r="O526" s="211"/>
      <c r="P526" s="211"/>
      <c r="Q526" s="211"/>
      <c r="R526" s="211"/>
      <c r="S526" s="211"/>
      <c r="T526" s="212"/>
      <c r="AT526" s="213" t="s">
        <v>158</v>
      </c>
      <c r="AU526" s="213" t="s">
        <v>82</v>
      </c>
      <c r="AV526" s="14" t="s">
        <v>80</v>
      </c>
      <c r="AW526" s="14" t="s">
        <v>33</v>
      </c>
      <c r="AX526" s="14" t="s">
        <v>72</v>
      </c>
      <c r="AY526" s="213" t="s">
        <v>143</v>
      </c>
    </row>
    <row r="527" spans="2:51" s="13" customFormat="1" ht="12">
      <c r="B527" s="193"/>
      <c r="C527" s="194"/>
      <c r="D527" s="188" t="s">
        <v>158</v>
      </c>
      <c r="E527" s="195" t="s">
        <v>19</v>
      </c>
      <c r="F527" s="196" t="s">
        <v>529</v>
      </c>
      <c r="G527" s="194"/>
      <c r="H527" s="197">
        <v>0.182</v>
      </c>
      <c r="I527" s="198"/>
      <c r="J527" s="194"/>
      <c r="K527" s="194"/>
      <c r="L527" s="199"/>
      <c r="M527" s="200"/>
      <c r="N527" s="201"/>
      <c r="O527" s="201"/>
      <c r="P527" s="201"/>
      <c r="Q527" s="201"/>
      <c r="R527" s="201"/>
      <c r="S527" s="201"/>
      <c r="T527" s="202"/>
      <c r="AT527" s="203" t="s">
        <v>158</v>
      </c>
      <c r="AU527" s="203" t="s">
        <v>82</v>
      </c>
      <c r="AV527" s="13" t="s">
        <v>82</v>
      </c>
      <c r="AW527" s="13" t="s">
        <v>33</v>
      </c>
      <c r="AX527" s="13" t="s">
        <v>80</v>
      </c>
      <c r="AY527" s="203" t="s">
        <v>143</v>
      </c>
    </row>
    <row r="528" spans="1:65" s="2" customFormat="1" ht="24.2" customHeight="1">
      <c r="A528" s="36"/>
      <c r="B528" s="37"/>
      <c r="C528" s="175" t="s">
        <v>530</v>
      </c>
      <c r="D528" s="175" t="s">
        <v>145</v>
      </c>
      <c r="E528" s="176" t="s">
        <v>531</v>
      </c>
      <c r="F528" s="177" t="s">
        <v>532</v>
      </c>
      <c r="G528" s="178" t="s">
        <v>163</v>
      </c>
      <c r="H528" s="179">
        <v>0.363</v>
      </c>
      <c r="I528" s="180"/>
      <c r="J528" s="181">
        <f>ROUND(I528*H528,2)</f>
        <v>0</v>
      </c>
      <c r="K528" s="177" t="s">
        <v>155</v>
      </c>
      <c r="L528" s="41"/>
      <c r="M528" s="182" t="s">
        <v>19</v>
      </c>
      <c r="N528" s="183" t="s">
        <v>43</v>
      </c>
      <c r="O528" s="66"/>
      <c r="P528" s="184">
        <f>O528*H528</f>
        <v>0</v>
      </c>
      <c r="Q528" s="184">
        <v>2.45329</v>
      </c>
      <c r="R528" s="184">
        <f>Q528*H528</f>
        <v>0.8905442699999999</v>
      </c>
      <c r="S528" s="184">
        <v>0</v>
      </c>
      <c r="T528" s="185">
        <f>S528*H528</f>
        <v>0</v>
      </c>
      <c r="U528" s="36"/>
      <c r="V528" s="36"/>
      <c r="W528" s="36"/>
      <c r="X528" s="36"/>
      <c r="Y528" s="36"/>
      <c r="Z528" s="36"/>
      <c r="AA528" s="36"/>
      <c r="AB528" s="36"/>
      <c r="AC528" s="36"/>
      <c r="AD528" s="36"/>
      <c r="AE528" s="36"/>
      <c r="AR528" s="186" t="s">
        <v>149</v>
      </c>
      <c r="AT528" s="186" t="s">
        <v>145</v>
      </c>
      <c r="AU528" s="186" t="s">
        <v>82</v>
      </c>
      <c r="AY528" s="19" t="s">
        <v>143</v>
      </c>
      <c r="BE528" s="187">
        <f>IF(N528="základní",J528,0)</f>
        <v>0</v>
      </c>
      <c r="BF528" s="187">
        <f>IF(N528="snížená",J528,0)</f>
        <v>0</v>
      </c>
      <c r="BG528" s="187">
        <f>IF(N528="zákl. přenesená",J528,0)</f>
        <v>0</v>
      </c>
      <c r="BH528" s="187">
        <f>IF(N528="sníž. přenesená",J528,0)</f>
        <v>0</v>
      </c>
      <c r="BI528" s="187">
        <f>IF(N528="nulová",J528,0)</f>
        <v>0</v>
      </c>
      <c r="BJ528" s="19" t="s">
        <v>80</v>
      </c>
      <c r="BK528" s="187">
        <f>ROUND(I528*H528,2)</f>
        <v>0</v>
      </c>
      <c r="BL528" s="19" t="s">
        <v>149</v>
      </c>
      <c r="BM528" s="186" t="s">
        <v>533</v>
      </c>
    </row>
    <row r="529" spans="1:47" s="2" customFormat="1" ht="19.5">
      <c r="A529" s="36"/>
      <c r="B529" s="37"/>
      <c r="C529" s="38"/>
      <c r="D529" s="188" t="s">
        <v>151</v>
      </c>
      <c r="E529" s="38"/>
      <c r="F529" s="189" t="s">
        <v>534</v>
      </c>
      <c r="G529" s="38"/>
      <c r="H529" s="38"/>
      <c r="I529" s="190"/>
      <c r="J529" s="38"/>
      <c r="K529" s="38"/>
      <c r="L529" s="41"/>
      <c r="M529" s="191"/>
      <c r="N529" s="192"/>
      <c r="O529" s="66"/>
      <c r="P529" s="66"/>
      <c r="Q529" s="66"/>
      <c r="R529" s="66"/>
      <c r="S529" s="66"/>
      <c r="T529" s="67"/>
      <c r="U529" s="36"/>
      <c r="V529" s="36"/>
      <c r="W529" s="36"/>
      <c r="X529" s="36"/>
      <c r="Y529" s="36"/>
      <c r="Z529" s="36"/>
      <c r="AA529" s="36"/>
      <c r="AB529" s="36"/>
      <c r="AC529" s="36"/>
      <c r="AD529" s="36"/>
      <c r="AE529" s="36"/>
      <c r="AT529" s="19" t="s">
        <v>151</v>
      </c>
      <c r="AU529" s="19" t="s">
        <v>82</v>
      </c>
    </row>
    <row r="530" spans="2:51" s="14" customFormat="1" ht="12">
      <c r="B530" s="204"/>
      <c r="C530" s="205"/>
      <c r="D530" s="188" t="s">
        <v>158</v>
      </c>
      <c r="E530" s="206" t="s">
        <v>19</v>
      </c>
      <c r="F530" s="207" t="s">
        <v>535</v>
      </c>
      <c r="G530" s="205"/>
      <c r="H530" s="206" t="s">
        <v>19</v>
      </c>
      <c r="I530" s="208"/>
      <c r="J530" s="205"/>
      <c r="K530" s="205"/>
      <c r="L530" s="209"/>
      <c r="M530" s="210"/>
      <c r="N530" s="211"/>
      <c r="O530" s="211"/>
      <c r="P530" s="211"/>
      <c r="Q530" s="211"/>
      <c r="R530" s="211"/>
      <c r="S530" s="211"/>
      <c r="T530" s="212"/>
      <c r="AT530" s="213" t="s">
        <v>158</v>
      </c>
      <c r="AU530" s="213" t="s">
        <v>82</v>
      </c>
      <c r="AV530" s="14" t="s">
        <v>80</v>
      </c>
      <c r="AW530" s="14" t="s">
        <v>33</v>
      </c>
      <c r="AX530" s="14" t="s">
        <v>72</v>
      </c>
      <c r="AY530" s="213" t="s">
        <v>143</v>
      </c>
    </row>
    <row r="531" spans="2:51" s="13" customFormat="1" ht="12">
      <c r="B531" s="193"/>
      <c r="C531" s="194"/>
      <c r="D531" s="188" t="s">
        <v>158</v>
      </c>
      <c r="E531" s="195" t="s">
        <v>19</v>
      </c>
      <c r="F531" s="196" t="s">
        <v>536</v>
      </c>
      <c r="G531" s="194"/>
      <c r="H531" s="197">
        <v>0.363</v>
      </c>
      <c r="I531" s="198"/>
      <c r="J531" s="194"/>
      <c r="K531" s="194"/>
      <c r="L531" s="199"/>
      <c r="M531" s="200"/>
      <c r="N531" s="201"/>
      <c r="O531" s="201"/>
      <c r="P531" s="201"/>
      <c r="Q531" s="201"/>
      <c r="R531" s="201"/>
      <c r="S531" s="201"/>
      <c r="T531" s="202"/>
      <c r="AT531" s="203" t="s">
        <v>158</v>
      </c>
      <c r="AU531" s="203" t="s">
        <v>82</v>
      </c>
      <c r="AV531" s="13" t="s">
        <v>82</v>
      </c>
      <c r="AW531" s="13" t="s">
        <v>33</v>
      </c>
      <c r="AX531" s="13" t="s">
        <v>72</v>
      </c>
      <c r="AY531" s="203" t="s">
        <v>143</v>
      </c>
    </row>
    <row r="532" spans="2:51" s="15" customFormat="1" ht="12">
      <c r="B532" s="214"/>
      <c r="C532" s="215"/>
      <c r="D532" s="188" t="s">
        <v>158</v>
      </c>
      <c r="E532" s="216" t="s">
        <v>19</v>
      </c>
      <c r="F532" s="217" t="s">
        <v>172</v>
      </c>
      <c r="G532" s="215"/>
      <c r="H532" s="218">
        <v>0.363</v>
      </c>
      <c r="I532" s="219"/>
      <c r="J532" s="215"/>
      <c r="K532" s="215"/>
      <c r="L532" s="220"/>
      <c r="M532" s="221"/>
      <c r="N532" s="222"/>
      <c r="O532" s="222"/>
      <c r="P532" s="222"/>
      <c r="Q532" s="222"/>
      <c r="R532" s="222"/>
      <c r="S532" s="222"/>
      <c r="T532" s="223"/>
      <c r="AT532" s="224" t="s">
        <v>158</v>
      </c>
      <c r="AU532" s="224" t="s">
        <v>82</v>
      </c>
      <c r="AV532" s="15" t="s">
        <v>149</v>
      </c>
      <c r="AW532" s="15" t="s">
        <v>33</v>
      </c>
      <c r="AX532" s="15" t="s">
        <v>80</v>
      </c>
      <c r="AY532" s="224" t="s">
        <v>143</v>
      </c>
    </row>
    <row r="533" spans="1:65" s="2" customFormat="1" ht="24.2" customHeight="1">
      <c r="A533" s="36"/>
      <c r="B533" s="37"/>
      <c r="C533" s="175" t="s">
        <v>537</v>
      </c>
      <c r="D533" s="175" t="s">
        <v>145</v>
      </c>
      <c r="E533" s="176" t="s">
        <v>538</v>
      </c>
      <c r="F533" s="177" t="s">
        <v>539</v>
      </c>
      <c r="G533" s="178" t="s">
        <v>163</v>
      </c>
      <c r="H533" s="179">
        <v>0.879</v>
      </c>
      <c r="I533" s="180"/>
      <c r="J533" s="181">
        <f>ROUND(I533*H533,2)</f>
        <v>0</v>
      </c>
      <c r="K533" s="177" t="s">
        <v>155</v>
      </c>
      <c r="L533" s="41"/>
      <c r="M533" s="182" t="s">
        <v>19</v>
      </c>
      <c r="N533" s="183" t="s">
        <v>43</v>
      </c>
      <c r="O533" s="66"/>
      <c r="P533" s="184">
        <f>O533*H533</f>
        <v>0</v>
      </c>
      <c r="Q533" s="184">
        <v>2.45329</v>
      </c>
      <c r="R533" s="184">
        <f>Q533*H533</f>
        <v>2.15644191</v>
      </c>
      <c r="S533" s="184">
        <v>0</v>
      </c>
      <c r="T533" s="185">
        <f>S533*H533</f>
        <v>0</v>
      </c>
      <c r="U533" s="36"/>
      <c r="V533" s="36"/>
      <c r="W533" s="36"/>
      <c r="X533" s="36"/>
      <c r="Y533" s="36"/>
      <c r="Z533" s="36"/>
      <c r="AA533" s="36"/>
      <c r="AB533" s="36"/>
      <c r="AC533" s="36"/>
      <c r="AD533" s="36"/>
      <c r="AE533" s="36"/>
      <c r="AR533" s="186" t="s">
        <v>149</v>
      </c>
      <c r="AT533" s="186" t="s">
        <v>145</v>
      </c>
      <c r="AU533" s="186" t="s">
        <v>82</v>
      </c>
      <c r="AY533" s="19" t="s">
        <v>143</v>
      </c>
      <c r="BE533" s="187">
        <f>IF(N533="základní",J533,0)</f>
        <v>0</v>
      </c>
      <c r="BF533" s="187">
        <f>IF(N533="snížená",J533,0)</f>
        <v>0</v>
      </c>
      <c r="BG533" s="187">
        <f>IF(N533="zákl. přenesená",J533,0)</f>
        <v>0</v>
      </c>
      <c r="BH533" s="187">
        <f>IF(N533="sníž. přenesená",J533,0)</f>
        <v>0</v>
      </c>
      <c r="BI533" s="187">
        <f>IF(N533="nulová",J533,0)</f>
        <v>0</v>
      </c>
      <c r="BJ533" s="19" t="s">
        <v>80</v>
      </c>
      <c r="BK533" s="187">
        <f>ROUND(I533*H533,2)</f>
        <v>0</v>
      </c>
      <c r="BL533" s="19" t="s">
        <v>149</v>
      </c>
      <c r="BM533" s="186" t="s">
        <v>540</v>
      </c>
    </row>
    <row r="534" spans="1:47" s="2" customFormat="1" ht="19.5">
      <c r="A534" s="36"/>
      <c r="B534" s="37"/>
      <c r="C534" s="38"/>
      <c r="D534" s="188" t="s">
        <v>151</v>
      </c>
      <c r="E534" s="38"/>
      <c r="F534" s="189" t="s">
        <v>541</v>
      </c>
      <c r="G534" s="38"/>
      <c r="H534" s="38"/>
      <c r="I534" s="190"/>
      <c r="J534" s="38"/>
      <c r="K534" s="38"/>
      <c r="L534" s="41"/>
      <c r="M534" s="191"/>
      <c r="N534" s="192"/>
      <c r="O534" s="66"/>
      <c r="P534" s="66"/>
      <c r="Q534" s="66"/>
      <c r="R534" s="66"/>
      <c r="S534" s="66"/>
      <c r="T534" s="67"/>
      <c r="U534" s="36"/>
      <c r="V534" s="36"/>
      <c r="W534" s="36"/>
      <c r="X534" s="36"/>
      <c r="Y534" s="36"/>
      <c r="Z534" s="36"/>
      <c r="AA534" s="36"/>
      <c r="AB534" s="36"/>
      <c r="AC534" s="36"/>
      <c r="AD534" s="36"/>
      <c r="AE534" s="36"/>
      <c r="AT534" s="19" t="s">
        <v>151</v>
      </c>
      <c r="AU534" s="19" t="s">
        <v>82</v>
      </c>
    </row>
    <row r="535" spans="2:51" s="14" customFormat="1" ht="12">
      <c r="B535" s="204"/>
      <c r="C535" s="205"/>
      <c r="D535" s="188" t="s">
        <v>158</v>
      </c>
      <c r="E535" s="206" t="s">
        <v>19</v>
      </c>
      <c r="F535" s="207" t="s">
        <v>542</v>
      </c>
      <c r="G535" s="205"/>
      <c r="H535" s="206" t="s">
        <v>19</v>
      </c>
      <c r="I535" s="208"/>
      <c r="J535" s="205"/>
      <c r="K535" s="205"/>
      <c r="L535" s="209"/>
      <c r="M535" s="210"/>
      <c r="N535" s="211"/>
      <c r="O535" s="211"/>
      <c r="P535" s="211"/>
      <c r="Q535" s="211"/>
      <c r="R535" s="211"/>
      <c r="S535" s="211"/>
      <c r="T535" s="212"/>
      <c r="AT535" s="213" t="s">
        <v>158</v>
      </c>
      <c r="AU535" s="213" t="s">
        <v>82</v>
      </c>
      <c r="AV535" s="14" t="s">
        <v>80</v>
      </c>
      <c r="AW535" s="14" t="s">
        <v>33</v>
      </c>
      <c r="AX535" s="14" t="s">
        <v>72</v>
      </c>
      <c r="AY535" s="213" t="s">
        <v>143</v>
      </c>
    </row>
    <row r="536" spans="2:51" s="13" customFormat="1" ht="12">
      <c r="B536" s="193"/>
      <c r="C536" s="194"/>
      <c r="D536" s="188" t="s">
        <v>158</v>
      </c>
      <c r="E536" s="195" t="s">
        <v>19</v>
      </c>
      <c r="F536" s="196" t="s">
        <v>543</v>
      </c>
      <c r="G536" s="194"/>
      <c r="H536" s="197">
        <v>0.879</v>
      </c>
      <c r="I536" s="198"/>
      <c r="J536" s="194"/>
      <c r="K536" s="194"/>
      <c r="L536" s="199"/>
      <c r="M536" s="200"/>
      <c r="N536" s="201"/>
      <c r="O536" s="201"/>
      <c r="P536" s="201"/>
      <c r="Q536" s="201"/>
      <c r="R536" s="201"/>
      <c r="S536" s="201"/>
      <c r="T536" s="202"/>
      <c r="AT536" s="203" t="s">
        <v>158</v>
      </c>
      <c r="AU536" s="203" t="s">
        <v>82</v>
      </c>
      <c r="AV536" s="13" t="s">
        <v>82</v>
      </c>
      <c r="AW536" s="13" t="s">
        <v>33</v>
      </c>
      <c r="AX536" s="13" t="s">
        <v>72</v>
      </c>
      <c r="AY536" s="203" t="s">
        <v>143</v>
      </c>
    </row>
    <row r="537" spans="2:51" s="15" customFormat="1" ht="12">
      <c r="B537" s="214"/>
      <c r="C537" s="215"/>
      <c r="D537" s="188" t="s">
        <v>158</v>
      </c>
      <c r="E537" s="216" t="s">
        <v>19</v>
      </c>
      <c r="F537" s="217" t="s">
        <v>172</v>
      </c>
      <c r="G537" s="215"/>
      <c r="H537" s="218">
        <v>0.879</v>
      </c>
      <c r="I537" s="219"/>
      <c r="J537" s="215"/>
      <c r="K537" s="215"/>
      <c r="L537" s="220"/>
      <c r="M537" s="221"/>
      <c r="N537" s="222"/>
      <c r="O537" s="222"/>
      <c r="P537" s="222"/>
      <c r="Q537" s="222"/>
      <c r="R537" s="222"/>
      <c r="S537" s="222"/>
      <c r="T537" s="223"/>
      <c r="AT537" s="224" t="s">
        <v>158</v>
      </c>
      <c r="AU537" s="224" t="s">
        <v>82</v>
      </c>
      <c r="AV537" s="15" t="s">
        <v>149</v>
      </c>
      <c r="AW537" s="15" t="s">
        <v>33</v>
      </c>
      <c r="AX537" s="15" t="s">
        <v>80</v>
      </c>
      <c r="AY537" s="224" t="s">
        <v>143</v>
      </c>
    </row>
    <row r="538" spans="1:65" s="2" customFormat="1" ht="24.2" customHeight="1">
      <c r="A538" s="36"/>
      <c r="B538" s="37"/>
      <c r="C538" s="175" t="s">
        <v>544</v>
      </c>
      <c r="D538" s="175" t="s">
        <v>145</v>
      </c>
      <c r="E538" s="176" t="s">
        <v>545</v>
      </c>
      <c r="F538" s="177" t="s">
        <v>546</v>
      </c>
      <c r="G538" s="178" t="s">
        <v>163</v>
      </c>
      <c r="H538" s="179">
        <v>1.242</v>
      </c>
      <c r="I538" s="180"/>
      <c r="J538" s="181">
        <f>ROUND(I538*H538,2)</f>
        <v>0</v>
      </c>
      <c r="K538" s="177" t="s">
        <v>155</v>
      </c>
      <c r="L538" s="41"/>
      <c r="M538" s="182" t="s">
        <v>19</v>
      </c>
      <c r="N538" s="183" t="s">
        <v>43</v>
      </c>
      <c r="O538" s="66"/>
      <c r="P538" s="184">
        <f>O538*H538</f>
        <v>0</v>
      </c>
      <c r="Q538" s="184">
        <v>0</v>
      </c>
      <c r="R538" s="184">
        <f>Q538*H538</f>
        <v>0</v>
      </c>
      <c r="S538" s="184">
        <v>0</v>
      </c>
      <c r="T538" s="185">
        <f>S538*H538</f>
        <v>0</v>
      </c>
      <c r="U538" s="36"/>
      <c r="V538" s="36"/>
      <c r="W538" s="36"/>
      <c r="X538" s="36"/>
      <c r="Y538" s="36"/>
      <c r="Z538" s="36"/>
      <c r="AA538" s="36"/>
      <c r="AB538" s="36"/>
      <c r="AC538" s="36"/>
      <c r="AD538" s="36"/>
      <c r="AE538" s="36"/>
      <c r="AR538" s="186" t="s">
        <v>149</v>
      </c>
      <c r="AT538" s="186" t="s">
        <v>145</v>
      </c>
      <c r="AU538" s="186" t="s">
        <v>82</v>
      </c>
      <c r="AY538" s="19" t="s">
        <v>143</v>
      </c>
      <c r="BE538" s="187">
        <f>IF(N538="základní",J538,0)</f>
        <v>0</v>
      </c>
      <c r="BF538" s="187">
        <f>IF(N538="snížená",J538,0)</f>
        <v>0</v>
      </c>
      <c r="BG538" s="187">
        <f>IF(N538="zákl. přenesená",J538,0)</f>
        <v>0</v>
      </c>
      <c r="BH538" s="187">
        <f>IF(N538="sníž. přenesená",J538,0)</f>
        <v>0</v>
      </c>
      <c r="BI538" s="187">
        <f>IF(N538="nulová",J538,0)</f>
        <v>0</v>
      </c>
      <c r="BJ538" s="19" t="s">
        <v>80</v>
      </c>
      <c r="BK538" s="187">
        <f>ROUND(I538*H538,2)</f>
        <v>0</v>
      </c>
      <c r="BL538" s="19" t="s">
        <v>149</v>
      </c>
      <c r="BM538" s="186" t="s">
        <v>547</v>
      </c>
    </row>
    <row r="539" spans="1:47" s="2" customFormat="1" ht="19.5">
      <c r="A539" s="36"/>
      <c r="B539" s="37"/>
      <c r="C539" s="38"/>
      <c r="D539" s="188" t="s">
        <v>151</v>
      </c>
      <c r="E539" s="38"/>
      <c r="F539" s="189" t="s">
        <v>548</v>
      </c>
      <c r="G539" s="38"/>
      <c r="H539" s="38"/>
      <c r="I539" s="190"/>
      <c r="J539" s="38"/>
      <c r="K539" s="38"/>
      <c r="L539" s="41"/>
      <c r="M539" s="191"/>
      <c r="N539" s="192"/>
      <c r="O539" s="66"/>
      <c r="P539" s="66"/>
      <c r="Q539" s="66"/>
      <c r="R539" s="66"/>
      <c r="S539" s="66"/>
      <c r="T539" s="67"/>
      <c r="U539" s="36"/>
      <c r="V539" s="36"/>
      <c r="W539" s="36"/>
      <c r="X539" s="36"/>
      <c r="Y539" s="36"/>
      <c r="Z539" s="36"/>
      <c r="AA539" s="36"/>
      <c r="AB539" s="36"/>
      <c r="AC539" s="36"/>
      <c r="AD539" s="36"/>
      <c r="AE539" s="36"/>
      <c r="AT539" s="19" t="s">
        <v>151</v>
      </c>
      <c r="AU539" s="19" t="s">
        <v>82</v>
      </c>
    </row>
    <row r="540" spans="2:51" s="13" customFormat="1" ht="12">
      <c r="B540" s="193"/>
      <c r="C540" s="194"/>
      <c r="D540" s="188" t="s">
        <v>158</v>
      </c>
      <c r="E540" s="195" t="s">
        <v>19</v>
      </c>
      <c r="F540" s="196" t="s">
        <v>549</v>
      </c>
      <c r="G540" s="194"/>
      <c r="H540" s="197">
        <v>1.242</v>
      </c>
      <c r="I540" s="198"/>
      <c r="J540" s="194"/>
      <c r="K540" s="194"/>
      <c r="L540" s="199"/>
      <c r="M540" s="200"/>
      <c r="N540" s="201"/>
      <c r="O540" s="201"/>
      <c r="P540" s="201"/>
      <c r="Q540" s="201"/>
      <c r="R540" s="201"/>
      <c r="S540" s="201"/>
      <c r="T540" s="202"/>
      <c r="AT540" s="203" t="s">
        <v>158</v>
      </c>
      <c r="AU540" s="203" t="s">
        <v>82</v>
      </c>
      <c r="AV540" s="13" t="s">
        <v>82</v>
      </c>
      <c r="AW540" s="13" t="s">
        <v>33</v>
      </c>
      <c r="AX540" s="13" t="s">
        <v>72</v>
      </c>
      <c r="AY540" s="203" t="s">
        <v>143</v>
      </c>
    </row>
    <row r="541" spans="2:51" s="15" customFormat="1" ht="12">
      <c r="B541" s="214"/>
      <c r="C541" s="215"/>
      <c r="D541" s="188" t="s">
        <v>158</v>
      </c>
      <c r="E541" s="216" t="s">
        <v>19</v>
      </c>
      <c r="F541" s="217" t="s">
        <v>172</v>
      </c>
      <c r="G541" s="215"/>
      <c r="H541" s="218">
        <v>1.242</v>
      </c>
      <c r="I541" s="219"/>
      <c r="J541" s="215"/>
      <c r="K541" s="215"/>
      <c r="L541" s="220"/>
      <c r="M541" s="221"/>
      <c r="N541" s="222"/>
      <c r="O541" s="222"/>
      <c r="P541" s="222"/>
      <c r="Q541" s="222"/>
      <c r="R541" s="222"/>
      <c r="S541" s="222"/>
      <c r="T541" s="223"/>
      <c r="AT541" s="224" t="s">
        <v>158</v>
      </c>
      <c r="AU541" s="224" t="s">
        <v>82</v>
      </c>
      <c r="AV541" s="15" t="s">
        <v>149</v>
      </c>
      <c r="AW541" s="15" t="s">
        <v>33</v>
      </c>
      <c r="AX541" s="15" t="s">
        <v>80</v>
      </c>
      <c r="AY541" s="224" t="s">
        <v>143</v>
      </c>
    </row>
    <row r="542" spans="1:65" s="2" customFormat="1" ht="14.45" customHeight="1">
      <c r="A542" s="36"/>
      <c r="B542" s="37"/>
      <c r="C542" s="175" t="s">
        <v>550</v>
      </c>
      <c r="D542" s="175" t="s">
        <v>145</v>
      </c>
      <c r="E542" s="176" t="s">
        <v>551</v>
      </c>
      <c r="F542" s="177" t="s">
        <v>552</v>
      </c>
      <c r="G542" s="178" t="s">
        <v>196</v>
      </c>
      <c r="H542" s="179">
        <v>0.09</v>
      </c>
      <c r="I542" s="180"/>
      <c r="J542" s="181">
        <f>ROUND(I542*H542,2)</f>
        <v>0</v>
      </c>
      <c r="K542" s="177" t="s">
        <v>155</v>
      </c>
      <c r="L542" s="41"/>
      <c r="M542" s="182" t="s">
        <v>19</v>
      </c>
      <c r="N542" s="183" t="s">
        <v>43</v>
      </c>
      <c r="O542" s="66"/>
      <c r="P542" s="184">
        <f>O542*H542</f>
        <v>0</v>
      </c>
      <c r="Q542" s="184">
        <v>1.06277</v>
      </c>
      <c r="R542" s="184">
        <f>Q542*H542</f>
        <v>0.09564929999999999</v>
      </c>
      <c r="S542" s="184">
        <v>0</v>
      </c>
      <c r="T542" s="185">
        <f>S542*H542</f>
        <v>0</v>
      </c>
      <c r="U542" s="36"/>
      <c r="V542" s="36"/>
      <c r="W542" s="36"/>
      <c r="X542" s="36"/>
      <c r="Y542" s="36"/>
      <c r="Z542" s="36"/>
      <c r="AA542" s="36"/>
      <c r="AB542" s="36"/>
      <c r="AC542" s="36"/>
      <c r="AD542" s="36"/>
      <c r="AE542" s="36"/>
      <c r="AR542" s="186" t="s">
        <v>149</v>
      </c>
      <c r="AT542" s="186" t="s">
        <v>145</v>
      </c>
      <c r="AU542" s="186" t="s">
        <v>82</v>
      </c>
      <c r="AY542" s="19" t="s">
        <v>143</v>
      </c>
      <c r="BE542" s="187">
        <f>IF(N542="základní",J542,0)</f>
        <v>0</v>
      </c>
      <c r="BF542" s="187">
        <f>IF(N542="snížená",J542,0)</f>
        <v>0</v>
      </c>
      <c r="BG542" s="187">
        <f>IF(N542="zákl. přenesená",J542,0)</f>
        <v>0</v>
      </c>
      <c r="BH542" s="187">
        <f>IF(N542="sníž. přenesená",J542,0)</f>
        <v>0</v>
      </c>
      <c r="BI542" s="187">
        <f>IF(N542="nulová",J542,0)</f>
        <v>0</v>
      </c>
      <c r="BJ542" s="19" t="s">
        <v>80</v>
      </c>
      <c r="BK542" s="187">
        <f>ROUND(I542*H542,2)</f>
        <v>0</v>
      </c>
      <c r="BL542" s="19" t="s">
        <v>149</v>
      </c>
      <c r="BM542" s="186" t="s">
        <v>553</v>
      </c>
    </row>
    <row r="543" spans="1:47" s="2" customFormat="1" ht="12">
      <c r="A543" s="36"/>
      <c r="B543" s="37"/>
      <c r="C543" s="38"/>
      <c r="D543" s="188" t="s">
        <v>151</v>
      </c>
      <c r="E543" s="38"/>
      <c r="F543" s="189" t="s">
        <v>554</v>
      </c>
      <c r="G543" s="38"/>
      <c r="H543" s="38"/>
      <c r="I543" s="190"/>
      <c r="J543" s="38"/>
      <c r="K543" s="38"/>
      <c r="L543" s="41"/>
      <c r="M543" s="191"/>
      <c r="N543" s="192"/>
      <c r="O543" s="66"/>
      <c r="P543" s="66"/>
      <c r="Q543" s="66"/>
      <c r="R543" s="66"/>
      <c r="S543" s="66"/>
      <c r="T543" s="67"/>
      <c r="U543" s="36"/>
      <c r="V543" s="36"/>
      <c r="W543" s="36"/>
      <c r="X543" s="36"/>
      <c r="Y543" s="36"/>
      <c r="Z543" s="36"/>
      <c r="AA543" s="36"/>
      <c r="AB543" s="36"/>
      <c r="AC543" s="36"/>
      <c r="AD543" s="36"/>
      <c r="AE543" s="36"/>
      <c r="AT543" s="19" t="s">
        <v>151</v>
      </c>
      <c r="AU543" s="19" t="s">
        <v>82</v>
      </c>
    </row>
    <row r="544" spans="2:51" s="14" customFormat="1" ht="12">
      <c r="B544" s="204"/>
      <c r="C544" s="205"/>
      <c r="D544" s="188" t="s">
        <v>158</v>
      </c>
      <c r="E544" s="206" t="s">
        <v>19</v>
      </c>
      <c r="F544" s="207" t="s">
        <v>542</v>
      </c>
      <c r="G544" s="205"/>
      <c r="H544" s="206" t="s">
        <v>19</v>
      </c>
      <c r="I544" s="208"/>
      <c r="J544" s="205"/>
      <c r="K544" s="205"/>
      <c r="L544" s="209"/>
      <c r="M544" s="210"/>
      <c r="N544" s="211"/>
      <c r="O544" s="211"/>
      <c r="P544" s="211"/>
      <c r="Q544" s="211"/>
      <c r="R544" s="211"/>
      <c r="S544" s="211"/>
      <c r="T544" s="212"/>
      <c r="AT544" s="213" t="s">
        <v>158</v>
      </c>
      <c r="AU544" s="213" t="s">
        <v>82</v>
      </c>
      <c r="AV544" s="14" t="s">
        <v>80</v>
      </c>
      <c r="AW544" s="14" t="s">
        <v>33</v>
      </c>
      <c r="AX544" s="14" t="s">
        <v>72</v>
      </c>
      <c r="AY544" s="213" t="s">
        <v>143</v>
      </c>
    </row>
    <row r="545" spans="2:51" s="14" customFormat="1" ht="12">
      <c r="B545" s="204"/>
      <c r="C545" s="205"/>
      <c r="D545" s="188" t="s">
        <v>158</v>
      </c>
      <c r="E545" s="206" t="s">
        <v>19</v>
      </c>
      <c r="F545" s="207" t="s">
        <v>535</v>
      </c>
      <c r="G545" s="205"/>
      <c r="H545" s="206" t="s">
        <v>19</v>
      </c>
      <c r="I545" s="208"/>
      <c r="J545" s="205"/>
      <c r="K545" s="205"/>
      <c r="L545" s="209"/>
      <c r="M545" s="210"/>
      <c r="N545" s="211"/>
      <c r="O545" s="211"/>
      <c r="P545" s="211"/>
      <c r="Q545" s="211"/>
      <c r="R545" s="211"/>
      <c r="S545" s="211"/>
      <c r="T545" s="212"/>
      <c r="AT545" s="213" t="s">
        <v>158</v>
      </c>
      <c r="AU545" s="213" t="s">
        <v>82</v>
      </c>
      <c r="AV545" s="14" t="s">
        <v>80</v>
      </c>
      <c r="AW545" s="14" t="s">
        <v>33</v>
      </c>
      <c r="AX545" s="14" t="s">
        <v>72</v>
      </c>
      <c r="AY545" s="213" t="s">
        <v>143</v>
      </c>
    </row>
    <row r="546" spans="2:51" s="13" customFormat="1" ht="12">
      <c r="B546" s="193"/>
      <c r="C546" s="194"/>
      <c r="D546" s="188" t="s">
        <v>158</v>
      </c>
      <c r="E546" s="195" t="s">
        <v>19</v>
      </c>
      <c r="F546" s="196" t="s">
        <v>555</v>
      </c>
      <c r="G546" s="194"/>
      <c r="H546" s="197">
        <v>0.09</v>
      </c>
      <c r="I546" s="198"/>
      <c r="J546" s="194"/>
      <c r="K546" s="194"/>
      <c r="L546" s="199"/>
      <c r="M546" s="200"/>
      <c r="N546" s="201"/>
      <c r="O546" s="201"/>
      <c r="P546" s="201"/>
      <c r="Q546" s="201"/>
      <c r="R546" s="201"/>
      <c r="S546" s="201"/>
      <c r="T546" s="202"/>
      <c r="AT546" s="203" t="s">
        <v>158</v>
      </c>
      <c r="AU546" s="203" t="s">
        <v>82</v>
      </c>
      <c r="AV546" s="13" t="s">
        <v>82</v>
      </c>
      <c r="AW546" s="13" t="s">
        <v>33</v>
      </c>
      <c r="AX546" s="13" t="s">
        <v>72</v>
      </c>
      <c r="AY546" s="203" t="s">
        <v>143</v>
      </c>
    </row>
    <row r="547" spans="2:51" s="15" customFormat="1" ht="12">
      <c r="B547" s="214"/>
      <c r="C547" s="215"/>
      <c r="D547" s="188" t="s">
        <v>158</v>
      </c>
      <c r="E547" s="216" t="s">
        <v>19</v>
      </c>
      <c r="F547" s="217" t="s">
        <v>172</v>
      </c>
      <c r="G547" s="215"/>
      <c r="H547" s="218">
        <v>0.09</v>
      </c>
      <c r="I547" s="219"/>
      <c r="J547" s="215"/>
      <c r="K547" s="215"/>
      <c r="L547" s="220"/>
      <c r="M547" s="221"/>
      <c r="N547" s="222"/>
      <c r="O547" s="222"/>
      <c r="P547" s="222"/>
      <c r="Q547" s="222"/>
      <c r="R547" s="222"/>
      <c r="S547" s="222"/>
      <c r="T547" s="223"/>
      <c r="AT547" s="224" t="s">
        <v>158</v>
      </c>
      <c r="AU547" s="224" t="s">
        <v>82</v>
      </c>
      <c r="AV547" s="15" t="s">
        <v>149</v>
      </c>
      <c r="AW547" s="15" t="s">
        <v>33</v>
      </c>
      <c r="AX547" s="15" t="s">
        <v>80</v>
      </c>
      <c r="AY547" s="224" t="s">
        <v>143</v>
      </c>
    </row>
    <row r="548" spans="1:65" s="2" customFormat="1" ht="24.2" customHeight="1">
      <c r="A548" s="36"/>
      <c r="B548" s="37"/>
      <c r="C548" s="175" t="s">
        <v>556</v>
      </c>
      <c r="D548" s="175" t="s">
        <v>145</v>
      </c>
      <c r="E548" s="176" t="s">
        <v>557</v>
      </c>
      <c r="F548" s="177" t="s">
        <v>558</v>
      </c>
      <c r="G548" s="178" t="s">
        <v>154</v>
      </c>
      <c r="H548" s="179">
        <v>6.765</v>
      </c>
      <c r="I548" s="180"/>
      <c r="J548" s="181">
        <f>ROUND(I548*H548,2)</f>
        <v>0</v>
      </c>
      <c r="K548" s="177" t="s">
        <v>155</v>
      </c>
      <c r="L548" s="41"/>
      <c r="M548" s="182" t="s">
        <v>19</v>
      </c>
      <c r="N548" s="183" t="s">
        <v>43</v>
      </c>
      <c r="O548" s="66"/>
      <c r="P548" s="184">
        <f>O548*H548</f>
        <v>0</v>
      </c>
      <c r="Q548" s="184">
        <v>0.0024</v>
      </c>
      <c r="R548" s="184">
        <f>Q548*H548</f>
        <v>0.016235999999999997</v>
      </c>
      <c r="S548" s="184">
        <v>0</v>
      </c>
      <c r="T548" s="185">
        <f>S548*H548</f>
        <v>0</v>
      </c>
      <c r="U548" s="36"/>
      <c r="V548" s="36"/>
      <c r="W548" s="36"/>
      <c r="X548" s="36"/>
      <c r="Y548" s="36"/>
      <c r="Z548" s="36"/>
      <c r="AA548" s="36"/>
      <c r="AB548" s="36"/>
      <c r="AC548" s="36"/>
      <c r="AD548" s="36"/>
      <c r="AE548" s="36"/>
      <c r="AR548" s="186" t="s">
        <v>149</v>
      </c>
      <c r="AT548" s="186" t="s">
        <v>145</v>
      </c>
      <c r="AU548" s="186" t="s">
        <v>82</v>
      </c>
      <c r="AY548" s="19" t="s">
        <v>143</v>
      </c>
      <c r="BE548" s="187">
        <f>IF(N548="základní",J548,0)</f>
        <v>0</v>
      </c>
      <c r="BF548" s="187">
        <f>IF(N548="snížená",J548,0)</f>
        <v>0</v>
      </c>
      <c r="BG548" s="187">
        <f>IF(N548="zákl. přenesená",J548,0)</f>
        <v>0</v>
      </c>
      <c r="BH548" s="187">
        <f>IF(N548="sníž. přenesená",J548,0)</f>
        <v>0</v>
      </c>
      <c r="BI548" s="187">
        <f>IF(N548="nulová",J548,0)</f>
        <v>0</v>
      </c>
      <c r="BJ548" s="19" t="s">
        <v>80</v>
      </c>
      <c r="BK548" s="187">
        <f>ROUND(I548*H548,2)</f>
        <v>0</v>
      </c>
      <c r="BL548" s="19" t="s">
        <v>149</v>
      </c>
      <c r="BM548" s="186" t="s">
        <v>559</v>
      </c>
    </row>
    <row r="549" spans="1:47" s="2" customFormat="1" ht="19.5">
      <c r="A549" s="36"/>
      <c r="B549" s="37"/>
      <c r="C549" s="38"/>
      <c r="D549" s="188" t="s">
        <v>151</v>
      </c>
      <c r="E549" s="38"/>
      <c r="F549" s="189" t="s">
        <v>560</v>
      </c>
      <c r="G549" s="38"/>
      <c r="H549" s="38"/>
      <c r="I549" s="190"/>
      <c r="J549" s="38"/>
      <c r="K549" s="38"/>
      <c r="L549" s="41"/>
      <c r="M549" s="191"/>
      <c r="N549" s="192"/>
      <c r="O549" s="66"/>
      <c r="P549" s="66"/>
      <c r="Q549" s="66"/>
      <c r="R549" s="66"/>
      <c r="S549" s="66"/>
      <c r="T549" s="67"/>
      <c r="U549" s="36"/>
      <c r="V549" s="36"/>
      <c r="W549" s="36"/>
      <c r="X549" s="36"/>
      <c r="Y549" s="36"/>
      <c r="Z549" s="36"/>
      <c r="AA549" s="36"/>
      <c r="AB549" s="36"/>
      <c r="AC549" s="36"/>
      <c r="AD549" s="36"/>
      <c r="AE549" s="36"/>
      <c r="AT549" s="19" t="s">
        <v>151</v>
      </c>
      <c r="AU549" s="19" t="s">
        <v>82</v>
      </c>
    </row>
    <row r="550" spans="2:51" s="14" customFormat="1" ht="12">
      <c r="B550" s="204"/>
      <c r="C550" s="205"/>
      <c r="D550" s="188" t="s">
        <v>158</v>
      </c>
      <c r="E550" s="206" t="s">
        <v>19</v>
      </c>
      <c r="F550" s="207" t="s">
        <v>542</v>
      </c>
      <c r="G550" s="205"/>
      <c r="H550" s="206" t="s">
        <v>19</v>
      </c>
      <c r="I550" s="208"/>
      <c r="J550" s="205"/>
      <c r="K550" s="205"/>
      <c r="L550" s="209"/>
      <c r="M550" s="210"/>
      <c r="N550" s="211"/>
      <c r="O550" s="211"/>
      <c r="P550" s="211"/>
      <c r="Q550" s="211"/>
      <c r="R550" s="211"/>
      <c r="S550" s="211"/>
      <c r="T550" s="212"/>
      <c r="AT550" s="213" t="s">
        <v>158</v>
      </c>
      <c r="AU550" s="213" t="s">
        <v>82</v>
      </c>
      <c r="AV550" s="14" t="s">
        <v>80</v>
      </c>
      <c r="AW550" s="14" t="s">
        <v>33</v>
      </c>
      <c r="AX550" s="14" t="s">
        <v>72</v>
      </c>
      <c r="AY550" s="213" t="s">
        <v>143</v>
      </c>
    </row>
    <row r="551" spans="2:51" s="13" customFormat="1" ht="12">
      <c r="B551" s="193"/>
      <c r="C551" s="194"/>
      <c r="D551" s="188" t="s">
        <v>158</v>
      </c>
      <c r="E551" s="195" t="s">
        <v>19</v>
      </c>
      <c r="F551" s="196" t="s">
        <v>561</v>
      </c>
      <c r="G551" s="194"/>
      <c r="H551" s="197">
        <v>6.765</v>
      </c>
      <c r="I551" s="198"/>
      <c r="J551" s="194"/>
      <c r="K551" s="194"/>
      <c r="L551" s="199"/>
      <c r="M551" s="200"/>
      <c r="N551" s="201"/>
      <c r="O551" s="201"/>
      <c r="P551" s="201"/>
      <c r="Q551" s="201"/>
      <c r="R551" s="201"/>
      <c r="S551" s="201"/>
      <c r="T551" s="202"/>
      <c r="AT551" s="203" t="s">
        <v>158</v>
      </c>
      <c r="AU551" s="203" t="s">
        <v>82</v>
      </c>
      <c r="AV551" s="13" t="s">
        <v>82</v>
      </c>
      <c r="AW551" s="13" t="s">
        <v>33</v>
      </c>
      <c r="AX551" s="13" t="s">
        <v>72</v>
      </c>
      <c r="AY551" s="203" t="s">
        <v>143</v>
      </c>
    </row>
    <row r="552" spans="2:51" s="15" customFormat="1" ht="12">
      <c r="B552" s="214"/>
      <c r="C552" s="215"/>
      <c r="D552" s="188" t="s">
        <v>158</v>
      </c>
      <c r="E552" s="216" t="s">
        <v>19</v>
      </c>
      <c r="F552" s="217" t="s">
        <v>172</v>
      </c>
      <c r="G552" s="215"/>
      <c r="H552" s="218">
        <v>6.765</v>
      </c>
      <c r="I552" s="219"/>
      <c r="J552" s="215"/>
      <c r="K552" s="215"/>
      <c r="L552" s="220"/>
      <c r="M552" s="221"/>
      <c r="N552" s="222"/>
      <c r="O552" s="222"/>
      <c r="P552" s="222"/>
      <c r="Q552" s="222"/>
      <c r="R552" s="222"/>
      <c r="S552" s="222"/>
      <c r="T552" s="223"/>
      <c r="AT552" s="224" t="s">
        <v>158</v>
      </c>
      <c r="AU552" s="224" t="s">
        <v>82</v>
      </c>
      <c r="AV552" s="15" t="s">
        <v>149</v>
      </c>
      <c r="AW552" s="15" t="s">
        <v>33</v>
      </c>
      <c r="AX552" s="15" t="s">
        <v>80</v>
      </c>
      <c r="AY552" s="224" t="s">
        <v>143</v>
      </c>
    </row>
    <row r="553" spans="1:65" s="2" customFormat="1" ht="24.2" customHeight="1">
      <c r="A553" s="36"/>
      <c r="B553" s="37"/>
      <c r="C553" s="225" t="s">
        <v>562</v>
      </c>
      <c r="D553" s="225" t="s">
        <v>214</v>
      </c>
      <c r="E553" s="226" t="s">
        <v>563</v>
      </c>
      <c r="F553" s="227" t="s">
        <v>564</v>
      </c>
      <c r="G553" s="228" t="s">
        <v>154</v>
      </c>
      <c r="H553" s="229">
        <v>7.442</v>
      </c>
      <c r="I553" s="230"/>
      <c r="J553" s="231">
        <f>ROUND(I553*H553,2)</f>
        <v>0</v>
      </c>
      <c r="K553" s="227" t="s">
        <v>155</v>
      </c>
      <c r="L553" s="232"/>
      <c r="M553" s="233" t="s">
        <v>19</v>
      </c>
      <c r="N553" s="234" t="s">
        <v>43</v>
      </c>
      <c r="O553" s="66"/>
      <c r="P553" s="184">
        <f>O553*H553</f>
        <v>0</v>
      </c>
      <c r="Q553" s="184">
        <v>0.08438</v>
      </c>
      <c r="R553" s="184">
        <f>Q553*H553</f>
        <v>0.62795596</v>
      </c>
      <c r="S553" s="184">
        <v>0</v>
      </c>
      <c r="T553" s="185">
        <f>S553*H553</f>
        <v>0</v>
      </c>
      <c r="U553" s="36"/>
      <c r="V553" s="36"/>
      <c r="W553" s="36"/>
      <c r="X553" s="36"/>
      <c r="Y553" s="36"/>
      <c r="Z553" s="36"/>
      <c r="AA553" s="36"/>
      <c r="AB553" s="36"/>
      <c r="AC553" s="36"/>
      <c r="AD553" s="36"/>
      <c r="AE553" s="36"/>
      <c r="AR553" s="186" t="s">
        <v>193</v>
      </c>
      <c r="AT553" s="186" t="s">
        <v>214</v>
      </c>
      <c r="AU553" s="186" t="s">
        <v>82</v>
      </c>
      <c r="AY553" s="19" t="s">
        <v>143</v>
      </c>
      <c r="BE553" s="187">
        <f>IF(N553="základní",J553,0)</f>
        <v>0</v>
      </c>
      <c r="BF553" s="187">
        <f>IF(N553="snížená",J553,0)</f>
        <v>0</v>
      </c>
      <c r="BG553" s="187">
        <f>IF(N553="zákl. přenesená",J553,0)</f>
        <v>0</v>
      </c>
      <c r="BH553" s="187">
        <f>IF(N553="sníž. přenesená",J553,0)</f>
        <v>0</v>
      </c>
      <c r="BI553" s="187">
        <f>IF(N553="nulová",J553,0)</f>
        <v>0</v>
      </c>
      <c r="BJ553" s="19" t="s">
        <v>80</v>
      </c>
      <c r="BK553" s="187">
        <f>ROUND(I553*H553,2)</f>
        <v>0</v>
      </c>
      <c r="BL553" s="19" t="s">
        <v>149</v>
      </c>
      <c r="BM553" s="186" t="s">
        <v>565</v>
      </c>
    </row>
    <row r="554" spans="1:47" s="2" customFormat="1" ht="12">
      <c r="A554" s="36"/>
      <c r="B554" s="37"/>
      <c r="C554" s="38"/>
      <c r="D554" s="188" t="s">
        <v>151</v>
      </c>
      <c r="E554" s="38"/>
      <c r="F554" s="189" t="s">
        <v>564</v>
      </c>
      <c r="G554" s="38"/>
      <c r="H554" s="38"/>
      <c r="I554" s="190"/>
      <c r="J554" s="38"/>
      <c r="K554" s="38"/>
      <c r="L554" s="41"/>
      <c r="M554" s="191"/>
      <c r="N554" s="192"/>
      <c r="O554" s="66"/>
      <c r="P554" s="66"/>
      <c r="Q554" s="66"/>
      <c r="R554" s="66"/>
      <c r="S554" s="66"/>
      <c r="T554" s="67"/>
      <c r="U554" s="36"/>
      <c r="V554" s="36"/>
      <c r="W554" s="36"/>
      <c r="X554" s="36"/>
      <c r="Y554" s="36"/>
      <c r="Z554" s="36"/>
      <c r="AA554" s="36"/>
      <c r="AB554" s="36"/>
      <c r="AC554" s="36"/>
      <c r="AD554" s="36"/>
      <c r="AE554" s="36"/>
      <c r="AT554" s="19" t="s">
        <v>151</v>
      </c>
      <c r="AU554" s="19" t="s">
        <v>82</v>
      </c>
    </row>
    <row r="555" spans="2:51" s="14" customFormat="1" ht="12">
      <c r="B555" s="204"/>
      <c r="C555" s="205"/>
      <c r="D555" s="188" t="s">
        <v>158</v>
      </c>
      <c r="E555" s="206" t="s">
        <v>19</v>
      </c>
      <c r="F555" s="207" t="s">
        <v>542</v>
      </c>
      <c r="G555" s="205"/>
      <c r="H555" s="206" t="s">
        <v>19</v>
      </c>
      <c r="I555" s="208"/>
      <c r="J555" s="205"/>
      <c r="K555" s="205"/>
      <c r="L555" s="209"/>
      <c r="M555" s="210"/>
      <c r="N555" s="211"/>
      <c r="O555" s="211"/>
      <c r="P555" s="211"/>
      <c r="Q555" s="211"/>
      <c r="R555" s="211"/>
      <c r="S555" s="211"/>
      <c r="T555" s="212"/>
      <c r="AT555" s="213" t="s">
        <v>158</v>
      </c>
      <c r="AU555" s="213" t="s">
        <v>82</v>
      </c>
      <c r="AV555" s="14" t="s">
        <v>80</v>
      </c>
      <c r="AW555" s="14" t="s">
        <v>33</v>
      </c>
      <c r="AX555" s="14" t="s">
        <v>72</v>
      </c>
      <c r="AY555" s="213" t="s">
        <v>143</v>
      </c>
    </row>
    <row r="556" spans="2:51" s="13" customFormat="1" ht="12">
      <c r="B556" s="193"/>
      <c r="C556" s="194"/>
      <c r="D556" s="188" t="s">
        <v>158</v>
      </c>
      <c r="E556" s="195" t="s">
        <v>19</v>
      </c>
      <c r="F556" s="196" t="s">
        <v>561</v>
      </c>
      <c r="G556" s="194"/>
      <c r="H556" s="197">
        <v>6.765</v>
      </c>
      <c r="I556" s="198"/>
      <c r="J556" s="194"/>
      <c r="K556" s="194"/>
      <c r="L556" s="199"/>
      <c r="M556" s="200"/>
      <c r="N556" s="201"/>
      <c r="O556" s="201"/>
      <c r="P556" s="201"/>
      <c r="Q556" s="201"/>
      <c r="R556" s="201"/>
      <c r="S556" s="201"/>
      <c r="T556" s="202"/>
      <c r="AT556" s="203" t="s">
        <v>158</v>
      </c>
      <c r="AU556" s="203" t="s">
        <v>82</v>
      </c>
      <c r="AV556" s="13" t="s">
        <v>82</v>
      </c>
      <c r="AW556" s="13" t="s">
        <v>33</v>
      </c>
      <c r="AX556" s="13" t="s">
        <v>80</v>
      </c>
      <c r="AY556" s="203" t="s">
        <v>143</v>
      </c>
    </row>
    <row r="557" spans="2:51" s="13" customFormat="1" ht="12">
      <c r="B557" s="193"/>
      <c r="C557" s="194"/>
      <c r="D557" s="188" t="s">
        <v>158</v>
      </c>
      <c r="E557" s="194"/>
      <c r="F557" s="196" t="s">
        <v>566</v>
      </c>
      <c r="G557" s="194"/>
      <c r="H557" s="197">
        <v>7.442</v>
      </c>
      <c r="I557" s="198"/>
      <c r="J557" s="194"/>
      <c r="K557" s="194"/>
      <c r="L557" s="199"/>
      <c r="M557" s="200"/>
      <c r="N557" s="201"/>
      <c r="O557" s="201"/>
      <c r="P557" s="201"/>
      <c r="Q557" s="201"/>
      <c r="R557" s="201"/>
      <c r="S557" s="201"/>
      <c r="T557" s="202"/>
      <c r="AT557" s="203" t="s">
        <v>158</v>
      </c>
      <c r="AU557" s="203" t="s">
        <v>82</v>
      </c>
      <c r="AV557" s="13" t="s">
        <v>82</v>
      </c>
      <c r="AW557" s="13" t="s">
        <v>4</v>
      </c>
      <c r="AX557" s="13" t="s">
        <v>80</v>
      </c>
      <c r="AY557" s="203" t="s">
        <v>143</v>
      </c>
    </row>
    <row r="558" spans="1:65" s="2" customFormat="1" ht="24.2" customHeight="1">
      <c r="A558" s="36"/>
      <c r="B558" s="37"/>
      <c r="C558" s="175" t="s">
        <v>567</v>
      </c>
      <c r="D558" s="175" t="s">
        <v>145</v>
      </c>
      <c r="E558" s="176" t="s">
        <v>568</v>
      </c>
      <c r="F558" s="177" t="s">
        <v>569</v>
      </c>
      <c r="G558" s="178" t="s">
        <v>148</v>
      </c>
      <c r="H558" s="179">
        <v>29</v>
      </c>
      <c r="I558" s="180"/>
      <c r="J558" s="181">
        <f>ROUND(I558*H558,2)</f>
        <v>0</v>
      </c>
      <c r="K558" s="177" t="s">
        <v>155</v>
      </c>
      <c r="L558" s="41"/>
      <c r="M558" s="182" t="s">
        <v>19</v>
      </c>
      <c r="N558" s="183" t="s">
        <v>43</v>
      </c>
      <c r="O558" s="66"/>
      <c r="P558" s="184">
        <f>O558*H558</f>
        <v>0</v>
      </c>
      <c r="Q558" s="184">
        <v>0.00048</v>
      </c>
      <c r="R558" s="184">
        <f>Q558*H558</f>
        <v>0.01392</v>
      </c>
      <c r="S558" s="184">
        <v>0</v>
      </c>
      <c r="T558" s="185">
        <f>S558*H558</f>
        <v>0</v>
      </c>
      <c r="U558" s="36"/>
      <c r="V558" s="36"/>
      <c r="W558" s="36"/>
      <c r="X558" s="36"/>
      <c r="Y558" s="36"/>
      <c r="Z558" s="36"/>
      <c r="AA558" s="36"/>
      <c r="AB558" s="36"/>
      <c r="AC558" s="36"/>
      <c r="AD558" s="36"/>
      <c r="AE558" s="36"/>
      <c r="AR558" s="186" t="s">
        <v>149</v>
      </c>
      <c r="AT558" s="186" t="s">
        <v>145</v>
      </c>
      <c r="AU558" s="186" t="s">
        <v>82</v>
      </c>
      <c r="AY558" s="19" t="s">
        <v>143</v>
      </c>
      <c r="BE558" s="187">
        <f>IF(N558="základní",J558,0)</f>
        <v>0</v>
      </c>
      <c r="BF558" s="187">
        <f>IF(N558="snížená",J558,0)</f>
        <v>0</v>
      </c>
      <c r="BG558" s="187">
        <f>IF(N558="zákl. přenesená",J558,0)</f>
        <v>0</v>
      </c>
      <c r="BH558" s="187">
        <f>IF(N558="sníž. přenesená",J558,0)</f>
        <v>0</v>
      </c>
      <c r="BI558" s="187">
        <f>IF(N558="nulová",J558,0)</f>
        <v>0</v>
      </c>
      <c r="BJ558" s="19" t="s">
        <v>80</v>
      </c>
      <c r="BK558" s="187">
        <f>ROUND(I558*H558,2)</f>
        <v>0</v>
      </c>
      <c r="BL558" s="19" t="s">
        <v>149</v>
      </c>
      <c r="BM558" s="186" t="s">
        <v>570</v>
      </c>
    </row>
    <row r="559" spans="1:47" s="2" customFormat="1" ht="29.25">
      <c r="A559" s="36"/>
      <c r="B559" s="37"/>
      <c r="C559" s="38"/>
      <c r="D559" s="188" t="s">
        <v>151</v>
      </c>
      <c r="E559" s="38"/>
      <c r="F559" s="189" t="s">
        <v>571</v>
      </c>
      <c r="G559" s="38"/>
      <c r="H559" s="38"/>
      <c r="I559" s="190"/>
      <c r="J559" s="38"/>
      <c r="K559" s="38"/>
      <c r="L559" s="41"/>
      <c r="M559" s="191"/>
      <c r="N559" s="192"/>
      <c r="O559" s="66"/>
      <c r="P559" s="66"/>
      <c r="Q559" s="66"/>
      <c r="R559" s="66"/>
      <c r="S559" s="66"/>
      <c r="T559" s="67"/>
      <c r="U559" s="36"/>
      <c r="V559" s="36"/>
      <c r="W559" s="36"/>
      <c r="X559" s="36"/>
      <c r="Y559" s="36"/>
      <c r="Z559" s="36"/>
      <c r="AA559" s="36"/>
      <c r="AB559" s="36"/>
      <c r="AC559" s="36"/>
      <c r="AD559" s="36"/>
      <c r="AE559" s="36"/>
      <c r="AT559" s="19" t="s">
        <v>151</v>
      </c>
      <c r="AU559" s="19" t="s">
        <v>82</v>
      </c>
    </row>
    <row r="560" spans="2:51" s="13" customFormat="1" ht="12">
      <c r="B560" s="193"/>
      <c r="C560" s="194"/>
      <c r="D560" s="188" t="s">
        <v>158</v>
      </c>
      <c r="E560" s="195" t="s">
        <v>19</v>
      </c>
      <c r="F560" s="196" t="s">
        <v>572</v>
      </c>
      <c r="G560" s="194"/>
      <c r="H560" s="197">
        <v>29</v>
      </c>
      <c r="I560" s="198"/>
      <c r="J560" s="194"/>
      <c r="K560" s="194"/>
      <c r="L560" s="199"/>
      <c r="M560" s="200"/>
      <c r="N560" s="201"/>
      <c r="O560" s="201"/>
      <c r="P560" s="201"/>
      <c r="Q560" s="201"/>
      <c r="R560" s="201"/>
      <c r="S560" s="201"/>
      <c r="T560" s="202"/>
      <c r="AT560" s="203" t="s">
        <v>158</v>
      </c>
      <c r="AU560" s="203" t="s">
        <v>82</v>
      </c>
      <c r="AV560" s="13" t="s">
        <v>82</v>
      </c>
      <c r="AW560" s="13" t="s">
        <v>33</v>
      </c>
      <c r="AX560" s="13" t="s">
        <v>80</v>
      </c>
      <c r="AY560" s="203" t="s">
        <v>143</v>
      </c>
    </row>
    <row r="561" spans="1:65" s="2" customFormat="1" ht="24.2" customHeight="1">
      <c r="A561" s="36"/>
      <c r="B561" s="37"/>
      <c r="C561" s="175" t="s">
        <v>573</v>
      </c>
      <c r="D561" s="175" t="s">
        <v>145</v>
      </c>
      <c r="E561" s="176" t="s">
        <v>574</v>
      </c>
      <c r="F561" s="177" t="s">
        <v>575</v>
      </c>
      <c r="G561" s="178" t="s">
        <v>148</v>
      </c>
      <c r="H561" s="179">
        <v>25</v>
      </c>
      <c r="I561" s="180"/>
      <c r="J561" s="181">
        <f>ROUND(I561*H561,2)</f>
        <v>0</v>
      </c>
      <c r="K561" s="177" t="s">
        <v>155</v>
      </c>
      <c r="L561" s="41"/>
      <c r="M561" s="182" t="s">
        <v>19</v>
      </c>
      <c r="N561" s="183" t="s">
        <v>43</v>
      </c>
      <c r="O561" s="66"/>
      <c r="P561" s="184">
        <f>O561*H561</f>
        <v>0</v>
      </c>
      <c r="Q561" s="184">
        <v>0.4417</v>
      </c>
      <c r="R561" s="184">
        <f>Q561*H561</f>
        <v>11.0425</v>
      </c>
      <c r="S561" s="184">
        <v>0</v>
      </c>
      <c r="T561" s="185">
        <f>S561*H561</f>
        <v>0</v>
      </c>
      <c r="U561" s="36"/>
      <c r="V561" s="36"/>
      <c r="W561" s="36"/>
      <c r="X561" s="36"/>
      <c r="Y561" s="36"/>
      <c r="Z561" s="36"/>
      <c r="AA561" s="36"/>
      <c r="AB561" s="36"/>
      <c r="AC561" s="36"/>
      <c r="AD561" s="36"/>
      <c r="AE561" s="36"/>
      <c r="AR561" s="186" t="s">
        <v>149</v>
      </c>
      <c r="AT561" s="186" t="s">
        <v>145</v>
      </c>
      <c r="AU561" s="186" t="s">
        <v>82</v>
      </c>
      <c r="AY561" s="19" t="s">
        <v>143</v>
      </c>
      <c r="BE561" s="187">
        <f>IF(N561="základní",J561,0)</f>
        <v>0</v>
      </c>
      <c r="BF561" s="187">
        <f>IF(N561="snížená",J561,0)</f>
        <v>0</v>
      </c>
      <c r="BG561" s="187">
        <f>IF(N561="zákl. přenesená",J561,0)</f>
        <v>0</v>
      </c>
      <c r="BH561" s="187">
        <f>IF(N561="sníž. přenesená",J561,0)</f>
        <v>0</v>
      </c>
      <c r="BI561" s="187">
        <f>IF(N561="nulová",J561,0)</f>
        <v>0</v>
      </c>
      <c r="BJ561" s="19" t="s">
        <v>80</v>
      </c>
      <c r="BK561" s="187">
        <f>ROUND(I561*H561,2)</f>
        <v>0</v>
      </c>
      <c r="BL561" s="19" t="s">
        <v>149</v>
      </c>
      <c r="BM561" s="186" t="s">
        <v>576</v>
      </c>
    </row>
    <row r="562" spans="1:47" s="2" customFormat="1" ht="29.25">
      <c r="A562" s="36"/>
      <c r="B562" s="37"/>
      <c r="C562" s="38"/>
      <c r="D562" s="188" t="s">
        <v>151</v>
      </c>
      <c r="E562" s="38"/>
      <c r="F562" s="189" t="s">
        <v>577</v>
      </c>
      <c r="G562" s="38"/>
      <c r="H562" s="38"/>
      <c r="I562" s="190"/>
      <c r="J562" s="38"/>
      <c r="K562" s="38"/>
      <c r="L562" s="41"/>
      <c r="M562" s="191"/>
      <c r="N562" s="192"/>
      <c r="O562" s="66"/>
      <c r="P562" s="66"/>
      <c r="Q562" s="66"/>
      <c r="R562" s="66"/>
      <c r="S562" s="66"/>
      <c r="T562" s="67"/>
      <c r="U562" s="36"/>
      <c r="V562" s="36"/>
      <c r="W562" s="36"/>
      <c r="X562" s="36"/>
      <c r="Y562" s="36"/>
      <c r="Z562" s="36"/>
      <c r="AA562" s="36"/>
      <c r="AB562" s="36"/>
      <c r="AC562" s="36"/>
      <c r="AD562" s="36"/>
      <c r="AE562" s="36"/>
      <c r="AT562" s="19" t="s">
        <v>151</v>
      </c>
      <c r="AU562" s="19" t="s">
        <v>82</v>
      </c>
    </row>
    <row r="563" spans="2:51" s="14" customFormat="1" ht="12">
      <c r="B563" s="204"/>
      <c r="C563" s="205"/>
      <c r="D563" s="188" t="s">
        <v>158</v>
      </c>
      <c r="E563" s="206" t="s">
        <v>19</v>
      </c>
      <c r="F563" s="207" t="s">
        <v>276</v>
      </c>
      <c r="G563" s="205"/>
      <c r="H563" s="206" t="s">
        <v>19</v>
      </c>
      <c r="I563" s="208"/>
      <c r="J563" s="205"/>
      <c r="K563" s="205"/>
      <c r="L563" s="209"/>
      <c r="M563" s="210"/>
      <c r="N563" s="211"/>
      <c r="O563" s="211"/>
      <c r="P563" s="211"/>
      <c r="Q563" s="211"/>
      <c r="R563" s="211"/>
      <c r="S563" s="211"/>
      <c r="T563" s="212"/>
      <c r="AT563" s="213" t="s">
        <v>158</v>
      </c>
      <c r="AU563" s="213" t="s">
        <v>82</v>
      </c>
      <c r="AV563" s="14" t="s">
        <v>80</v>
      </c>
      <c r="AW563" s="14" t="s">
        <v>33</v>
      </c>
      <c r="AX563" s="14" t="s">
        <v>72</v>
      </c>
      <c r="AY563" s="213" t="s">
        <v>143</v>
      </c>
    </row>
    <row r="564" spans="2:51" s="13" customFormat="1" ht="12">
      <c r="B564" s="193"/>
      <c r="C564" s="194"/>
      <c r="D564" s="188" t="s">
        <v>158</v>
      </c>
      <c r="E564" s="195" t="s">
        <v>19</v>
      </c>
      <c r="F564" s="196" t="s">
        <v>213</v>
      </c>
      <c r="G564" s="194"/>
      <c r="H564" s="197">
        <v>11</v>
      </c>
      <c r="I564" s="198"/>
      <c r="J564" s="194"/>
      <c r="K564" s="194"/>
      <c r="L564" s="199"/>
      <c r="M564" s="200"/>
      <c r="N564" s="201"/>
      <c r="O564" s="201"/>
      <c r="P564" s="201"/>
      <c r="Q564" s="201"/>
      <c r="R564" s="201"/>
      <c r="S564" s="201"/>
      <c r="T564" s="202"/>
      <c r="AT564" s="203" t="s">
        <v>158</v>
      </c>
      <c r="AU564" s="203" t="s">
        <v>82</v>
      </c>
      <c r="AV564" s="13" t="s">
        <v>82</v>
      </c>
      <c r="AW564" s="13" t="s">
        <v>33</v>
      </c>
      <c r="AX564" s="13" t="s">
        <v>72</v>
      </c>
      <c r="AY564" s="203" t="s">
        <v>143</v>
      </c>
    </row>
    <row r="565" spans="2:51" s="14" customFormat="1" ht="12">
      <c r="B565" s="204"/>
      <c r="C565" s="205"/>
      <c r="D565" s="188" t="s">
        <v>158</v>
      </c>
      <c r="E565" s="206" t="s">
        <v>19</v>
      </c>
      <c r="F565" s="207" t="s">
        <v>287</v>
      </c>
      <c r="G565" s="205"/>
      <c r="H565" s="206" t="s">
        <v>19</v>
      </c>
      <c r="I565" s="208"/>
      <c r="J565" s="205"/>
      <c r="K565" s="205"/>
      <c r="L565" s="209"/>
      <c r="M565" s="210"/>
      <c r="N565" s="211"/>
      <c r="O565" s="211"/>
      <c r="P565" s="211"/>
      <c r="Q565" s="211"/>
      <c r="R565" s="211"/>
      <c r="S565" s="211"/>
      <c r="T565" s="212"/>
      <c r="AT565" s="213" t="s">
        <v>158</v>
      </c>
      <c r="AU565" s="213" t="s">
        <v>82</v>
      </c>
      <c r="AV565" s="14" t="s">
        <v>80</v>
      </c>
      <c r="AW565" s="14" t="s">
        <v>33</v>
      </c>
      <c r="AX565" s="14" t="s">
        <v>72</v>
      </c>
      <c r="AY565" s="213" t="s">
        <v>143</v>
      </c>
    </row>
    <row r="566" spans="2:51" s="13" customFormat="1" ht="12">
      <c r="B566" s="193"/>
      <c r="C566" s="194"/>
      <c r="D566" s="188" t="s">
        <v>158</v>
      </c>
      <c r="E566" s="195" t="s">
        <v>19</v>
      </c>
      <c r="F566" s="196" t="s">
        <v>188</v>
      </c>
      <c r="G566" s="194"/>
      <c r="H566" s="197">
        <v>7</v>
      </c>
      <c r="I566" s="198"/>
      <c r="J566" s="194"/>
      <c r="K566" s="194"/>
      <c r="L566" s="199"/>
      <c r="M566" s="200"/>
      <c r="N566" s="201"/>
      <c r="O566" s="201"/>
      <c r="P566" s="201"/>
      <c r="Q566" s="201"/>
      <c r="R566" s="201"/>
      <c r="S566" s="201"/>
      <c r="T566" s="202"/>
      <c r="AT566" s="203" t="s">
        <v>158</v>
      </c>
      <c r="AU566" s="203" t="s">
        <v>82</v>
      </c>
      <c r="AV566" s="13" t="s">
        <v>82</v>
      </c>
      <c r="AW566" s="13" t="s">
        <v>33</v>
      </c>
      <c r="AX566" s="13" t="s">
        <v>72</v>
      </c>
      <c r="AY566" s="203" t="s">
        <v>143</v>
      </c>
    </row>
    <row r="567" spans="2:51" s="14" customFormat="1" ht="12">
      <c r="B567" s="204"/>
      <c r="C567" s="205"/>
      <c r="D567" s="188" t="s">
        <v>158</v>
      </c>
      <c r="E567" s="206" t="s">
        <v>19</v>
      </c>
      <c r="F567" s="207" t="s">
        <v>297</v>
      </c>
      <c r="G567" s="205"/>
      <c r="H567" s="206" t="s">
        <v>19</v>
      </c>
      <c r="I567" s="208"/>
      <c r="J567" s="205"/>
      <c r="K567" s="205"/>
      <c r="L567" s="209"/>
      <c r="M567" s="210"/>
      <c r="N567" s="211"/>
      <c r="O567" s="211"/>
      <c r="P567" s="211"/>
      <c r="Q567" s="211"/>
      <c r="R567" s="211"/>
      <c r="S567" s="211"/>
      <c r="T567" s="212"/>
      <c r="AT567" s="213" t="s">
        <v>158</v>
      </c>
      <c r="AU567" s="213" t="s">
        <v>82</v>
      </c>
      <c r="AV567" s="14" t="s">
        <v>80</v>
      </c>
      <c r="AW567" s="14" t="s">
        <v>33</v>
      </c>
      <c r="AX567" s="14" t="s">
        <v>72</v>
      </c>
      <c r="AY567" s="213" t="s">
        <v>143</v>
      </c>
    </row>
    <row r="568" spans="2:51" s="13" customFormat="1" ht="12">
      <c r="B568" s="193"/>
      <c r="C568" s="194"/>
      <c r="D568" s="188" t="s">
        <v>158</v>
      </c>
      <c r="E568" s="195" t="s">
        <v>19</v>
      </c>
      <c r="F568" s="196" t="s">
        <v>149</v>
      </c>
      <c r="G568" s="194"/>
      <c r="H568" s="197">
        <v>4</v>
      </c>
      <c r="I568" s="198"/>
      <c r="J568" s="194"/>
      <c r="K568" s="194"/>
      <c r="L568" s="199"/>
      <c r="M568" s="200"/>
      <c r="N568" s="201"/>
      <c r="O568" s="201"/>
      <c r="P568" s="201"/>
      <c r="Q568" s="201"/>
      <c r="R568" s="201"/>
      <c r="S568" s="201"/>
      <c r="T568" s="202"/>
      <c r="AT568" s="203" t="s">
        <v>158</v>
      </c>
      <c r="AU568" s="203" t="s">
        <v>82</v>
      </c>
      <c r="AV568" s="13" t="s">
        <v>82</v>
      </c>
      <c r="AW568" s="13" t="s">
        <v>33</v>
      </c>
      <c r="AX568" s="13" t="s">
        <v>72</v>
      </c>
      <c r="AY568" s="203" t="s">
        <v>143</v>
      </c>
    </row>
    <row r="569" spans="2:51" s="14" customFormat="1" ht="12">
      <c r="B569" s="204"/>
      <c r="C569" s="205"/>
      <c r="D569" s="188" t="s">
        <v>158</v>
      </c>
      <c r="E569" s="206" t="s">
        <v>19</v>
      </c>
      <c r="F569" s="207" t="s">
        <v>578</v>
      </c>
      <c r="G569" s="205"/>
      <c r="H569" s="206" t="s">
        <v>19</v>
      </c>
      <c r="I569" s="208"/>
      <c r="J569" s="205"/>
      <c r="K569" s="205"/>
      <c r="L569" s="209"/>
      <c r="M569" s="210"/>
      <c r="N569" s="211"/>
      <c r="O569" s="211"/>
      <c r="P569" s="211"/>
      <c r="Q569" s="211"/>
      <c r="R569" s="211"/>
      <c r="S569" s="211"/>
      <c r="T569" s="212"/>
      <c r="AT569" s="213" t="s">
        <v>158</v>
      </c>
      <c r="AU569" s="213" t="s">
        <v>82</v>
      </c>
      <c r="AV569" s="14" t="s">
        <v>80</v>
      </c>
      <c r="AW569" s="14" t="s">
        <v>33</v>
      </c>
      <c r="AX569" s="14" t="s">
        <v>72</v>
      </c>
      <c r="AY569" s="213" t="s">
        <v>143</v>
      </c>
    </row>
    <row r="570" spans="2:51" s="13" customFormat="1" ht="12">
      <c r="B570" s="193"/>
      <c r="C570" s="194"/>
      <c r="D570" s="188" t="s">
        <v>158</v>
      </c>
      <c r="E570" s="195" t="s">
        <v>19</v>
      </c>
      <c r="F570" s="196" t="s">
        <v>160</v>
      </c>
      <c r="G570" s="194"/>
      <c r="H570" s="197">
        <v>3</v>
      </c>
      <c r="I570" s="198"/>
      <c r="J570" s="194"/>
      <c r="K570" s="194"/>
      <c r="L570" s="199"/>
      <c r="M570" s="200"/>
      <c r="N570" s="201"/>
      <c r="O570" s="201"/>
      <c r="P570" s="201"/>
      <c r="Q570" s="201"/>
      <c r="R570" s="201"/>
      <c r="S570" s="201"/>
      <c r="T570" s="202"/>
      <c r="AT570" s="203" t="s">
        <v>158</v>
      </c>
      <c r="AU570" s="203" t="s">
        <v>82</v>
      </c>
      <c r="AV570" s="13" t="s">
        <v>82</v>
      </c>
      <c r="AW570" s="13" t="s">
        <v>33</v>
      </c>
      <c r="AX570" s="13" t="s">
        <v>72</v>
      </c>
      <c r="AY570" s="203" t="s">
        <v>143</v>
      </c>
    </row>
    <row r="571" spans="2:51" s="15" customFormat="1" ht="12">
      <c r="B571" s="214"/>
      <c r="C571" s="215"/>
      <c r="D571" s="188" t="s">
        <v>158</v>
      </c>
      <c r="E571" s="216" t="s">
        <v>19</v>
      </c>
      <c r="F571" s="217" t="s">
        <v>172</v>
      </c>
      <c r="G571" s="215"/>
      <c r="H571" s="218">
        <v>25</v>
      </c>
      <c r="I571" s="219"/>
      <c r="J571" s="215"/>
      <c r="K571" s="215"/>
      <c r="L571" s="220"/>
      <c r="M571" s="221"/>
      <c r="N571" s="222"/>
      <c r="O571" s="222"/>
      <c r="P571" s="222"/>
      <c r="Q571" s="222"/>
      <c r="R571" s="222"/>
      <c r="S571" s="222"/>
      <c r="T571" s="223"/>
      <c r="AT571" s="224" t="s">
        <v>158</v>
      </c>
      <c r="AU571" s="224" t="s">
        <v>82</v>
      </c>
      <c r="AV571" s="15" t="s">
        <v>149</v>
      </c>
      <c r="AW571" s="15" t="s">
        <v>33</v>
      </c>
      <c r="AX571" s="15" t="s">
        <v>80</v>
      </c>
      <c r="AY571" s="224" t="s">
        <v>143</v>
      </c>
    </row>
    <row r="572" spans="1:65" s="2" customFormat="1" ht="24.2" customHeight="1">
      <c r="A572" s="36"/>
      <c r="B572" s="37"/>
      <c r="C572" s="225" t="s">
        <v>579</v>
      </c>
      <c r="D572" s="225" t="s">
        <v>214</v>
      </c>
      <c r="E572" s="226" t="s">
        <v>580</v>
      </c>
      <c r="F572" s="227" t="s">
        <v>581</v>
      </c>
      <c r="G572" s="228" t="s">
        <v>148</v>
      </c>
      <c r="H572" s="229">
        <v>27</v>
      </c>
      <c r="I572" s="230"/>
      <c r="J572" s="231">
        <f>ROUND(I572*H572,2)</f>
        <v>0</v>
      </c>
      <c r="K572" s="227" t="s">
        <v>155</v>
      </c>
      <c r="L572" s="232"/>
      <c r="M572" s="233" t="s">
        <v>19</v>
      </c>
      <c r="N572" s="234" t="s">
        <v>43</v>
      </c>
      <c r="O572" s="66"/>
      <c r="P572" s="184">
        <f>O572*H572</f>
        <v>0</v>
      </c>
      <c r="Q572" s="184">
        <v>0.01225</v>
      </c>
      <c r="R572" s="184">
        <f>Q572*H572</f>
        <v>0.33075</v>
      </c>
      <c r="S572" s="184">
        <v>0</v>
      </c>
      <c r="T572" s="185">
        <f>S572*H572</f>
        <v>0</v>
      </c>
      <c r="U572" s="36"/>
      <c r="V572" s="36"/>
      <c r="W572" s="36"/>
      <c r="X572" s="36"/>
      <c r="Y572" s="36"/>
      <c r="Z572" s="36"/>
      <c r="AA572" s="36"/>
      <c r="AB572" s="36"/>
      <c r="AC572" s="36"/>
      <c r="AD572" s="36"/>
      <c r="AE572" s="36"/>
      <c r="AR572" s="186" t="s">
        <v>193</v>
      </c>
      <c r="AT572" s="186" t="s">
        <v>214</v>
      </c>
      <c r="AU572" s="186" t="s">
        <v>82</v>
      </c>
      <c r="AY572" s="19" t="s">
        <v>143</v>
      </c>
      <c r="BE572" s="187">
        <f>IF(N572="základní",J572,0)</f>
        <v>0</v>
      </c>
      <c r="BF572" s="187">
        <f>IF(N572="snížená",J572,0)</f>
        <v>0</v>
      </c>
      <c r="BG572" s="187">
        <f>IF(N572="zákl. přenesená",J572,0)</f>
        <v>0</v>
      </c>
      <c r="BH572" s="187">
        <f>IF(N572="sníž. přenesená",J572,0)</f>
        <v>0</v>
      </c>
      <c r="BI572" s="187">
        <f>IF(N572="nulová",J572,0)</f>
        <v>0</v>
      </c>
      <c r="BJ572" s="19" t="s">
        <v>80</v>
      </c>
      <c r="BK572" s="187">
        <f>ROUND(I572*H572,2)</f>
        <v>0</v>
      </c>
      <c r="BL572" s="19" t="s">
        <v>149</v>
      </c>
      <c r="BM572" s="186" t="s">
        <v>582</v>
      </c>
    </row>
    <row r="573" spans="1:47" s="2" customFormat="1" ht="19.5">
      <c r="A573" s="36"/>
      <c r="B573" s="37"/>
      <c r="C573" s="38"/>
      <c r="D573" s="188" t="s">
        <v>151</v>
      </c>
      <c r="E573" s="38"/>
      <c r="F573" s="189" t="s">
        <v>581</v>
      </c>
      <c r="G573" s="38"/>
      <c r="H573" s="38"/>
      <c r="I573" s="190"/>
      <c r="J573" s="38"/>
      <c r="K573" s="38"/>
      <c r="L573" s="41"/>
      <c r="M573" s="191"/>
      <c r="N573" s="192"/>
      <c r="O573" s="66"/>
      <c r="P573" s="66"/>
      <c r="Q573" s="66"/>
      <c r="R573" s="66"/>
      <c r="S573" s="66"/>
      <c r="T573" s="67"/>
      <c r="U573" s="36"/>
      <c r="V573" s="36"/>
      <c r="W573" s="36"/>
      <c r="X573" s="36"/>
      <c r="Y573" s="36"/>
      <c r="Z573" s="36"/>
      <c r="AA573" s="36"/>
      <c r="AB573" s="36"/>
      <c r="AC573" s="36"/>
      <c r="AD573" s="36"/>
      <c r="AE573" s="36"/>
      <c r="AT573" s="19" t="s">
        <v>151</v>
      </c>
      <c r="AU573" s="19" t="s">
        <v>82</v>
      </c>
    </row>
    <row r="574" spans="2:51" s="14" customFormat="1" ht="12">
      <c r="B574" s="204"/>
      <c r="C574" s="205"/>
      <c r="D574" s="188" t="s">
        <v>158</v>
      </c>
      <c r="E574" s="206" t="s">
        <v>19</v>
      </c>
      <c r="F574" s="207" t="s">
        <v>276</v>
      </c>
      <c r="G574" s="205"/>
      <c r="H574" s="206" t="s">
        <v>19</v>
      </c>
      <c r="I574" s="208"/>
      <c r="J574" s="205"/>
      <c r="K574" s="205"/>
      <c r="L574" s="209"/>
      <c r="M574" s="210"/>
      <c r="N574" s="211"/>
      <c r="O574" s="211"/>
      <c r="P574" s="211"/>
      <c r="Q574" s="211"/>
      <c r="R574" s="211"/>
      <c r="S574" s="211"/>
      <c r="T574" s="212"/>
      <c r="AT574" s="213" t="s">
        <v>158</v>
      </c>
      <c r="AU574" s="213" t="s">
        <v>82</v>
      </c>
      <c r="AV574" s="14" t="s">
        <v>80</v>
      </c>
      <c r="AW574" s="14" t="s">
        <v>33</v>
      </c>
      <c r="AX574" s="14" t="s">
        <v>72</v>
      </c>
      <c r="AY574" s="213" t="s">
        <v>143</v>
      </c>
    </row>
    <row r="575" spans="2:51" s="13" customFormat="1" ht="12">
      <c r="B575" s="193"/>
      <c r="C575" s="194"/>
      <c r="D575" s="188" t="s">
        <v>158</v>
      </c>
      <c r="E575" s="195" t="s">
        <v>19</v>
      </c>
      <c r="F575" s="196" t="s">
        <v>188</v>
      </c>
      <c r="G575" s="194"/>
      <c r="H575" s="197">
        <v>7</v>
      </c>
      <c r="I575" s="198"/>
      <c r="J575" s="194"/>
      <c r="K575" s="194"/>
      <c r="L575" s="199"/>
      <c r="M575" s="200"/>
      <c r="N575" s="201"/>
      <c r="O575" s="201"/>
      <c r="P575" s="201"/>
      <c r="Q575" s="201"/>
      <c r="R575" s="201"/>
      <c r="S575" s="201"/>
      <c r="T575" s="202"/>
      <c r="AT575" s="203" t="s">
        <v>158</v>
      </c>
      <c r="AU575" s="203" t="s">
        <v>82</v>
      </c>
      <c r="AV575" s="13" t="s">
        <v>82</v>
      </c>
      <c r="AW575" s="13" t="s">
        <v>33</v>
      </c>
      <c r="AX575" s="13" t="s">
        <v>72</v>
      </c>
      <c r="AY575" s="203" t="s">
        <v>143</v>
      </c>
    </row>
    <row r="576" spans="2:51" s="14" customFormat="1" ht="12">
      <c r="B576" s="204"/>
      <c r="C576" s="205"/>
      <c r="D576" s="188" t="s">
        <v>158</v>
      </c>
      <c r="E576" s="206" t="s">
        <v>19</v>
      </c>
      <c r="F576" s="207" t="s">
        <v>287</v>
      </c>
      <c r="G576" s="205"/>
      <c r="H576" s="206" t="s">
        <v>19</v>
      </c>
      <c r="I576" s="208"/>
      <c r="J576" s="205"/>
      <c r="K576" s="205"/>
      <c r="L576" s="209"/>
      <c r="M576" s="210"/>
      <c r="N576" s="211"/>
      <c r="O576" s="211"/>
      <c r="P576" s="211"/>
      <c r="Q576" s="211"/>
      <c r="R576" s="211"/>
      <c r="S576" s="211"/>
      <c r="T576" s="212"/>
      <c r="AT576" s="213" t="s">
        <v>158</v>
      </c>
      <c r="AU576" s="213" t="s">
        <v>82</v>
      </c>
      <c r="AV576" s="14" t="s">
        <v>80</v>
      </c>
      <c r="AW576" s="14" t="s">
        <v>33</v>
      </c>
      <c r="AX576" s="14" t="s">
        <v>72</v>
      </c>
      <c r="AY576" s="213" t="s">
        <v>143</v>
      </c>
    </row>
    <row r="577" spans="2:51" s="13" customFormat="1" ht="12">
      <c r="B577" s="193"/>
      <c r="C577" s="194"/>
      <c r="D577" s="188" t="s">
        <v>158</v>
      </c>
      <c r="E577" s="195" t="s">
        <v>19</v>
      </c>
      <c r="F577" s="196" t="s">
        <v>202</v>
      </c>
      <c r="G577" s="194"/>
      <c r="H577" s="197">
        <v>9</v>
      </c>
      <c r="I577" s="198"/>
      <c r="J577" s="194"/>
      <c r="K577" s="194"/>
      <c r="L577" s="199"/>
      <c r="M577" s="200"/>
      <c r="N577" s="201"/>
      <c r="O577" s="201"/>
      <c r="P577" s="201"/>
      <c r="Q577" s="201"/>
      <c r="R577" s="201"/>
      <c r="S577" s="201"/>
      <c r="T577" s="202"/>
      <c r="AT577" s="203" t="s">
        <v>158</v>
      </c>
      <c r="AU577" s="203" t="s">
        <v>82</v>
      </c>
      <c r="AV577" s="13" t="s">
        <v>82</v>
      </c>
      <c r="AW577" s="13" t="s">
        <v>33</v>
      </c>
      <c r="AX577" s="13" t="s">
        <v>72</v>
      </c>
      <c r="AY577" s="203" t="s">
        <v>143</v>
      </c>
    </row>
    <row r="578" spans="2:51" s="14" customFormat="1" ht="12">
      <c r="B578" s="204"/>
      <c r="C578" s="205"/>
      <c r="D578" s="188" t="s">
        <v>158</v>
      </c>
      <c r="E578" s="206" t="s">
        <v>19</v>
      </c>
      <c r="F578" s="207" t="s">
        <v>297</v>
      </c>
      <c r="G578" s="205"/>
      <c r="H578" s="206" t="s">
        <v>19</v>
      </c>
      <c r="I578" s="208"/>
      <c r="J578" s="205"/>
      <c r="K578" s="205"/>
      <c r="L578" s="209"/>
      <c r="M578" s="210"/>
      <c r="N578" s="211"/>
      <c r="O578" s="211"/>
      <c r="P578" s="211"/>
      <c r="Q578" s="211"/>
      <c r="R578" s="211"/>
      <c r="S578" s="211"/>
      <c r="T578" s="212"/>
      <c r="AT578" s="213" t="s">
        <v>158</v>
      </c>
      <c r="AU578" s="213" t="s">
        <v>82</v>
      </c>
      <c r="AV578" s="14" t="s">
        <v>80</v>
      </c>
      <c r="AW578" s="14" t="s">
        <v>33</v>
      </c>
      <c r="AX578" s="14" t="s">
        <v>72</v>
      </c>
      <c r="AY578" s="213" t="s">
        <v>143</v>
      </c>
    </row>
    <row r="579" spans="2:51" s="13" customFormat="1" ht="12">
      <c r="B579" s="193"/>
      <c r="C579" s="194"/>
      <c r="D579" s="188" t="s">
        <v>158</v>
      </c>
      <c r="E579" s="195" t="s">
        <v>19</v>
      </c>
      <c r="F579" s="196" t="s">
        <v>207</v>
      </c>
      <c r="G579" s="194"/>
      <c r="H579" s="197">
        <v>10</v>
      </c>
      <c r="I579" s="198"/>
      <c r="J579" s="194"/>
      <c r="K579" s="194"/>
      <c r="L579" s="199"/>
      <c r="M579" s="200"/>
      <c r="N579" s="201"/>
      <c r="O579" s="201"/>
      <c r="P579" s="201"/>
      <c r="Q579" s="201"/>
      <c r="R579" s="201"/>
      <c r="S579" s="201"/>
      <c r="T579" s="202"/>
      <c r="AT579" s="203" t="s">
        <v>158</v>
      </c>
      <c r="AU579" s="203" t="s">
        <v>82</v>
      </c>
      <c r="AV579" s="13" t="s">
        <v>82</v>
      </c>
      <c r="AW579" s="13" t="s">
        <v>33</v>
      </c>
      <c r="AX579" s="13" t="s">
        <v>72</v>
      </c>
      <c r="AY579" s="203" t="s">
        <v>143</v>
      </c>
    </row>
    <row r="580" spans="2:51" s="14" customFormat="1" ht="12">
      <c r="B580" s="204"/>
      <c r="C580" s="205"/>
      <c r="D580" s="188" t="s">
        <v>158</v>
      </c>
      <c r="E580" s="206" t="s">
        <v>19</v>
      </c>
      <c r="F580" s="207" t="s">
        <v>306</v>
      </c>
      <c r="G580" s="205"/>
      <c r="H580" s="206" t="s">
        <v>19</v>
      </c>
      <c r="I580" s="208"/>
      <c r="J580" s="205"/>
      <c r="K580" s="205"/>
      <c r="L580" s="209"/>
      <c r="M580" s="210"/>
      <c r="N580" s="211"/>
      <c r="O580" s="211"/>
      <c r="P580" s="211"/>
      <c r="Q580" s="211"/>
      <c r="R580" s="211"/>
      <c r="S580" s="211"/>
      <c r="T580" s="212"/>
      <c r="AT580" s="213" t="s">
        <v>158</v>
      </c>
      <c r="AU580" s="213" t="s">
        <v>82</v>
      </c>
      <c r="AV580" s="14" t="s">
        <v>80</v>
      </c>
      <c r="AW580" s="14" t="s">
        <v>33</v>
      </c>
      <c r="AX580" s="14" t="s">
        <v>72</v>
      </c>
      <c r="AY580" s="213" t="s">
        <v>143</v>
      </c>
    </row>
    <row r="581" spans="2:51" s="13" customFormat="1" ht="12">
      <c r="B581" s="193"/>
      <c r="C581" s="194"/>
      <c r="D581" s="188" t="s">
        <v>158</v>
      </c>
      <c r="E581" s="195" t="s">
        <v>19</v>
      </c>
      <c r="F581" s="196" t="s">
        <v>80</v>
      </c>
      <c r="G581" s="194"/>
      <c r="H581" s="197">
        <v>1</v>
      </c>
      <c r="I581" s="198"/>
      <c r="J581" s="194"/>
      <c r="K581" s="194"/>
      <c r="L581" s="199"/>
      <c r="M581" s="200"/>
      <c r="N581" s="201"/>
      <c r="O581" s="201"/>
      <c r="P581" s="201"/>
      <c r="Q581" s="201"/>
      <c r="R581" s="201"/>
      <c r="S581" s="201"/>
      <c r="T581" s="202"/>
      <c r="AT581" s="203" t="s">
        <v>158</v>
      </c>
      <c r="AU581" s="203" t="s">
        <v>82</v>
      </c>
      <c r="AV581" s="13" t="s">
        <v>82</v>
      </c>
      <c r="AW581" s="13" t="s">
        <v>33</v>
      </c>
      <c r="AX581" s="13" t="s">
        <v>72</v>
      </c>
      <c r="AY581" s="203" t="s">
        <v>143</v>
      </c>
    </row>
    <row r="582" spans="2:51" s="15" customFormat="1" ht="12">
      <c r="B582" s="214"/>
      <c r="C582" s="215"/>
      <c r="D582" s="188" t="s">
        <v>158</v>
      </c>
      <c r="E582" s="216" t="s">
        <v>19</v>
      </c>
      <c r="F582" s="217" t="s">
        <v>172</v>
      </c>
      <c r="G582" s="215"/>
      <c r="H582" s="218">
        <v>27</v>
      </c>
      <c r="I582" s="219"/>
      <c r="J582" s="215"/>
      <c r="K582" s="215"/>
      <c r="L582" s="220"/>
      <c r="M582" s="221"/>
      <c r="N582" s="222"/>
      <c r="O582" s="222"/>
      <c r="P582" s="222"/>
      <c r="Q582" s="222"/>
      <c r="R582" s="222"/>
      <c r="S582" s="222"/>
      <c r="T582" s="223"/>
      <c r="AT582" s="224" t="s">
        <v>158</v>
      </c>
      <c r="AU582" s="224" t="s">
        <v>82</v>
      </c>
      <c r="AV582" s="15" t="s">
        <v>149</v>
      </c>
      <c r="AW582" s="15" t="s">
        <v>33</v>
      </c>
      <c r="AX582" s="15" t="s">
        <v>80</v>
      </c>
      <c r="AY582" s="224" t="s">
        <v>143</v>
      </c>
    </row>
    <row r="583" spans="1:65" s="2" customFormat="1" ht="24.2" customHeight="1">
      <c r="A583" s="36"/>
      <c r="B583" s="37"/>
      <c r="C583" s="225" t="s">
        <v>583</v>
      </c>
      <c r="D583" s="225" t="s">
        <v>214</v>
      </c>
      <c r="E583" s="226" t="s">
        <v>584</v>
      </c>
      <c r="F583" s="227" t="s">
        <v>585</v>
      </c>
      <c r="G583" s="228" t="s">
        <v>148</v>
      </c>
      <c r="H583" s="229">
        <v>8</v>
      </c>
      <c r="I583" s="230"/>
      <c r="J583" s="231">
        <f>ROUND(I583*H583,2)</f>
        <v>0</v>
      </c>
      <c r="K583" s="227" t="s">
        <v>155</v>
      </c>
      <c r="L583" s="232"/>
      <c r="M583" s="233" t="s">
        <v>19</v>
      </c>
      <c r="N583" s="234" t="s">
        <v>43</v>
      </c>
      <c r="O583" s="66"/>
      <c r="P583" s="184">
        <f>O583*H583</f>
        <v>0</v>
      </c>
      <c r="Q583" s="184">
        <v>0.01489</v>
      </c>
      <c r="R583" s="184">
        <f>Q583*H583</f>
        <v>0.11912</v>
      </c>
      <c r="S583" s="184">
        <v>0</v>
      </c>
      <c r="T583" s="185">
        <f>S583*H583</f>
        <v>0</v>
      </c>
      <c r="U583" s="36"/>
      <c r="V583" s="36"/>
      <c r="W583" s="36"/>
      <c r="X583" s="36"/>
      <c r="Y583" s="36"/>
      <c r="Z583" s="36"/>
      <c r="AA583" s="36"/>
      <c r="AB583" s="36"/>
      <c r="AC583" s="36"/>
      <c r="AD583" s="36"/>
      <c r="AE583" s="36"/>
      <c r="AR583" s="186" t="s">
        <v>193</v>
      </c>
      <c r="AT583" s="186" t="s">
        <v>214</v>
      </c>
      <c r="AU583" s="186" t="s">
        <v>82</v>
      </c>
      <c r="AY583" s="19" t="s">
        <v>143</v>
      </c>
      <c r="BE583" s="187">
        <f>IF(N583="základní",J583,0)</f>
        <v>0</v>
      </c>
      <c r="BF583" s="187">
        <f>IF(N583="snížená",J583,0)</f>
        <v>0</v>
      </c>
      <c r="BG583" s="187">
        <f>IF(N583="zákl. přenesená",J583,0)</f>
        <v>0</v>
      </c>
      <c r="BH583" s="187">
        <f>IF(N583="sníž. přenesená",J583,0)</f>
        <v>0</v>
      </c>
      <c r="BI583" s="187">
        <f>IF(N583="nulová",J583,0)</f>
        <v>0</v>
      </c>
      <c r="BJ583" s="19" t="s">
        <v>80</v>
      </c>
      <c r="BK583" s="187">
        <f>ROUND(I583*H583,2)</f>
        <v>0</v>
      </c>
      <c r="BL583" s="19" t="s">
        <v>149</v>
      </c>
      <c r="BM583" s="186" t="s">
        <v>586</v>
      </c>
    </row>
    <row r="584" spans="1:47" s="2" customFormat="1" ht="19.5">
      <c r="A584" s="36"/>
      <c r="B584" s="37"/>
      <c r="C584" s="38"/>
      <c r="D584" s="188" t="s">
        <v>151</v>
      </c>
      <c r="E584" s="38"/>
      <c r="F584" s="189" t="s">
        <v>585</v>
      </c>
      <c r="G584" s="38"/>
      <c r="H584" s="38"/>
      <c r="I584" s="190"/>
      <c r="J584" s="38"/>
      <c r="K584" s="38"/>
      <c r="L584" s="41"/>
      <c r="M584" s="191"/>
      <c r="N584" s="192"/>
      <c r="O584" s="66"/>
      <c r="P584" s="66"/>
      <c r="Q584" s="66"/>
      <c r="R584" s="66"/>
      <c r="S584" s="66"/>
      <c r="T584" s="67"/>
      <c r="U584" s="36"/>
      <c r="V584" s="36"/>
      <c r="W584" s="36"/>
      <c r="X584" s="36"/>
      <c r="Y584" s="36"/>
      <c r="Z584" s="36"/>
      <c r="AA584" s="36"/>
      <c r="AB584" s="36"/>
      <c r="AC584" s="36"/>
      <c r="AD584" s="36"/>
      <c r="AE584" s="36"/>
      <c r="AT584" s="19" t="s">
        <v>151</v>
      </c>
      <c r="AU584" s="19" t="s">
        <v>82</v>
      </c>
    </row>
    <row r="585" spans="2:51" s="14" customFormat="1" ht="12">
      <c r="B585" s="204"/>
      <c r="C585" s="205"/>
      <c r="D585" s="188" t="s">
        <v>158</v>
      </c>
      <c r="E585" s="206" t="s">
        <v>19</v>
      </c>
      <c r="F585" s="207" t="s">
        <v>276</v>
      </c>
      <c r="G585" s="205"/>
      <c r="H585" s="206" t="s">
        <v>19</v>
      </c>
      <c r="I585" s="208"/>
      <c r="J585" s="205"/>
      <c r="K585" s="205"/>
      <c r="L585" s="209"/>
      <c r="M585" s="210"/>
      <c r="N585" s="211"/>
      <c r="O585" s="211"/>
      <c r="P585" s="211"/>
      <c r="Q585" s="211"/>
      <c r="R585" s="211"/>
      <c r="S585" s="211"/>
      <c r="T585" s="212"/>
      <c r="AT585" s="213" t="s">
        <v>158</v>
      </c>
      <c r="AU585" s="213" t="s">
        <v>82</v>
      </c>
      <c r="AV585" s="14" t="s">
        <v>80</v>
      </c>
      <c r="AW585" s="14" t="s">
        <v>33</v>
      </c>
      <c r="AX585" s="14" t="s">
        <v>72</v>
      </c>
      <c r="AY585" s="213" t="s">
        <v>143</v>
      </c>
    </row>
    <row r="586" spans="2:51" s="13" customFormat="1" ht="12">
      <c r="B586" s="193"/>
      <c r="C586" s="194"/>
      <c r="D586" s="188" t="s">
        <v>158</v>
      </c>
      <c r="E586" s="195" t="s">
        <v>19</v>
      </c>
      <c r="F586" s="196" t="s">
        <v>149</v>
      </c>
      <c r="G586" s="194"/>
      <c r="H586" s="197">
        <v>4</v>
      </c>
      <c r="I586" s="198"/>
      <c r="J586" s="194"/>
      <c r="K586" s="194"/>
      <c r="L586" s="199"/>
      <c r="M586" s="200"/>
      <c r="N586" s="201"/>
      <c r="O586" s="201"/>
      <c r="P586" s="201"/>
      <c r="Q586" s="201"/>
      <c r="R586" s="201"/>
      <c r="S586" s="201"/>
      <c r="T586" s="202"/>
      <c r="AT586" s="203" t="s">
        <v>158</v>
      </c>
      <c r="AU586" s="203" t="s">
        <v>82</v>
      </c>
      <c r="AV586" s="13" t="s">
        <v>82</v>
      </c>
      <c r="AW586" s="13" t="s">
        <v>33</v>
      </c>
      <c r="AX586" s="13" t="s">
        <v>72</v>
      </c>
      <c r="AY586" s="203" t="s">
        <v>143</v>
      </c>
    </row>
    <row r="587" spans="2:51" s="14" customFormat="1" ht="12">
      <c r="B587" s="204"/>
      <c r="C587" s="205"/>
      <c r="D587" s="188" t="s">
        <v>158</v>
      </c>
      <c r="E587" s="206" t="s">
        <v>19</v>
      </c>
      <c r="F587" s="207" t="s">
        <v>287</v>
      </c>
      <c r="G587" s="205"/>
      <c r="H587" s="206" t="s">
        <v>19</v>
      </c>
      <c r="I587" s="208"/>
      <c r="J587" s="205"/>
      <c r="K587" s="205"/>
      <c r="L587" s="209"/>
      <c r="M587" s="210"/>
      <c r="N587" s="211"/>
      <c r="O587" s="211"/>
      <c r="P587" s="211"/>
      <c r="Q587" s="211"/>
      <c r="R587" s="211"/>
      <c r="S587" s="211"/>
      <c r="T587" s="212"/>
      <c r="AT587" s="213" t="s">
        <v>158</v>
      </c>
      <c r="AU587" s="213" t="s">
        <v>82</v>
      </c>
      <c r="AV587" s="14" t="s">
        <v>80</v>
      </c>
      <c r="AW587" s="14" t="s">
        <v>33</v>
      </c>
      <c r="AX587" s="14" t="s">
        <v>72</v>
      </c>
      <c r="AY587" s="213" t="s">
        <v>143</v>
      </c>
    </row>
    <row r="588" spans="2:51" s="13" customFormat="1" ht="12">
      <c r="B588" s="193"/>
      <c r="C588" s="194"/>
      <c r="D588" s="188" t="s">
        <v>158</v>
      </c>
      <c r="E588" s="195" t="s">
        <v>19</v>
      </c>
      <c r="F588" s="196" t="s">
        <v>82</v>
      </c>
      <c r="G588" s="194"/>
      <c r="H588" s="197">
        <v>2</v>
      </c>
      <c r="I588" s="198"/>
      <c r="J588" s="194"/>
      <c r="K588" s="194"/>
      <c r="L588" s="199"/>
      <c r="M588" s="200"/>
      <c r="N588" s="201"/>
      <c r="O588" s="201"/>
      <c r="P588" s="201"/>
      <c r="Q588" s="201"/>
      <c r="R588" s="201"/>
      <c r="S588" s="201"/>
      <c r="T588" s="202"/>
      <c r="AT588" s="203" t="s">
        <v>158</v>
      </c>
      <c r="AU588" s="203" t="s">
        <v>82</v>
      </c>
      <c r="AV588" s="13" t="s">
        <v>82</v>
      </c>
      <c r="AW588" s="13" t="s">
        <v>33</v>
      </c>
      <c r="AX588" s="13" t="s">
        <v>72</v>
      </c>
      <c r="AY588" s="203" t="s">
        <v>143</v>
      </c>
    </row>
    <row r="589" spans="2:51" s="14" customFormat="1" ht="12">
      <c r="B589" s="204"/>
      <c r="C589" s="205"/>
      <c r="D589" s="188" t="s">
        <v>158</v>
      </c>
      <c r="E589" s="206" t="s">
        <v>19</v>
      </c>
      <c r="F589" s="207" t="s">
        <v>297</v>
      </c>
      <c r="G589" s="205"/>
      <c r="H589" s="206" t="s">
        <v>19</v>
      </c>
      <c r="I589" s="208"/>
      <c r="J589" s="205"/>
      <c r="K589" s="205"/>
      <c r="L589" s="209"/>
      <c r="M589" s="210"/>
      <c r="N589" s="211"/>
      <c r="O589" s="211"/>
      <c r="P589" s="211"/>
      <c r="Q589" s="211"/>
      <c r="R589" s="211"/>
      <c r="S589" s="211"/>
      <c r="T589" s="212"/>
      <c r="AT589" s="213" t="s">
        <v>158</v>
      </c>
      <c r="AU589" s="213" t="s">
        <v>82</v>
      </c>
      <c r="AV589" s="14" t="s">
        <v>80</v>
      </c>
      <c r="AW589" s="14" t="s">
        <v>33</v>
      </c>
      <c r="AX589" s="14" t="s">
        <v>72</v>
      </c>
      <c r="AY589" s="213" t="s">
        <v>143</v>
      </c>
    </row>
    <row r="590" spans="2:51" s="13" customFormat="1" ht="12">
      <c r="B590" s="193"/>
      <c r="C590" s="194"/>
      <c r="D590" s="188" t="s">
        <v>158</v>
      </c>
      <c r="E590" s="195" t="s">
        <v>19</v>
      </c>
      <c r="F590" s="196" t="s">
        <v>82</v>
      </c>
      <c r="G590" s="194"/>
      <c r="H590" s="197">
        <v>2</v>
      </c>
      <c r="I590" s="198"/>
      <c r="J590" s="194"/>
      <c r="K590" s="194"/>
      <c r="L590" s="199"/>
      <c r="M590" s="200"/>
      <c r="N590" s="201"/>
      <c r="O590" s="201"/>
      <c r="P590" s="201"/>
      <c r="Q590" s="201"/>
      <c r="R590" s="201"/>
      <c r="S590" s="201"/>
      <c r="T590" s="202"/>
      <c r="AT590" s="203" t="s">
        <v>158</v>
      </c>
      <c r="AU590" s="203" t="s">
        <v>82</v>
      </c>
      <c r="AV590" s="13" t="s">
        <v>82</v>
      </c>
      <c r="AW590" s="13" t="s">
        <v>33</v>
      </c>
      <c r="AX590" s="13" t="s">
        <v>72</v>
      </c>
      <c r="AY590" s="203" t="s">
        <v>143</v>
      </c>
    </row>
    <row r="591" spans="2:51" s="15" customFormat="1" ht="12">
      <c r="B591" s="214"/>
      <c r="C591" s="215"/>
      <c r="D591" s="188" t="s">
        <v>158</v>
      </c>
      <c r="E591" s="216" t="s">
        <v>19</v>
      </c>
      <c r="F591" s="217" t="s">
        <v>172</v>
      </c>
      <c r="G591" s="215"/>
      <c r="H591" s="218">
        <v>8</v>
      </c>
      <c r="I591" s="219"/>
      <c r="J591" s="215"/>
      <c r="K591" s="215"/>
      <c r="L591" s="220"/>
      <c r="M591" s="221"/>
      <c r="N591" s="222"/>
      <c r="O591" s="222"/>
      <c r="P591" s="222"/>
      <c r="Q591" s="222"/>
      <c r="R591" s="222"/>
      <c r="S591" s="222"/>
      <c r="T591" s="223"/>
      <c r="AT591" s="224" t="s">
        <v>158</v>
      </c>
      <c r="AU591" s="224" t="s">
        <v>82</v>
      </c>
      <c r="AV591" s="15" t="s">
        <v>149</v>
      </c>
      <c r="AW591" s="15" t="s">
        <v>33</v>
      </c>
      <c r="AX591" s="15" t="s">
        <v>80</v>
      </c>
      <c r="AY591" s="224" t="s">
        <v>143</v>
      </c>
    </row>
    <row r="592" spans="1:65" s="2" customFormat="1" ht="24.2" customHeight="1">
      <c r="A592" s="36"/>
      <c r="B592" s="37"/>
      <c r="C592" s="225" t="s">
        <v>587</v>
      </c>
      <c r="D592" s="225" t="s">
        <v>214</v>
      </c>
      <c r="E592" s="226" t="s">
        <v>588</v>
      </c>
      <c r="F592" s="227" t="s">
        <v>589</v>
      </c>
      <c r="G592" s="228" t="s">
        <v>148</v>
      </c>
      <c r="H592" s="229">
        <v>13</v>
      </c>
      <c r="I592" s="230"/>
      <c r="J592" s="231">
        <f>ROUND(I592*H592,2)</f>
        <v>0</v>
      </c>
      <c r="K592" s="227" t="s">
        <v>155</v>
      </c>
      <c r="L592" s="232"/>
      <c r="M592" s="233" t="s">
        <v>19</v>
      </c>
      <c r="N592" s="234" t="s">
        <v>43</v>
      </c>
      <c r="O592" s="66"/>
      <c r="P592" s="184">
        <f>O592*H592</f>
        <v>0</v>
      </c>
      <c r="Q592" s="184">
        <v>0.01249</v>
      </c>
      <c r="R592" s="184">
        <f>Q592*H592</f>
        <v>0.16237</v>
      </c>
      <c r="S592" s="184">
        <v>0</v>
      </c>
      <c r="T592" s="185">
        <f>S592*H592</f>
        <v>0</v>
      </c>
      <c r="U592" s="36"/>
      <c r="V592" s="36"/>
      <c r="W592" s="36"/>
      <c r="X592" s="36"/>
      <c r="Y592" s="36"/>
      <c r="Z592" s="36"/>
      <c r="AA592" s="36"/>
      <c r="AB592" s="36"/>
      <c r="AC592" s="36"/>
      <c r="AD592" s="36"/>
      <c r="AE592" s="36"/>
      <c r="AR592" s="186" t="s">
        <v>193</v>
      </c>
      <c r="AT592" s="186" t="s">
        <v>214</v>
      </c>
      <c r="AU592" s="186" t="s">
        <v>82</v>
      </c>
      <c r="AY592" s="19" t="s">
        <v>143</v>
      </c>
      <c r="BE592" s="187">
        <f>IF(N592="základní",J592,0)</f>
        <v>0</v>
      </c>
      <c r="BF592" s="187">
        <f>IF(N592="snížená",J592,0)</f>
        <v>0</v>
      </c>
      <c r="BG592" s="187">
        <f>IF(N592="zákl. přenesená",J592,0)</f>
        <v>0</v>
      </c>
      <c r="BH592" s="187">
        <f>IF(N592="sníž. přenesená",J592,0)</f>
        <v>0</v>
      </c>
      <c r="BI592" s="187">
        <f>IF(N592="nulová",J592,0)</f>
        <v>0</v>
      </c>
      <c r="BJ592" s="19" t="s">
        <v>80</v>
      </c>
      <c r="BK592" s="187">
        <f>ROUND(I592*H592,2)</f>
        <v>0</v>
      </c>
      <c r="BL592" s="19" t="s">
        <v>149</v>
      </c>
      <c r="BM592" s="186" t="s">
        <v>590</v>
      </c>
    </row>
    <row r="593" spans="1:47" s="2" customFormat="1" ht="19.5">
      <c r="A593" s="36"/>
      <c r="B593" s="37"/>
      <c r="C593" s="38"/>
      <c r="D593" s="188" t="s">
        <v>151</v>
      </c>
      <c r="E593" s="38"/>
      <c r="F593" s="189" t="s">
        <v>589</v>
      </c>
      <c r="G593" s="38"/>
      <c r="H593" s="38"/>
      <c r="I593" s="190"/>
      <c r="J593" s="38"/>
      <c r="K593" s="38"/>
      <c r="L593" s="41"/>
      <c r="M593" s="191"/>
      <c r="N593" s="192"/>
      <c r="O593" s="66"/>
      <c r="P593" s="66"/>
      <c r="Q593" s="66"/>
      <c r="R593" s="66"/>
      <c r="S593" s="66"/>
      <c r="T593" s="67"/>
      <c r="U593" s="36"/>
      <c r="V593" s="36"/>
      <c r="W593" s="36"/>
      <c r="X593" s="36"/>
      <c r="Y593" s="36"/>
      <c r="Z593" s="36"/>
      <c r="AA593" s="36"/>
      <c r="AB593" s="36"/>
      <c r="AC593" s="36"/>
      <c r="AD593" s="36"/>
      <c r="AE593" s="36"/>
      <c r="AT593" s="19" t="s">
        <v>151</v>
      </c>
      <c r="AU593" s="19" t="s">
        <v>82</v>
      </c>
    </row>
    <row r="594" spans="2:51" s="14" customFormat="1" ht="12">
      <c r="B594" s="204"/>
      <c r="C594" s="205"/>
      <c r="D594" s="188" t="s">
        <v>158</v>
      </c>
      <c r="E594" s="206" t="s">
        <v>19</v>
      </c>
      <c r="F594" s="207" t="s">
        <v>276</v>
      </c>
      <c r="G594" s="205"/>
      <c r="H594" s="206" t="s">
        <v>19</v>
      </c>
      <c r="I594" s="208"/>
      <c r="J594" s="205"/>
      <c r="K594" s="205"/>
      <c r="L594" s="209"/>
      <c r="M594" s="210"/>
      <c r="N594" s="211"/>
      <c r="O594" s="211"/>
      <c r="P594" s="211"/>
      <c r="Q594" s="211"/>
      <c r="R594" s="211"/>
      <c r="S594" s="211"/>
      <c r="T594" s="212"/>
      <c r="AT594" s="213" t="s">
        <v>158</v>
      </c>
      <c r="AU594" s="213" t="s">
        <v>82</v>
      </c>
      <c r="AV594" s="14" t="s">
        <v>80</v>
      </c>
      <c r="AW594" s="14" t="s">
        <v>33</v>
      </c>
      <c r="AX594" s="14" t="s">
        <v>72</v>
      </c>
      <c r="AY594" s="213" t="s">
        <v>143</v>
      </c>
    </row>
    <row r="595" spans="2:51" s="13" customFormat="1" ht="12">
      <c r="B595" s="193"/>
      <c r="C595" s="194"/>
      <c r="D595" s="188" t="s">
        <v>158</v>
      </c>
      <c r="E595" s="195" t="s">
        <v>19</v>
      </c>
      <c r="F595" s="196" t="s">
        <v>188</v>
      </c>
      <c r="G595" s="194"/>
      <c r="H595" s="197">
        <v>7</v>
      </c>
      <c r="I595" s="198"/>
      <c r="J595" s="194"/>
      <c r="K595" s="194"/>
      <c r="L595" s="199"/>
      <c r="M595" s="200"/>
      <c r="N595" s="201"/>
      <c r="O595" s="201"/>
      <c r="P595" s="201"/>
      <c r="Q595" s="201"/>
      <c r="R595" s="201"/>
      <c r="S595" s="201"/>
      <c r="T595" s="202"/>
      <c r="AT595" s="203" t="s">
        <v>158</v>
      </c>
      <c r="AU595" s="203" t="s">
        <v>82</v>
      </c>
      <c r="AV595" s="13" t="s">
        <v>82</v>
      </c>
      <c r="AW595" s="13" t="s">
        <v>33</v>
      </c>
      <c r="AX595" s="13" t="s">
        <v>72</v>
      </c>
      <c r="AY595" s="203" t="s">
        <v>143</v>
      </c>
    </row>
    <row r="596" spans="2:51" s="14" customFormat="1" ht="12">
      <c r="B596" s="204"/>
      <c r="C596" s="205"/>
      <c r="D596" s="188" t="s">
        <v>158</v>
      </c>
      <c r="E596" s="206" t="s">
        <v>19</v>
      </c>
      <c r="F596" s="207" t="s">
        <v>287</v>
      </c>
      <c r="G596" s="205"/>
      <c r="H596" s="206" t="s">
        <v>19</v>
      </c>
      <c r="I596" s="208"/>
      <c r="J596" s="205"/>
      <c r="K596" s="205"/>
      <c r="L596" s="209"/>
      <c r="M596" s="210"/>
      <c r="N596" s="211"/>
      <c r="O596" s="211"/>
      <c r="P596" s="211"/>
      <c r="Q596" s="211"/>
      <c r="R596" s="211"/>
      <c r="S596" s="211"/>
      <c r="T596" s="212"/>
      <c r="AT596" s="213" t="s">
        <v>158</v>
      </c>
      <c r="AU596" s="213" t="s">
        <v>82</v>
      </c>
      <c r="AV596" s="14" t="s">
        <v>80</v>
      </c>
      <c r="AW596" s="14" t="s">
        <v>33</v>
      </c>
      <c r="AX596" s="14" t="s">
        <v>72</v>
      </c>
      <c r="AY596" s="213" t="s">
        <v>143</v>
      </c>
    </row>
    <row r="597" spans="2:51" s="13" customFormat="1" ht="12">
      <c r="B597" s="193"/>
      <c r="C597" s="194"/>
      <c r="D597" s="188" t="s">
        <v>158</v>
      </c>
      <c r="E597" s="195" t="s">
        <v>19</v>
      </c>
      <c r="F597" s="196" t="s">
        <v>160</v>
      </c>
      <c r="G597" s="194"/>
      <c r="H597" s="197">
        <v>3</v>
      </c>
      <c r="I597" s="198"/>
      <c r="J597" s="194"/>
      <c r="K597" s="194"/>
      <c r="L597" s="199"/>
      <c r="M597" s="200"/>
      <c r="N597" s="201"/>
      <c r="O597" s="201"/>
      <c r="P597" s="201"/>
      <c r="Q597" s="201"/>
      <c r="R597" s="201"/>
      <c r="S597" s="201"/>
      <c r="T597" s="202"/>
      <c r="AT597" s="203" t="s">
        <v>158</v>
      </c>
      <c r="AU597" s="203" t="s">
        <v>82</v>
      </c>
      <c r="AV597" s="13" t="s">
        <v>82</v>
      </c>
      <c r="AW597" s="13" t="s">
        <v>33</v>
      </c>
      <c r="AX597" s="13" t="s">
        <v>72</v>
      </c>
      <c r="AY597" s="203" t="s">
        <v>143</v>
      </c>
    </row>
    <row r="598" spans="2:51" s="14" customFormat="1" ht="12">
      <c r="B598" s="204"/>
      <c r="C598" s="205"/>
      <c r="D598" s="188" t="s">
        <v>158</v>
      </c>
      <c r="E598" s="206" t="s">
        <v>19</v>
      </c>
      <c r="F598" s="207" t="s">
        <v>297</v>
      </c>
      <c r="G598" s="205"/>
      <c r="H598" s="206" t="s">
        <v>19</v>
      </c>
      <c r="I598" s="208"/>
      <c r="J598" s="205"/>
      <c r="K598" s="205"/>
      <c r="L598" s="209"/>
      <c r="M598" s="210"/>
      <c r="N598" s="211"/>
      <c r="O598" s="211"/>
      <c r="P598" s="211"/>
      <c r="Q598" s="211"/>
      <c r="R598" s="211"/>
      <c r="S598" s="211"/>
      <c r="T598" s="212"/>
      <c r="AT598" s="213" t="s">
        <v>158</v>
      </c>
      <c r="AU598" s="213" t="s">
        <v>82</v>
      </c>
      <c r="AV598" s="14" t="s">
        <v>80</v>
      </c>
      <c r="AW598" s="14" t="s">
        <v>33</v>
      </c>
      <c r="AX598" s="14" t="s">
        <v>72</v>
      </c>
      <c r="AY598" s="213" t="s">
        <v>143</v>
      </c>
    </row>
    <row r="599" spans="2:51" s="13" customFormat="1" ht="12">
      <c r="B599" s="193"/>
      <c r="C599" s="194"/>
      <c r="D599" s="188" t="s">
        <v>158</v>
      </c>
      <c r="E599" s="195" t="s">
        <v>19</v>
      </c>
      <c r="F599" s="196" t="s">
        <v>82</v>
      </c>
      <c r="G599" s="194"/>
      <c r="H599" s="197">
        <v>2</v>
      </c>
      <c r="I599" s="198"/>
      <c r="J599" s="194"/>
      <c r="K599" s="194"/>
      <c r="L599" s="199"/>
      <c r="M599" s="200"/>
      <c r="N599" s="201"/>
      <c r="O599" s="201"/>
      <c r="P599" s="201"/>
      <c r="Q599" s="201"/>
      <c r="R599" s="201"/>
      <c r="S599" s="201"/>
      <c r="T599" s="202"/>
      <c r="AT599" s="203" t="s">
        <v>158</v>
      </c>
      <c r="AU599" s="203" t="s">
        <v>82</v>
      </c>
      <c r="AV599" s="13" t="s">
        <v>82</v>
      </c>
      <c r="AW599" s="13" t="s">
        <v>33</v>
      </c>
      <c r="AX599" s="13" t="s">
        <v>72</v>
      </c>
      <c r="AY599" s="203" t="s">
        <v>143</v>
      </c>
    </row>
    <row r="600" spans="2:51" s="14" customFormat="1" ht="12">
      <c r="B600" s="204"/>
      <c r="C600" s="205"/>
      <c r="D600" s="188" t="s">
        <v>158</v>
      </c>
      <c r="E600" s="206" t="s">
        <v>19</v>
      </c>
      <c r="F600" s="207" t="s">
        <v>306</v>
      </c>
      <c r="G600" s="205"/>
      <c r="H600" s="206" t="s">
        <v>19</v>
      </c>
      <c r="I600" s="208"/>
      <c r="J600" s="205"/>
      <c r="K600" s="205"/>
      <c r="L600" s="209"/>
      <c r="M600" s="210"/>
      <c r="N600" s="211"/>
      <c r="O600" s="211"/>
      <c r="P600" s="211"/>
      <c r="Q600" s="211"/>
      <c r="R600" s="211"/>
      <c r="S600" s="211"/>
      <c r="T600" s="212"/>
      <c r="AT600" s="213" t="s">
        <v>158</v>
      </c>
      <c r="AU600" s="213" t="s">
        <v>82</v>
      </c>
      <c r="AV600" s="14" t="s">
        <v>80</v>
      </c>
      <c r="AW600" s="14" t="s">
        <v>33</v>
      </c>
      <c r="AX600" s="14" t="s">
        <v>72</v>
      </c>
      <c r="AY600" s="213" t="s">
        <v>143</v>
      </c>
    </row>
    <row r="601" spans="2:51" s="13" customFormat="1" ht="12">
      <c r="B601" s="193"/>
      <c r="C601" s="194"/>
      <c r="D601" s="188" t="s">
        <v>158</v>
      </c>
      <c r="E601" s="195" t="s">
        <v>19</v>
      </c>
      <c r="F601" s="196" t="s">
        <v>80</v>
      </c>
      <c r="G601" s="194"/>
      <c r="H601" s="197">
        <v>1</v>
      </c>
      <c r="I601" s="198"/>
      <c r="J601" s="194"/>
      <c r="K601" s="194"/>
      <c r="L601" s="199"/>
      <c r="M601" s="200"/>
      <c r="N601" s="201"/>
      <c r="O601" s="201"/>
      <c r="P601" s="201"/>
      <c r="Q601" s="201"/>
      <c r="R601" s="201"/>
      <c r="S601" s="201"/>
      <c r="T601" s="202"/>
      <c r="AT601" s="203" t="s">
        <v>158</v>
      </c>
      <c r="AU601" s="203" t="s">
        <v>82</v>
      </c>
      <c r="AV601" s="13" t="s">
        <v>82</v>
      </c>
      <c r="AW601" s="13" t="s">
        <v>33</v>
      </c>
      <c r="AX601" s="13" t="s">
        <v>72</v>
      </c>
      <c r="AY601" s="203" t="s">
        <v>143</v>
      </c>
    </row>
    <row r="602" spans="2:51" s="15" customFormat="1" ht="12">
      <c r="B602" s="214"/>
      <c r="C602" s="215"/>
      <c r="D602" s="188" t="s">
        <v>158</v>
      </c>
      <c r="E602" s="216" t="s">
        <v>19</v>
      </c>
      <c r="F602" s="217" t="s">
        <v>172</v>
      </c>
      <c r="G602" s="215"/>
      <c r="H602" s="218">
        <v>13</v>
      </c>
      <c r="I602" s="219"/>
      <c r="J602" s="215"/>
      <c r="K602" s="215"/>
      <c r="L602" s="220"/>
      <c r="M602" s="221"/>
      <c r="N602" s="222"/>
      <c r="O602" s="222"/>
      <c r="P602" s="222"/>
      <c r="Q602" s="222"/>
      <c r="R602" s="222"/>
      <c r="S602" s="222"/>
      <c r="T602" s="223"/>
      <c r="AT602" s="224" t="s">
        <v>158</v>
      </c>
      <c r="AU602" s="224" t="s">
        <v>82</v>
      </c>
      <c r="AV602" s="15" t="s">
        <v>149</v>
      </c>
      <c r="AW602" s="15" t="s">
        <v>33</v>
      </c>
      <c r="AX602" s="15" t="s">
        <v>80</v>
      </c>
      <c r="AY602" s="224" t="s">
        <v>143</v>
      </c>
    </row>
    <row r="603" spans="1:65" s="2" customFormat="1" ht="24.2" customHeight="1">
      <c r="A603" s="36"/>
      <c r="B603" s="37"/>
      <c r="C603" s="225" t="s">
        <v>591</v>
      </c>
      <c r="D603" s="225" t="s">
        <v>214</v>
      </c>
      <c r="E603" s="226" t="s">
        <v>592</v>
      </c>
      <c r="F603" s="227" t="s">
        <v>593</v>
      </c>
      <c r="G603" s="228" t="s">
        <v>148</v>
      </c>
      <c r="H603" s="229">
        <v>5</v>
      </c>
      <c r="I603" s="230"/>
      <c r="J603" s="231">
        <f>ROUND(I603*H603,2)</f>
        <v>0</v>
      </c>
      <c r="K603" s="227" t="s">
        <v>155</v>
      </c>
      <c r="L603" s="232"/>
      <c r="M603" s="233" t="s">
        <v>19</v>
      </c>
      <c r="N603" s="234" t="s">
        <v>43</v>
      </c>
      <c r="O603" s="66"/>
      <c r="P603" s="184">
        <f>O603*H603</f>
        <v>0</v>
      </c>
      <c r="Q603" s="184">
        <v>0.01272</v>
      </c>
      <c r="R603" s="184">
        <f>Q603*H603</f>
        <v>0.0636</v>
      </c>
      <c r="S603" s="184">
        <v>0</v>
      </c>
      <c r="T603" s="185">
        <f>S603*H603</f>
        <v>0</v>
      </c>
      <c r="U603" s="36"/>
      <c r="V603" s="36"/>
      <c r="W603" s="36"/>
      <c r="X603" s="36"/>
      <c r="Y603" s="36"/>
      <c r="Z603" s="36"/>
      <c r="AA603" s="36"/>
      <c r="AB603" s="36"/>
      <c r="AC603" s="36"/>
      <c r="AD603" s="36"/>
      <c r="AE603" s="36"/>
      <c r="AR603" s="186" t="s">
        <v>193</v>
      </c>
      <c r="AT603" s="186" t="s">
        <v>214</v>
      </c>
      <c r="AU603" s="186" t="s">
        <v>82</v>
      </c>
      <c r="AY603" s="19" t="s">
        <v>143</v>
      </c>
      <c r="BE603" s="187">
        <f>IF(N603="základní",J603,0)</f>
        <v>0</v>
      </c>
      <c r="BF603" s="187">
        <f>IF(N603="snížená",J603,0)</f>
        <v>0</v>
      </c>
      <c r="BG603" s="187">
        <f>IF(N603="zákl. přenesená",J603,0)</f>
        <v>0</v>
      </c>
      <c r="BH603" s="187">
        <f>IF(N603="sníž. přenesená",J603,0)</f>
        <v>0</v>
      </c>
      <c r="BI603" s="187">
        <f>IF(N603="nulová",J603,0)</f>
        <v>0</v>
      </c>
      <c r="BJ603" s="19" t="s">
        <v>80</v>
      </c>
      <c r="BK603" s="187">
        <f>ROUND(I603*H603,2)</f>
        <v>0</v>
      </c>
      <c r="BL603" s="19" t="s">
        <v>149</v>
      </c>
      <c r="BM603" s="186" t="s">
        <v>594</v>
      </c>
    </row>
    <row r="604" spans="1:47" s="2" customFormat="1" ht="19.5">
      <c r="A604" s="36"/>
      <c r="B604" s="37"/>
      <c r="C604" s="38"/>
      <c r="D604" s="188" t="s">
        <v>151</v>
      </c>
      <c r="E604" s="38"/>
      <c r="F604" s="189" t="s">
        <v>593</v>
      </c>
      <c r="G604" s="38"/>
      <c r="H604" s="38"/>
      <c r="I604" s="190"/>
      <c r="J604" s="38"/>
      <c r="K604" s="38"/>
      <c r="L604" s="41"/>
      <c r="M604" s="191"/>
      <c r="N604" s="192"/>
      <c r="O604" s="66"/>
      <c r="P604" s="66"/>
      <c r="Q604" s="66"/>
      <c r="R604" s="66"/>
      <c r="S604" s="66"/>
      <c r="T604" s="67"/>
      <c r="U604" s="36"/>
      <c r="V604" s="36"/>
      <c r="W604" s="36"/>
      <c r="X604" s="36"/>
      <c r="Y604" s="36"/>
      <c r="Z604" s="36"/>
      <c r="AA604" s="36"/>
      <c r="AB604" s="36"/>
      <c r="AC604" s="36"/>
      <c r="AD604" s="36"/>
      <c r="AE604" s="36"/>
      <c r="AT604" s="19" t="s">
        <v>151</v>
      </c>
      <c r="AU604" s="19" t="s">
        <v>82</v>
      </c>
    </row>
    <row r="605" spans="2:51" s="14" customFormat="1" ht="12">
      <c r="B605" s="204"/>
      <c r="C605" s="205"/>
      <c r="D605" s="188" t="s">
        <v>158</v>
      </c>
      <c r="E605" s="206" t="s">
        <v>19</v>
      </c>
      <c r="F605" s="207" t="s">
        <v>276</v>
      </c>
      <c r="G605" s="205"/>
      <c r="H605" s="206" t="s">
        <v>19</v>
      </c>
      <c r="I605" s="208"/>
      <c r="J605" s="205"/>
      <c r="K605" s="205"/>
      <c r="L605" s="209"/>
      <c r="M605" s="210"/>
      <c r="N605" s="211"/>
      <c r="O605" s="211"/>
      <c r="P605" s="211"/>
      <c r="Q605" s="211"/>
      <c r="R605" s="211"/>
      <c r="S605" s="211"/>
      <c r="T605" s="212"/>
      <c r="AT605" s="213" t="s">
        <v>158</v>
      </c>
      <c r="AU605" s="213" t="s">
        <v>82</v>
      </c>
      <c r="AV605" s="14" t="s">
        <v>80</v>
      </c>
      <c r="AW605" s="14" t="s">
        <v>33</v>
      </c>
      <c r="AX605" s="14" t="s">
        <v>72</v>
      </c>
      <c r="AY605" s="213" t="s">
        <v>143</v>
      </c>
    </row>
    <row r="606" spans="2:51" s="13" customFormat="1" ht="12">
      <c r="B606" s="193"/>
      <c r="C606" s="194"/>
      <c r="D606" s="188" t="s">
        <v>158</v>
      </c>
      <c r="E606" s="195" t="s">
        <v>19</v>
      </c>
      <c r="F606" s="196" t="s">
        <v>160</v>
      </c>
      <c r="G606" s="194"/>
      <c r="H606" s="197">
        <v>3</v>
      </c>
      <c r="I606" s="198"/>
      <c r="J606" s="194"/>
      <c r="K606" s="194"/>
      <c r="L606" s="199"/>
      <c r="M606" s="200"/>
      <c r="N606" s="201"/>
      <c r="O606" s="201"/>
      <c r="P606" s="201"/>
      <c r="Q606" s="201"/>
      <c r="R606" s="201"/>
      <c r="S606" s="201"/>
      <c r="T606" s="202"/>
      <c r="AT606" s="203" t="s">
        <v>158</v>
      </c>
      <c r="AU606" s="203" t="s">
        <v>82</v>
      </c>
      <c r="AV606" s="13" t="s">
        <v>82</v>
      </c>
      <c r="AW606" s="13" t="s">
        <v>33</v>
      </c>
      <c r="AX606" s="13" t="s">
        <v>72</v>
      </c>
      <c r="AY606" s="203" t="s">
        <v>143</v>
      </c>
    </row>
    <row r="607" spans="2:51" s="14" customFormat="1" ht="12">
      <c r="B607" s="204"/>
      <c r="C607" s="205"/>
      <c r="D607" s="188" t="s">
        <v>158</v>
      </c>
      <c r="E607" s="206" t="s">
        <v>19</v>
      </c>
      <c r="F607" s="207" t="s">
        <v>306</v>
      </c>
      <c r="G607" s="205"/>
      <c r="H607" s="206" t="s">
        <v>19</v>
      </c>
      <c r="I607" s="208"/>
      <c r="J607" s="205"/>
      <c r="K607" s="205"/>
      <c r="L607" s="209"/>
      <c r="M607" s="210"/>
      <c r="N607" s="211"/>
      <c r="O607" s="211"/>
      <c r="P607" s="211"/>
      <c r="Q607" s="211"/>
      <c r="R607" s="211"/>
      <c r="S607" s="211"/>
      <c r="T607" s="212"/>
      <c r="AT607" s="213" t="s">
        <v>158</v>
      </c>
      <c r="AU607" s="213" t="s">
        <v>82</v>
      </c>
      <c r="AV607" s="14" t="s">
        <v>80</v>
      </c>
      <c r="AW607" s="14" t="s">
        <v>33</v>
      </c>
      <c r="AX607" s="14" t="s">
        <v>72</v>
      </c>
      <c r="AY607" s="213" t="s">
        <v>143</v>
      </c>
    </row>
    <row r="608" spans="2:51" s="13" customFormat="1" ht="12">
      <c r="B608" s="193"/>
      <c r="C608" s="194"/>
      <c r="D608" s="188" t="s">
        <v>158</v>
      </c>
      <c r="E608" s="195" t="s">
        <v>19</v>
      </c>
      <c r="F608" s="196" t="s">
        <v>82</v>
      </c>
      <c r="G608" s="194"/>
      <c r="H608" s="197">
        <v>2</v>
      </c>
      <c r="I608" s="198"/>
      <c r="J608" s="194"/>
      <c r="K608" s="194"/>
      <c r="L608" s="199"/>
      <c r="M608" s="200"/>
      <c r="N608" s="201"/>
      <c r="O608" s="201"/>
      <c r="P608" s="201"/>
      <c r="Q608" s="201"/>
      <c r="R608" s="201"/>
      <c r="S608" s="201"/>
      <c r="T608" s="202"/>
      <c r="AT608" s="203" t="s">
        <v>158</v>
      </c>
      <c r="AU608" s="203" t="s">
        <v>82</v>
      </c>
      <c r="AV608" s="13" t="s">
        <v>82</v>
      </c>
      <c r="AW608" s="13" t="s">
        <v>33</v>
      </c>
      <c r="AX608" s="13" t="s">
        <v>72</v>
      </c>
      <c r="AY608" s="203" t="s">
        <v>143</v>
      </c>
    </row>
    <row r="609" spans="2:51" s="15" customFormat="1" ht="12">
      <c r="B609" s="214"/>
      <c r="C609" s="215"/>
      <c r="D609" s="188" t="s">
        <v>158</v>
      </c>
      <c r="E609" s="216" t="s">
        <v>19</v>
      </c>
      <c r="F609" s="217" t="s">
        <v>172</v>
      </c>
      <c r="G609" s="215"/>
      <c r="H609" s="218">
        <v>5</v>
      </c>
      <c r="I609" s="219"/>
      <c r="J609" s="215"/>
      <c r="K609" s="215"/>
      <c r="L609" s="220"/>
      <c r="M609" s="221"/>
      <c r="N609" s="222"/>
      <c r="O609" s="222"/>
      <c r="P609" s="222"/>
      <c r="Q609" s="222"/>
      <c r="R609" s="222"/>
      <c r="S609" s="222"/>
      <c r="T609" s="223"/>
      <c r="AT609" s="224" t="s">
        <v>158</v>
      </c>
      <c r="AU609" s="224" t="s">
        <v>82</v>
      </c>
      <c r="AV609" s="15" t="s">
        <v>149</v>
      </c>
      <c r="AW609" s="15" t="s">
        <v>33</v>
      </c>
      <c r="AX609" s="15" t="s">
        <v>80</v>
      </c>
      <c r="AY609" s="224" t="s">
        <v>143</v>
      </c>
    </row>
    <row r="610" spans="1:65" s="2" customFormat="1" ht="24.2" customHeight="1">
      <c r="A610" s="36"/>
      <c r="B610" s="37"/>
      <c r="C610" s="225" t="s">
        <v>595</v>
      </c>
      <c r="D610" s="225" t="s">
        <v>214</v>
      </c>
      <c r="E610" s="226" t="s">
        <v>596</v>
      </c>
      <c r="F610" s="227" t="s">
        <v>597</v>
      </c>
      <c r="G610" s="228" t="s">
        <v>148</v>
      </c>
      <c r="H610" s="229">
        <v>1</v>
      </c>
      <c r="I610" s="230"/>
      <c r="J610" s="231">
        <f>ROUND(I610*H610,2)</f>
        <v>0</v>
      </c>
      <c r="K610" s="227" t="s">
        <v>19</v>
      </c>
      <c r="L610" s="232"/>
      <c r="M610" s="233" t="s">
        <v>19</v>
      </c>
      <c r="N610" s="234" t="s">
        <v>43</v>
      </c>
      <c r="O610" s="66"/>
      <c r="P610" s="184">
        <f>O610*H610</f>
        <v>0</v>
      </c>
      <c r="Q610" s="184">
        <v>0.01325</v>
      </c>
      <c r="R610" s="184">
        <f>Q610*H610</f>
        <v>0.01325</v>
      </c>
      <c r="S610" s="184">
        <v>0</v>
      </c>
      <c r="T610" s="185">
        <f>S610*H610</f>
        <v>0</v>
      </c>
      <c r="U610" s="36"/>
      <c r="V610" s="36"/>
      <c r="W610" s="36"/>
      <c r="X610" s="36"/>
      <c r="Y610" s="36"/>
      <c r="Z610" s="36"/>
      <c r="AA610" s="36"/>
      <c r="AB610" s="36"/>
      <c r="AC610" s="36"/>
      <c r="AD610" s="36"/>
      <c r="AE610" s="36"/>
      <c r="AR610" s="186" t="s">
        <v>193</v>
      </c>
      <c r="AT610" s="186" t="s">
        <v>214</v>
      </c>
      <c r="AU610" s="186" t="s">
        <v>82</v>
      </c>
      <c r="AY610" s="19" t="s">
        <v>143</v>
      </c>
      <c r="BE610" s="187">
        <f>IF(N610="základní",J610,0)</f>
        <v>0</v>
      </c>
      <c r="BF610" s="187">
        <f>IF(N610="snížená",J610,0)</f>
        <v>0</v>
      </c>
      <c r="BG610" s="187">
        <f>IF(N610="zákl. přenesená",J610,0)</f>
        <v>0</v>
      </c>
      <c r="BH610" s="187">
        <f>IF(N610="sníž. přenesená",J610,0)</f>
        <v>0</v>
      </c>
      <c r="BI610" s="187">
        <f>IF(N610="nulová",J610,0)</f>
        <v>0</v>
      </c>
      <c r="BJ610" s="19" t="s">
        <v>80</v>
      </c>
      <c r="BK610" s="187">
        <f>ROUND(I610*H610,2)</f>
        <v>0</v>
      </c>
      <c r="BL610" s="19" t="s">
        <v>149</v>
      </c>
      <c r="BM610" s="186" t="s">
        <v>598</v>
      </c>
    </row>
    <row r="611" spans="1:47" s="2" customFormat="1" ht="19.5">
      <c r="A611" s="36"/>
      <c r="B611" s="37"/>
      <c r="C611" s="38"/>
      <c r="D611" s="188" t="s">
        <v>151</v>
      </c>
      <c r="E611" s="38"/>
      <c r="F611" s="189" t="s">
        <v>597</v>
      </c>
      <c r="G611" s="38"/>
      <c r="H611" s="38"/>
      <c r="I611" s="190"/>
      <c r="J611" s="38"/>
      <c r="K611" s="38"/>
      <c r="L611" s="41"/>
      <c r="M611" s="191"/>
      <c r="N611" s="192"/>
      <c r="O611" s="66"/>
      <c r="P611" s="66"/>
      <c r="Q611" s="66"/>
      <c r="R611" s="66"/>
      <c r="S611" s="66"/>
      <c r="T611" s="67"/>
      <c r="U611" s="36"/>
      <c r="V611" s="36"/>
      <c r="W611" s="36"/>
      <c r="X611" s="36"/>
      <c r="Y611" s="36"/>
      <c r="Z611" s="36"/>
      <c r="AA611" s="36"/>
      <c r="AB611" s="36"/>
      <c r="AC611" s="36"/>
      <c r="AD611" s="36"/>
      <c r="AE611" s="36"/>
      <c r="AT611" s="19" t="s">
        <v>151</v>
      </c>
      <c r="AU611" s="19" t="s">
        <v>82</v>
      </c>
    </row>
    <row r="612" spans="2:51" s="14" customFormat="1" ht="12">
      <c r="B612" s="204"/>
      <c r="C612" s="205"/>
      <c r="D612" s="188" t="s">
        <v>158</v>
      </c>
      <c r="E612" s="206" t="s">
        <v>19</v>
      </c>
      <c r="F612" s="207" t="s">
        <v>276</v>
      </c>
      <c r="G612" s="205"/>
      <c r="H612" s="206" t="s">
        <v>19</v>
      </c>
      <c r="I612" s="208"/>
      <c r="J612" s="205"/>
      <c r="K612" s="205"/>
      <c r="L612" s="209"/>
      <c r="M612" s="210"/>
      <c r="N612" s="211"/>
      <c r="O612" s="211"/>
      <c r="P612" s="211"/>
      <c r="Q612" s="211"/>
      <c r="R612" s="211"/>
      <c r="S612" s="211"/>
      <c r="T612" s="212"/>
      <c r="AT612" s="213" t="s">
        <v>158</v>
      </c>
      <c r="AU612" s="213" t="s">
        <v>82</v>
      </c>
      <c r="AV612" s="14" t="s">
        <v>80</v>
      </c>
      <c r="AW612" s="14" t="s">
        <v>33</v>
      </c>
      <c r="AX612" s="14" t="s">
        <v>72</v>
      </c>
      <c r="AY612" s="213" t="s">
        <v>143</v>
      </c>
    </row>
    <row r="613" spans="2:51" s="13" customFormat="1" ht="12">
      <c r="B613" s="193"/>
      <c r="C613" s="194"/>
      <c r="D613" s="188" t="s">
        <v>158</v>
      </c>
      <c r="E613" s="195" t="s">
        <v>19</v>
      </c>
      <c r="F613" s="196" t="s">
        <v>80</v>
      </c>
      <c r="G613" s="194"/>
      <c r="H613" s="197">
        <v>1</v>
      </c>
      <c r="I613" s="198"/>
      <c r="J613" s="194"/>
      <c r="K613" s="194"/>
      <c r="L613" s="199"/>
      <c r="M613" s="200"/>
      <c r="N613" s="201"/>
      <c r="O613" s="201"/>
      <c r="P613" s="201"/>
      <c r="Q613" s="201"/>
      <c r="R613" s="201"/>
      <c r="S613" s="201"/>
      <c r="T613" s="202"/>
      <c r="AT613" s="203" t="s">
        <v>158</v>
      </c>
      <c r="AU613" s="203" t="s">
        <v>82</v>
      </c>
      <c r="AV613" s="13" t="s">
        <v>82</v>
      </c>
      <c r="AW613" s="13" t="s">
        <v>33</v>
      </c>
      <c r="AX613" s="13" t="s">
        <v>72</v>
      </c>
      <c r="AY613" s="203" t="s">
        <v>143</v>
      </c>
    </row>
    <row r="614" spans="2:51" s="15" customFormat="1" ht="12">
      <c r="B614" s="214"/>
      <c r="C614" s="215"/>
      <c r="D614" s="188" t="s">
        <v>158</v>
      </c>
      <c r="E614" s="216" t="s">
        <v>19</v>
      </c>
      <c r="F614" s="217" t="s">
        <v>172</v>
      </c>
      <c r="G614" s="215"/>
      <c r="H614" s="218">
        <v>1</v>
      </c>
      <c r="I614" s="219"/>
      <c r="J614" s="215"/>
      <c r="K614" s="215"/>
      <c r="L614" s="220"/>
      <c r="M614" s="221"/>
      <c r="N614" s="222"/>
      <c r="O614" s="222"/>
      <c r="P614" s="222"/>
      <c r="Q614" s="222"/>
      <c r="R614" s="222"/>
      <c r="S614" s="222"/>
      <c r="T614" s="223"/>
      <c r="AT614" s="224" t="s">
        <v>158</v>
      </c>
      <c r="AU614" s="224" t="s">
        <v>82</v>
      </c>
      <c r="AV614" s="15" t="s">
        <v>149</v>
      </c>
      <c r="AW614" s="15" t="s">
        <v>33</v>
      </c>
      <c r="AX614" s="15" t="s">
        <v>80</v>
      </c>
      <c r="AY614" s="224" t="s">
        <v>143</v>
      </c>
    </row>
    <row r="615" spans="1:65" s="2" customFormat="1" ht="24.2" customHeight="1">
      <c r="A615" s="36"/>
      <c r="B615" s="37"/>
      <c r="C615" s="175" t="s">
        <v>599</v>
      </c>
      <c r="D615" s="175" t="s">
        <v>145</v>
      </c>
      <c r="E615" s="176" t="s">
        <v>600</v>
      </c>
      <c r="F615" s="177" t="s">
        <v>601</v>
      </c>
      <c r="G615" s="178" t="s">
        <v>148</v>
      </c>
      <c r="H615" s="179">
        <v>1</v>
      </c>
      <c r="I615" s="180"/>
      <c r="J615" s="181">
        <f>ROUND(I615*H615,2)</f>
        <v>0</v>
      </c>
      <c r="K615" s="177" t="s">
        <v>155</v>
      </c>
      <c r="L615" s="41"/>
      <c r="M615" s="182" t="s">
        <v>19</v>
      </c>
      <c r="N615" s="183" t="s">
        <v>43</v>
      </c>
      <c r="O615" s="66"/>
      <c r="P615" s="184">
        <f>O615*H615</f>
        <v>0</v>
      </c>
      <c r="Q615" s="184">
        <v>0.54769</v>
      </c>
      <c r="R615" s="184">
        <f>Q615*H615</f>
        <v>0.54769</v>
      </c>
      <c r="S615" s="184">
        <v>0</v>
      </c>
      <c r="T615" s="185">
        <f>S615*H615</f>
        <v>0</v>
      </c>
      <c r="U615" s="36"/>
      <c r="V615" s="36"/>
      <c r="W615" s="36"/>
      <c r="X615" s="36"/>
      <c r="Y615" s="36"/>
      <c r="Z615" s="36"/>
      <c r="AA615" s="36"/>
      <c r="AB615" s="36"/>
      <c r="AC615" s="36"/>
      <c r="AD615" s="36"/>
      <c r="AE615" s="36"/>
      <c r="AR615" s="186" t="s">
        <v>149</v>
      </c>
      <c r="AT615" s="186" t="s">
        <v>145</v>
      </c>
      <c r="AU615" s="186" t="s">
        <v>82</v>
      </c>
      <c r="AY615" s="19" t="s">
        <v>143</v>
      </c>
      <c r="BE615" s="187">
        <f>IF(N615="základní",J615,0)</f>
        <v>0</v>
      </c>
      <c r="BF615" s="187">
        <f>IF(N615="snížená",J615,0)</f>
        <v>0</v>
      </c>
      <c r="BG615" s="187">
        <f>IF(N615="zákl. přenesená",J615,0)</f>
        <v>0</v>
      </c>
      <c r="BH615" s="187">
        <f>IF(N615="sníž. přenesená",J615,0)</f>
        <v>0</v>
      </c>
      <c r="BI615" s="187">
        <f>IF(N615="nulová",J615,0)</f>
        <v>0</v>
      </c>
      <c r="BJ615" s="19" t="s">
        <v>80</v>
      </c>
      <c r="BK615" s="187">
        <f>ROUND(I615*H615,2)</f>
        <v>0</v>
      </c>
      <c r="BL615" s="19" t="s">
        <v>149</v>
      </c>
      <c r="BM615" s="186" t="s">
        <v>602</v>
      </c>
    </row>
    <row r="616" spans="1:47" s="2" customFormat="1" ht="29.25">
      <c r="A616" s="36"/>
      <c r="B616" s="37"/>
      <c r="C616" s="38"/>
      <c r="D616" s="188" t="s">
        <v>151</v>
      </c>
      <c r="E616" s="38"/>
      <c r="F616" s="189" t="s">
        <v>603</v>
      </c>
      <c r="G616" s="38"/>
      <c r="H616" s="38"/>
      <c r="I616" s="190"/>
      <c r="J616" s="38"/>
      <c r="K616" s="38"/>
      <c r="L616" s="41"/>
      <c r="M616" s="191"/>
      <c r="N616" s="192"/>
      <c r="O616" s="66"/>
      <c r="P616" s="66"/>
      <c r="Q616" s="66"/>
      <c r="R616" s="66"/>
      <c r="S616" s="66"/>
      <c r="T616" s="67"/>
      <c r="U616" s="36"/>
      <c r="V616" s="36"/>
      <c r="W616" s="36"/>
      <c r="X616" s="36"/>
      <c r="Y616" s="36"/>
      <c r="Z616" s="36"/>
      <c r="AA616" s="36"/>
      <c r="AB616" s="36"/>
      <c r="AC616" s="36"/>
      <c r="AD616" s="36"/>
      <c r="AE616" s="36"/>
      <c r="AT616" s="19" t="s">
        <v>151</v>
      </c>
      <c r="AU616" s="19" t="s">
        <v>82</v>
      </c>
    </row>
    <row r="617" spans="1:65" s="2" customFormat="1" ht="24.2" customHeight="1">
      <c r="A617" s="36"/>
      <c r="B617" s="37"/>
      <c r="C617" s="225" t="s">
        <v>604</v>
      </c>
      <c r="D617" s="225" t="s">
        <v>214</v>
      </c>
      <c r="E617" s="226" t="s">
        <v>605</v>
      </c>
      <c r="F617" s="227" t="s">
        <v>606</v>
      </c>
      <c r="G617" s="228" t="s">
        <v>148</v>
      </c>
      <c r="H617" s="229">
        <v>1</v>
      </c>
      <c r="I617" s="230"/>
      <c r="J617" s="231">
        <f>ROUND(I617*H617,2)</f>
        <v>0</v>
      </c>
      <c r="K617" s="227" t="s">
        <v>19</v>
      </c>
      <c r="L617" s="232"/>
      <c r="M617" s="233" t="s">
        <v>19</v>
      </c>
      <c r="N617" s="234" t="s">
        <v>43</v>
      </c>
      <c r="O617" s="66"/>
      <c r="P617" s="184">
        <f>O617*H617</f>
        <v>0</v>
      </c>
      <c r="Q617" s="184">
        <v>0.0159</v>
      </c>
      <c r="R617" s="184">
        <f>Q617*H617</f>
        <v>0.0159</v>
      </c>
      <c r="S617" s="184">
        <v>0</v>
      </c>
      <c r="T617" s="185">
        <f>S617*H617</f>
        <v>0</v>
      </c>
      <c r="U617" s="36"/>
      <c r="V617" s="36"/>
      <c r="W617" s="36"/>
      <c r="X617" s="36"/>
      <c r="Y617" s="36"/>
      <c r="Z617" s="36"/>
      <c r="AA617" s="36"/>
      <c r="AB617" s="36"/>
      <c r="AC617" s="36"/>
      <c r="AD617" s="36"/>
      <c r="AE617" s="36"/>
      <c r="AR617" s="186" t="s">
        <v>193</v>
      </c>
      <c r="AT617" s="186" t="s">
        <v>214</v>
      </c>
      <c r="AU617" s="186" t="s">
        <v>82</v>
      </c>
      <c r="AY617" s="19" t="s">
        <v>143</v>
      </c>
      <c r="BE617" s="187">
        <f>IF(N617="základní",J617,0)</f>
        <v>0</v>
      </c>
      <c r="BF617" s="187">
        <f>IF(N617="snížená",J617,0)</f>
        <v>0</v>
      </c>
      <c r="BG617" s="187">
        <f>IF(N617="zákl. přenesená",J617,0)</f>
        <v>0</v>
      </c>
      <c r="BH617" s="187">
        <f>IF(N617="sníž. přenesená",J617,0)</f>
        <v>0</v>
      </c>
      <c r="BI617" s="187">
        <f>IF(N617="nulová",J617,0)</f>
        <v>0</v>
      </c>
      <c r="BJ617" s="19" t="s">
        <v>80</v>
      </c>
      <c r="BK617" s="187">
        <f>ROUND(I617*H617,2)</f>
        <v>0</v>
      </c>
      <c r="BL617" s="19" t="s">
        <v>149</v>
      </c>
      <c r="BM617" s="186" t="s">
        <v>607</v>
      </c>
    </row>
    <row r="618" spans="1:47" s="2" customFormat="1" ht="19.5">
      <c r="A618" s="36"/>
      <c r="B618" s="37"/>
      <c r="C618" s="38"/>
      <c r="D618" s="188" t="s">
        <v>151</v>
      </c>
      <c r="E618" s="38"/>
      <c r="F618" s="189" t="s">
        <v>606</v>
      </c>
      <c r="G618" s="38"/>
      <c r="H618" s="38"/>
      <c r="I618" s="190"/>
      <c r="J618" s="38"/>
      <c r="K618" s="38"/>
      <c r="L618" s="41"/>
      <c r="M618" s="191"/>
      <c r="N618" s="192"/>
      <c r="O618" s="66"/>
      <c r="P618" s="66"/>
      <c r="Q618" s="66"/>
      <c r="R618" s="66"/>
      <c r="S618" s="66"/>
      <c r="T618" s="67"/>
      <c r="U618" s="36"/>
      <c r="V618" s="36"/>
      <c r="W618" s="36"/>
      <c r="X618" s="36"/>
      <c r="Y618" s="36"/>
      <c r="Z618" s="36"/>
      <c r="AA618" s="36"/>
      <c r="AB618" s="36"/>
      <c r="AC618" s="36"/>
      <c r="AD618" s="36"/>
      <c r="AE618" s="36"/>
      <c r="AT618" s="19" t="s">
        <v>151</v>
      </c>
      <c r="AU618" s="19" t="s">
        <v>82</v>
      </c>
    </row>
    <row r="619" spans="2:63" s="12" customFormat="1" ht="22.9" customHeight="1">
      <c r="B619" s="159"/>
      <c r="C619" s="160"/>
      <c r="D619" s="161" t="s">
        <v>71</v>
      </c>
      <c r="E619" s="173" t="s">
        <v>202</v>
      </c>
      <c r="F619" s="173" t="s">
        <v>608</v>
      </c>
      <c r="G619" s="160"/>
      <c r="H619" s="160"/>
      <c r="I619" s="163"/>
      <c r="J619" s="174">
        <f>BK619</f>
        <v>0</v>
      </c>
      <c r="K619" s="160"/>
      <c r="L619" s="165"/>
      <c r="M619" s="166"/>
      <c r="N619" s="167"/>
      <c r="O619" s="167"/>
      <c r="P619" s="168">
        <f>SUM(P620:P806)</f>
        <v>0</v>
      </c>
      <c r="Q619" s="167"/>
      <c r="R619" s="168">
        <f>SUM(R620:R806)</f>
        <v>18.633401000000003</v>
      </c>
      <c r="S619" s="167"/>
      <c r="T619" s="169">
        <f>SUM(T620:T806)</f>
        <v>131.26037100000002</v>
      </c>
      <c r="AR619" s="170" t="s">
        <v>80</v>
      </c>
      <c r="AT619" s="171" t="s">
        <v>71</v>
      </c>
      <c r="AU619" s="171" t="s">
        <v>80</v>
      </c>
      <c r="AY619" s="170" t="s">
        <v>143</v>
      </c>
      <c r="BK619" s="172">
        <f>SUM(BK620:BK806)</f>
        <v>0</v>
      </c>
    </row>
    <row r="620" spans="1:65" s="2" customFormat="1" ht="24.2" customHeight="1">
      <c r="A620" s="36"/>
      <c r="B620" s="37"/>
      <c r="C620" s="175" t="s">
        <v>609</v>
      </c>
      <c r="D620" s="175" t="s">
        <v>145</v>
      </c>
      <c r="E620" s="176" t="s">
        <v>610</v>
      </c>
      <c r="F620" s="177" t="s">
        <v>611</v>
      </c>
      <c r="G620" s="178" t="s">
        <v>375</v>
      </c>
      <c r="H620" s="179">
        <v>109.8</v>
      </c>
      <c r="I620" s="180"/>
      <c r="J620" s="181">
        <f>ROUND(I620*H620,2)</f>
        <v>0</v>
      </c>
      <c r="K620" s="177" t="s">
        <v>155</v>
      </c>
      <c r="L620" s="41"/>
      <c r="M620" s="182" t="s">
        <v>19</v>
      </c>
      <c r="N620" s="183" t="s">
        <v>43</v>
      </c>
      <c r="O620" s="66"/>
      <c r="P620" s="184">
        <f>O620*H620</f>
        <v>0</v>
      </c>
      <c r="Q620" s="184">
        <v>0.14943</v>
      </c>
      <c r="R620" s="184">
        <f>Q620*H620</f>
        <v>16.407414</v>
      </c>
      <c r="S620" s="184">
        <v>0</v>
      </c>
      <c r="T620" s="185">
        <f>S620*H620</f>
        <v>0</v>
      </c>
      <c r="U620" s="36"/>
      <c r="V620" s="36"/>
      <c r="W620" s="36"/>
      <c r="X620" s="36"/>
      <c r="Y620" s="36"/>
      <c r="Z620" s="36"/>
      <c r="AA620" s="36"/>
      <c r="AB620" s="36"/>
      <c r="AC620" s="36"/>
      <c r="AD620" s="36"/>
      <c r="AE620" s="36"/>
      <c r="AR620" s="186" t="s">
        <v>149</v>
      </c>
      <c r="AT620" s="186" t="s">
        <v>145</v>
      </c>
      <c r="AU620" s="186" t="s">
        <v>82</v>
      </c>
      <c r="AY620" s="19" t="s">
        <v>143</v>
      </c>
      <c r="BE620" s="187">
        <f>IF(N620="základní",J620,0)</f>
        <v>0</v>
      </c>
      <c r="BF620" s="187">
        <f>IF(N620="snížená",J620,0)</f>
        <v>0</v>
      </c>
      <c r="BG620" s="187">
        <f>IF(N620="zákl. přenesená",J620,0)</f>
        <v>0</v>
      </c>
      <c r="BH620" s="187">
        <f>IF(N620="sníž. přenesená",J620,0)</f>
        <v>0</v>
      </c>
      <c r="BI620" s="187">
        <f>IF(N620="nulová",J620,0)</f>
        <v>0</v>
      </c>
      <c r="BJ620" s="19" t="s">
        <v>80</v>
      </c>
      <c r="BK620" s="187">
        <f>ROUND(I620*H620,2)</f>
        <v>0</v>
      </c>
      <c r="BL620" s="19" t="s">
        <v>149</v>
      </c>
      <c r="BM620" s="186" t="s">
        <v>612</v>
      </c>
    </row>
    <row r="621" spans="1:47" s="2" customFormat="1" ht="19.5">
      <c r="A621" s="36"/>
      <c r="B621" s="37"/>
      <c r="C621" s="38"/>
      <c r="D621" s="188" t="s">
        <v>151</v>
      </c>
      <c r="E621" s="38"/>
      <c r="F621" s="189" t="s">
        <v>613</v>
      </c>
      <c r="G621" s="38"/>
      <c r="H621" s="38"/>
      <c r="I621" s="190"/>
      <c r="J621" s="38"/>
      <c r="K621" s="38"/>
      <c r="L621" s="41"/>
      <c r="M621" s="191"/>
      <c r="N621" s="192"/>
      <c r="O621" s="66"/>
      <c r="P621" s="66"/>
      <c r="Q621" s="66"/>
      <c r="R621" s="66"/>
      <c r="S621" s="66"/>
      <c r="T621" s="67"/>
      <c r="U621" s="36"/>
      <c r="V621" s="36"/>
      <c r="W621" s="36"/>
      <c r="X621" s="36"/>
      <c r="Y621" s="36"/>
      <c r="Z621" s="36"/>
      <c r="AA621" s="36"/>
      <c r="AB621" s="36"/>
      <c r="AC621" s="36"/>
      <c r="AD621" s="36"/>
      <c r="AE621" s="36"/>
      <c r="AT621" s="19" t="s">
        <v>151</v>
      </c>
      <c r="AU621" s="19" t="s">
        <v>82</v>
      </c>
    </row>
    <row r="622" spans="1:65" s="2" customFormat="1" ht="24.2" customHeight="1">
      <c r="A622" s="36"/>
      <c r="B622" s="37"/>
      <c r="C622" s="175" t="s">
        <v>614</v>
      </c>
      <c r="D622" s="175" t="s">
        <v>145</v>
      </c>
      <c r="E622" s="176" t="s">
        <v>615</v>
      </c>
      <c r="F622" s="177" t="s">
        <v>616</v>
      </c>
      <c r="G622" s="178" t="s">
        <v>148</v>
      </c>
      <c r="H622" s="179">
        <v>2</v>
      </c>
      <c r="I622" s="180"/>
      <c r="J622" s="181">
        <f>ROUND(I622*H622,2)</f>
        <v>0</v>
      </c>
      <c r="K622" s="177" t="s">
        <v>19</v>
      </c>
      <c r="L622" s="41"/>
      <c r="M622" s="182" t="s">
        <v>19</v>
      </c>
      <c r="N622" s="183" t="s">
        <v>43</v>
      </c>
      <c r="O622" s="66"/>
      <c r="P622" s="184">
        <f>O622*H622</f>
        <v>0</v>
      </c>
      <c r="Q622" s="184">
        <v>0.2006</v>
      </c>
      <c r="R622" s="184">
        <f>Q622*H622</f>
        <v>0.4012</v>
      </c>
      <c r="S622" s="184">
        <v>0</v>
      </c>
      <c r="T622" s="185">
        <f>S622*H622</f>
        <v>0</v>
      </c>
      <c r="U622" s="36"/>
      <c r="V622" s="36"/>
      <c r="W622" s="36"/>
      <c r="X622" s="36"/>
      <c r="Y622" s="36"/>
      <c r="Z622" s="36"/>
      <c r="AA622" s="36"/>
      <c r="AB622" s="36"/>
      <c r="AC622" s="36"/>
      <c r="AD622" s="36"/>
      <c r="AE622" s="36"/>
      <c r="AR622" s="186" t="s">
        <v>149</v>
      </c>
      <c r="AT622" s="186" t="s">
        <v>145</v>
      </c>
      <c r="AU622" s="186" t="s">
        <v>82</v>
      </c>
      <c r="AY622" s="19" t="s">
        <v>143</v>
      </c>
      <c r="BE622" s="187">
        <f>IF(N622="základní",J622,0)</f>
        <v>0</v>
      </c>
      <c r="BF622" s="187">
        <f>IF(N622="snížená",J622,0)</f>
        <v>0</v>
      </c>
      <c r="BG622" s="187">
        <f>IF(N622="zákl. přenesená",J622,0)</f>
        <v>0</v>
      </c>
      <c r="BH622" s="187">
        <f>IF(N622="sníž. přenesená",J622,0)</f>
        <v>0</v>
      </c>
      <c r="BI622" s="187">
        <f>IF(N622="nulová",J622,0)</f>
        <v>0</v>
      </c>
      <c r="BJ622" s="19" t="s">
        <v>80</v>
      </c>
      <c r="BK622" s="187">
        <f>ROUND(I622*H622,2)</f>
        <v>0</v>
      </c>
      <c r="BL622" s="19" t="s">
        <v>149</v>
      </c>
      <c r="BM622" s="186" t="s">
        <v>617</v>
      </c>
    </row>
    <row r="623" spans="1:47" s="2" customFormat="1" ht="12">
      <c r="A623" s="36"/>
      <c r="B623" s="37"/>
      <c r="C623" s="38"/>
      <c r="D623" s="188" t="s">
        <v>151</v>
      </c>
      <c r="E623" s="38"/>
      <c r="F623" s="189" t="s">
        <v>616</v>
      </c>
      <c r="G623" s="38"/>
      <c r="H623" s="38"/>
      <c r="I623" s="190"/>
      <c r="J623" s="38"/>
      <c r="K623" s="38"/>
      <c r="L623" s="41"/>
      <c r="M623" s="191"/>
      <c r="N623" s="192"/>
      <c r="O623" s="66"/>
      <c r="P623" s="66"/>
      <c r="Q623" s="66"/>
      <c r="R623" s="66"/>
      <c r="S623" s="66"/>
      <c r="T623" s="67"/>
      <c r="U623" s="36"/>
      <c r="V623" s="36"/>
      <c r="W623" s="36"/>
      <c r="X623" s="36"/>
      <c r="Y623" s="36"/>
      <c r="Z623" s="36"/>
      <c r="AA623" s="36"/>
      <c r="AB623" s="36"/>
      <c r="AC623" s="36"/>
      <c r="AD623" s="36"/>
      <c r="AE623" s="36"/>
      <c r="AT623" s="19" t="s">
        <v>151</v>
      </c>
      <c r="AU623" s="19" t="s">
        <v>82</v>
      </c>
    </row>
    <row r="624" spans="1:65" s="2" customFormat="1" ht="24.2" customHeight="1">
      <c r="A624" s="36"/>
      <c r="B624" s="37"/>
      <c r="C624" s="175" t="s">
        <v>618</v>
      </c>
      <c r="D624" s="175" t="s">
        <v>145</v>
      </c>
      <c r="E624" s="176" t="s">
        <v>619</v>
      </c>
      <c r="F624" s="177" t="s">
        <v>620</v>
      </c>
      <c r="G624" s="178" t="s">
        <v>154</v>
      </c>
      <c r="H624" s="179">
        <v>494.98</v>
      </c>
      <c r="I624" s="180"/>
      <c r="J624" s="181">
        <f>ROUND(I624*H624,2)</f>
        <v>0</v>
      </c>
      <c r="K624" s="177" t="s">
        <v>155</v>
      </c>
      <c r="L624" s="41"/>
      <c r="M624" s="182" t="s">
        <v>19</v>
      </c>
      <c r="N624" s="183" t="s">
        <v>43</v>
      </c>
      <c r="O624" s="66"/>
      <c r="P624" s="184">
        <f>O624*H624</f>
        <v>0</v>
      </c>
      <c r="Q624" s="184">
        <v>0.00021</v>
      </c>
      <c r="R624" s="184">
        <f>Q624*H624</f>
        <v>0.1039458</v>
      </c>
      <c r="S624" s="184">
        <v>0</v>
      </c>
      <c r="T624" s="185">
        <f>S624*H624</f>
        <v>0</v>
      </c>
      <c r="U624" s="36"/>
      <c r="V624" s="36"/>
      <c r="W624" s="36"/>
      <c r="X624" s="36"/>
      <c r="Y624" s="36"/>
      <c r="Z624" s="36"/>
      <c r="AA624" s="36"/>
      <c r="AB624" s="36"/>
      <c r="AC624" s="36"/>
      <c r="AD624" s="36"/>
      <c r="AE624" s="36"/>
      <c r="AR624" s="186" t="s">
        <v>149</v>
      </c>
      <c r="AT624" s="186" t="s">
        <v>145</v>
      </c>
      <c r="AU624" s="186" t="s">
        <v>82</v>
      </c>
      <c r="AY624" s="19" t="s">
        <v>143</v>
      </c>
      <c r="BE624" s="187">
        <f>IF(N624="základní",J624,0)</f>
        <v>0</v>
      </c>
      <c r="BF624" s="187">
        <f>IF(N624="snížená",J624,0)</f>
        <v>0</v>
      </c>
      <c r="BG624" s="187">
        <f>IF(N624="zákl. přenesená",J624,0)</f>
        <v>0</v>
      </c>
      <c r="BH624" s="187">
        <f>IF(N624="sníž. přenesená",J624,0)</f>
        <v>0</v>
      </c>
      <c r="BI624" s="187">
        <f>IF(N624="nulová",J624,0)</f>
        <v>0</v>
      </c>
      <c r="BJ624" s="19" t="s">
        <v>80</v>
      </c>
      <c r="BK624" s="187">
        <f>ROUND(I624*H624,2)</f>
        <v>0</v>
      </c>
      <c r="BL624" s="19" t="s">
        <v>149</v>
      </c>
      <c r="BM624" s="186" t="s">
        <v>621</v>
      </c>
    </row>
    <row r="625" spans="1:47" s="2" customFormat="1" ht="19.5">
      <c r="A625" s="36"/>
      <c r="B625" s="37"/>
      <c r="C625" s="38"/>
      <c r="D625" s="188" t="s">
        <v>151</v>
      </c>
      <c r="E625" s="38"/>
      <c r="F625" s="189" t="s">
        <v>622</v>
      </c>
      <c r="G625" s="38"/>
      <c r="H625" s="38"/>
      <c r="I625" s="190"/>
      <c r="J625" s="38"/>
      <c r="K625" s="38"/>
      <c r="L625" s="41"/>
      <c r="M625" s="191"/>
      <c r="N625" s="192"/>
      <c r="O625" s="66"/>
      <c r="P625" s="66"/>
      <c r="Q625" s="66"/>
      <c r="R625" s="66"/>
      <c r="S625" s="66"/>
      <c r="T625" s="67"/>
      <c r="U625" s="36"/>
      <c r="V625" s="36"/>
      <c r="W625" s="36"/>
      <c r="X625" s="36"/>
      <c r="Y625" s="36"/>
      <c r="Z625" s="36"/>
      <c r="AA625" s="36"/>
      <c r="AB625" s="36"/>
      <c r="AC625" s="36"/>
      <c r="AD625" s="36"/>
      <c r="AE625" s="36"/>
      <c r="AT625" s="19" t="s">
        <v>151</v>
      </c>
      <c r="AU625" s="19" t="s">
        <v>82</v>
      </c>
    </row>
    <row r="626" spans="1:65" s="2" customFormat="1" ht="24.2" customHeight="1">
      <c r="A626" s="36"/>
      <c r="B626" s="37"/>
      <c r="C626" s="175" t="s">
        <v>623</v>
      </c>
      <c r="D626" s="175" t="s">
        <v>145</v>
      </c>
      <c r="E626" s="176" t="s">
        <v>624</v>
      </c>
      <c r="F626" s="177" t="s">
        <v>625</v>
      </c>
      <c r="G626" s="178" t="s">
        <v>154</v>
      </c>
      <c r="H626" s="179">
        <v>494.98</v>
      </c>
      <c r="I626" s="180"/>
      <c r="J626" s="181">
        <f>ROUND(I626*H626,2)</f>
        <v>0</v>
      </c>
      <c r="K626" s="177" t="s">
        <v>155</v>
      </c>
      <c r="L626" s="41"/>
      <c r="M626" s="182" t="s">
        <v>19</v>
      </c>
      <c r="N626" s="183" t="s">
        <v>43</v>
      </c>
      <c r="O626" s="66"/>
      <c r="P626" s="184">
        <f>O626*H626</f>
        <v>0</v>
      </c>
      <c r="Q626" s="184">
        <v>4E-05</v>
      </c>
      <c r="R626" s="184">
        <f>Q626*H626</f>
        <v>0.019799200000000003</v>
      </c>
      <c r="S626" s="184">
        <v>0</v>
      </c>
      <c r="T626" s="185">
        <f>S626*H626</f>
        <v>0</v>
      </c>
      <c r="U626" s="36"/>
      <c r="V626" s="36"/>
      <c r="W626" s="36"/>
      <c r="X626" s="36"/>
      <c r="Y626" s="36"/>
      <c r="Z626" s="36"/>
      <c r="AA626" s="36"/>
      <c r="AB626" s="36"/>
      <c r="AC626" s="36"/>
      <c r="AD626" s="36"/>
      <c r="AE626" s="36"/>
      <c r="AR626" s="186" t="s">
        <v>149</v>
      </c>
      <c r="AT626" s="186" t="s">
        <v>145</v>
      </c>
      <c r="AU626" s="186" t="s">
        <v>82</v>
      </c>
      <c r="AY626" s="19" t="s">
        <v>143</v>
      </c>
      <c r="BE626" s="187">
        <f>IF(N626="základní",J626,0)</f>
        <v>0</v>
      </c>
      <c r="BF626" s="187">
        <f>IF(N626="snížená",J626,0)</f>
        <v>0</v>
      </c>
      <c r="BG626" s="187">
        <f>IF(N626="zákl. přenesená",J626,0)</f>
        <v>0</v>
      </c>
      <c r="BH626" s="187">
        <f>IF(N626="sníž. přenesená",J626,0)</f>
        <v>0</v>
      </c>
      <c r="BI626" s="187">
        <f>IF(N626="nulová",J626,0)</f>
        <v>0</v>
      </c>
      <c r="BJ626" s="19" t="s">
        <v>80</v>
      </c>
      <c r="BK626" s="187">
        <f>ROUND(I626*H626,2)</f>
        <v>0</v>
      </c>
      <c r="BL626" s="19" t="s">
        <v>149</v>
      </c>
      <c r="BM626" s="186" t="s">
        <v>626</v>
      </c>
    </row>
    <row r="627" spans="1:47" s="2" customFormat="1" ht="19.5">
      <c r="A627" s="36"/>
      <c r="B627" s="37"/>
      <c r="C627" s="38"/>
      <c r="D627" s="188" t="s">
        <v>151</v>
      </c>
      <c r="E627" s="38"/>
      <c r="F627" s="189" t="s">
        <v>627</v>
      </c>
      <c r="G627" s="38"/>
      <c r="H627" s="38"/>
      <c r="I627" s="190"/>
      <c r="J627" s="38"/>
      <c r="K627" s="38"/>
      <c r="L627" s="41"/>
      <c r="M627" s="191"/>
      <c r="N627" s="192"/>
      <c r="O627" s="66"/>
      <c r="P627" s="66"/>
      <c r="Q627" s="66"/>
      <c r="R627" s="66"/>
      <c r="S627" s="66"/>
      <c r="T627" s="67"/>
      <c r="U627" s="36"/>
      <c r="V627" s="36"/>
      <c r="W627" s="36"/>
      <c r="X627" s="36"/>
      <c r="Y627" s="36"/>
      <c r="Z627" s="36"/>
      <c r="AA627" s="36"/>
      <c r="AB627" s="36"/>
      <c r="AC627" s="36"/>
      <c r="AD627" s="36"/>
      <c r="AE627" s="36"/>
      <c r="AT627" s="19" t="s">
        <v>151</v>
      </c>
      <c r="AU627" s="19" t="s">
        <v>82</v>
      </c>
    </row>
    <row r="628" spans="2:51" s="14" customFormat="1" ht="12">
      <c r="B628" s="204"/>
      <c r="C628" s="205"/>
      <c r="D628" s="188" t="s">
        <v>158</v>
      </c>
      <c r="E628" s="206" t="s">
        <v>19</v>
      </c>
      <c r="F628" s="207" t="s">
        <v>276</v>
      </c>
      <c r="G628" s="205"/>
      <c r="H628" s="206" t="s">
        <v>19</v>
      </c>
      <c r="I628" s="208"/>
      <c r="J628" s="205"/>
      <c r="K628" s="205"/>
      <c r="L628" s="209"/>
      <c r="M628" s="210"/>
      <c r="N628" s="211"/>
      <c r="O628" s="211"/>
      <c r="P628" s="211"/>
      <c r="Q628" s="211"/>
      <c r="R628" s="211"/>
      <c r="S628" s="211"/>
      <c r="T628" s="212"/>
      <c r="AT628" s="213" t="s">
        <v>158</v>
      </c>
      <c r="AU628" s="213" t="s">
        <v>82</v>
      </c>
      <c r="AV628" s="14" t="s">
        <v>80</v>
      </c>
      <c r="AW628" s="14" t="s">
        <v>33</v>
      </c>
      <c r="AX628" s="14" t="s">
        <v>72</v>
      </c>
      <c r="AY628" s="213" t="s">
        <v>143</v>
      </c>
    </row>
    <row r="629" spans="2:51" s="13" customFormat="1" ht="12">
      <c r="B629" s="193"/>
      <c r="C629" s="194"/>
      <c r="D629" s="188" t="s">
        <v>158</v>
      </c>
      <c r="E629" s="195" t="s">
        <v>19</v>
      </c>
      <c r="F629" s="196" t="s">
        <v>628</v>
      </c>
      <c r="G629" s="194"/>
      <c r="H629" s="197">
        <v>318.79</v>
      </c>
      <c r="I629" s="198"/>
      <c r="J629" s="194"/>
      <c r="K629" s="194"/>
      <c r="L629" s="199"/>
      <c r="M629" s="200"/>
      <c r="N629" s="201"/>
      <c r="O629" s="201"/>
      <c r="P629" s="201"/>
      <c r="Q629" s="201"/>
      <c r="R629" s="201"/>
      <c r="S629" s="201"/>
      <c r="T629" s="202"/>
      <c r="AT629" s="203" t="s">
        <v>158</v>
      </c>
      <c r="AU629" s="203" t="s">
        <v>82</v>
      </c>
      <c r="AV629" s="13" t="s">
        <v>82</v>
      </c>
      <c r="AW629" s="13" t="s">
        <v>33</v>
      </c>
      <c r="AX629" s="13" t="s">
        <v>72</v>
      </c>
      <c r="AY629" s="203" t="s">
        <v>143</v>
      </c>
    </row>
    <row r="630" spans="2:51" s="14" customFormat="1" ht="12">
      <c r="B630" s="204"/>
      <c r="C630" s="205"/>
      <c r="D630" s="188" t="s">
        <v>158</v>
      </c>
      <c r="E630" s="206" t="s">
        <v>19</v>
      </c>
      <c r="F630" s="207" t="s">
        <v>287</v>
      </c>
      <c r="G630" s="205"/>
      <c r="H630" s="206" t="s">
        <v>19</v>
      </c>
      <c r="I630" s="208"/>
      <c r="J630" s="205"/>
      <c r="K630" s="205"/>
      <c r="L630" s="209"/>
      <c r="M630" s="210"/>
      <c r="N630" s="211"/>
      <c r="O630" s="211"/>
      <c r="P630" s="211"/>
      <c r="Q630" s="211"/>
      <c r="R630" s="211"/>
      <c r="S630" s="211"/>
      <c r="T630" s="212"/>
      <c r="AT630" s="213" t="s">
        <v>158</v>
      </c>
      <c r="AU630" s="213" t="s">
        <v>82</v>
      </c>
      <c r="AV630" s="14" t="s">
        <v>80</v>
      </c>
      <c r="AW630" s="14" t="s">
        <v>33</v>
      </c>
      <c r="AX630" s="14" t="s">
        <v>72</v>
      </c>
      <c r="AY630" s="213" t="s">
        <v>143</v>
      </c>
    </row>
    <row r="631" spans="2:51" s="13" customFormat="1" ht="12">
      <c r="B631" s="193"/>
      <c r="C631" s="194"/>
      <c r="D631" s="188" t="s">
        <v>158</v>
      </c>
      <c r="E631" s="195" t="s">
        <v>19</v>
      </c>
      <c r="F631" s="196" t="s">
        <v>629</v>
      </c>
      <c r="G631" s="194"/>
      <c r="H631" s="197">
        <v>90.01</v>
      </c>
      <c r="I631" s="198"/>
      <c r="J631" s="194"/>
      <c r="K631" s="194"/>
      <c r="L631" s="199"/>
      <c r="M631" s="200"/>
      <c r="N631" s="201"/>
      <c r="O631" s="201"/>
      <c r="P631" s="201"/>
      <c r="Q631" s="201"/>
      <c r="R631" s="201"/>
      <c r="S631" s="201"/>
      <c r="T631" s="202"/>
      <c r="AT631" s="203" t="s">
        <v>158</v>
      </c>
      <c r="AU631" s="203" t="s">
        <v>82</v>
      </c>
      <c r="AV631" s="13" t="s">
        <v>82</v>
      </c>
      <c r="AW631" s="13" t="s">
        <v>33</v>
      </c>
      <c r="AX631" s="13" t="s">
        <v>72</v>
      </c>
      <c r="AY631" s="203" t="s">
        <v>143</v>
      </c>
    </row>
    <row r="632" spans="2:51" s="14" customFormat="1" ht="12">
      <c r="B632" s="204"/>
      <c r="C632" s="205"/>
      <c r="D632" s="188" t="s">
        <v>158</v>
      </c>
      <c r="E632" s="206" t="s">
        <v>19</v>
      </c>
      <c r="F632" s="207" t="s">
        <v>297</v>
      </c>
      <c r="G632" s="205"/>
      <c r="H632" s="206" t="s">
        <v>19</v>
      </c>
      <c r="I632" s="208"/>
      <c r="J632" s="205"/>
      <c r="K632" s="205"/>
      <c r="L632" s="209"/>
      <c r="M632" s="210"/>
      <c r="N632" s="211"/>
      <c r="O632" s="211"/>
      <c r="P632" s="211"/>
      <c r="Q632" s="211"/>
      <c r="R632" s="211"/>
      <c r="S632" s="211"/>
      <c r="T632" s="212"/>
      <c r="AT632" s="213" t="s">
        <v>158</v>
      </c>
      <c r="AU632" s="213" t="s">
        <v>82</v>
      </c>
      <c r="AV632" s="14" t="s">
        <v>80</v>
      </c>
      <c r="AW632" s="14" t="s">
        <v>33</v>
      </c>
      <c r="AX632" s="14" t="s">
        <v>72</v>
      </c>
      <c r="AY632" s="213" t="s">
        <v>143</v>
      </c>
    </row>
    <row r="633" spans="2:51" s="13" customFormat="1" ht="12">
      <c r="B633" s="193"/>
      <c r="C633" s="194"/>
      <c r="D633" s="188" t="s">
        <v>158</v>
      </c>
      <c r="E633" s="195" t="s">
        <v>19</v>
      </c>
      <c r="F633" s="196" t="s">
        <v>630</v>
      </c>
      <c r="G633" s="194"/>
      <c r="H633" s="197">
        <v>52.57</v>
      </c>
      <c r="I633" s="198"/>
      <c r="J633" s="194"/>
      <c r="K633" s="194"/>
      <c r="L633" s="199"/>
      <c r="M633" s="200"/>
      <c r="N633" s="201"/>
      <c r="O633" s="201"/>
      <c r="P633" s="201"/>
      <c r="Q633" s="201"/>
      <c r="R633" s="201"/>
      <c r="S633" s="201"/>
      <c r="T633" s="202"/>
      <c r="AT633" s="203" t="s">
        <v>158</v>
      </c>
      <c r="AU633" s="203" t="s">
        <v>82</v>
      </c>
      <c r="AV633" s="13" t="s">
        <v>82</v>
      </c>
      <c r="AW633" s="13" t="s">
        <v>33</v>
      </c>
      <c r="AX633" s="13" t="s">
        <v>72</v>
      </c>
      <c r="AY633" s="203" t="s">
        <v>143</v>
      </c>
    </row>
    <row r="634" spans="2:51" s="14" customFormat="1" ht="12">
      <c r="B634" s="204"/>
      <c r="C634" s="205"/>
      <c r="D634" s="188" t="s">
        <v>158</v>
      </c>
      <c r="E634" s="206" t="s">
        <v>19</v>
      </c>
      <c r="F634" s="207" t="s">
        <v>306</v>
      </c>
      <c r="G634" s="205"/>
      <c r="H634" s="206" t="s">
        <v>19</v>
      </c>
      <c r="I634" s="208"/>
      <c r="J634" s="205"/>
      <c r="K634" s="205"/>
      <c r="L634" s="209"/>
      <c r="M634" s="210"/>
      <c r="N634" s="211"/>
      <c r="O634" s="211"/>
      <c r="P634" s="211"/>
      <c r="Q634" s="211"/>
      <c r="R634" s="211"/>
      <c r="S634" s="211"/>
      <c r="T634" s="212"/>
      <c r="AT634" s="213" t="s">
        <v>158</v>
      </c>
      <c r="AU634" s="213" t="s">
        <v>82</v>
      </c>
      <c r="AV634" s="14" t="s">
        <v>80</v>
      </c>
      <c r="AW634" s="14" t="s">
        <v>33</v>
      </c>
      <c r="AX634" s="14" t="s">
        <v>72</v>
      </c>
      <c r="AY634" s="213" t="s">
        <v>143</v>
      </c>
    </row>
    <row r="635" spans="2:51" s="13" customFormat="1" ht="12">
      <c r="B635" s="193"/>
      <c r="C635" s="194"/>
      <c r="D635" s="188" t="s">
        <v>158</v>
      </c>
      <c r="E635" s="195" t="s">
        <v>19</v>
      </c>
      <c r="F635" s="196" t="s">
        <v>631</v>
      </c>
      <c r="G635" s="194"/>
      <c r="H635" s="197">
        <v>33.61</v>
      </c>
      <c r="I635" s="198"/>
      <c r="J635" s="194"/>
      <c r="K635" s="194"/>
      <c r="L635" s="199"/>
      <c r="M635" s="200"/>
      <c r="N635" s="201"/>
      <c r="O635" s="201"/>
      <c r="P635" s="201"/>
      <c r="Q635" s="201"/>
      <c r="R635" s="201"/>
      <c r="S635" s="201"/>
      <c r="T635" s="202"/>
      <c r="AT635" s="203" t="s">
        <v>158</v>
      </c>
      <c r="AU635" s="203" t="s">
        <v>82</v>
      </c>
      <c r="AV635" s="13" t="s">
        <v>82</v>
      </c>
      <c r="AW635" s="13" t="s">
        <v>33</v>
      </c>
      <c r="AX635" s="13" t="s">
        <v>72</v>
      </c>
      <c r="AY635" s="203" t="s">
        <v>143</v>
      </c>
    </row>
    <row r="636" spans="2:51" s="15" customFormat="1" ht="12">
      <c r="B636" s="214"/>
      <c r="C636" s="215"/>
      <c r="D636" s="188" t="s">
        <v>158</v>
      </c>
      <c r="E636" s="216" t="s">
        <v>19</v>
      </c>
      <c r="F636" s="217" t="s">
        <v>172</v>
      </c>
      <c r="G636" s="215"/>
      <c r="H636" s="218">
        <v>494.98</v>
      </c>
      <c r="I636" s="219"/>
      <c r="J636" s="215"/>
      <c r="K636" s="215"/>
      <c r="L636" s="220"/>
      <c r="M636" s="221"/>
      <c r="N636" s="222"/>
      <c r="O636" s="222"/>
      <c r="P636" s="222"/>
      <c r="Q636" s="222"/>
      <c r="R636" s="222"/>
      <c r="S636" s="222"/>
      <c r="T636" s="223"/>
      <c r="AT636" s="224" t="s">
        <v>158</v>
      </c>
      <c r="AU636" s="224" t="s">
        <v>82</v>
      </c>
      <c r="AV636" s="15" t="s">
        <v>149</v>
      </c>
      <c r="AW636" s="15" t="s">
        <v>33</v>
      </c>
      <c r="AX636" s="15" t="s">
        <v>80</v>
      </c>
      <c r="AY636" s="224" t="s">
        <v>143</v>
      </c>
    </row>
    <row r="637" spans="1:65" s="2" customFormat="1" ht="37.9" customHeight="1">
      <c r="A637" s="36"/>
      <c r="B637" s="37"/>
      <c r="C637" s="175" t="s">
        <v>632</v>
      </c>
      <c r="D637" s="175" t="s">
        <v>145</v>
      </c>
      <c r="E637" s="176" t="s">
        <v>633</v>
      </c>
      <c r="F637" s="177" t="s">
        <v>634</v>
      </c>
      <c r="G637" s="178" t="s">
        <v>438</v>
      </c>
      <c r="H637" s="179">
        <v>1</v>
      </c>
      <c r="I637" s="180"/>
      <c r="J637" s="181">
        <f>ROUND(I637*H637,2)</f>
        <v>0</v>
      </c>
      <c r="K637" s="177" t="s">
        <v>19</v>
      </c>
      <c r="L637" s="41"/>
      <c r="M637" s="182" t="s">
        <v>19</v>
      </c>
      <c r="N637" s="183" t="s">
        <v>43</v>
      </c>
      <c r="O637" s="66"/>
      <c r="P637" s="184">
        <f>O637*H637</f>
        <v>0</v>
      </c>
      <c r="Q637" s="184">
        <v>0</v>
      </c>
      <c r="R637" s="184">
        <f>Q637*H637</f>
        <v>0</v>
      </c>
      <c r="S637" s="184">
        <v>0</v>
      </c>
      <c r="T637" s="185">
        <f>S637*H637</f>
        <v>0</v>
      </c>
      <c r="U637" s="36"/>
      <c r="V637" s="36"/>
      <c r="W637" s="36"/>
      <c r="X637" s="36"/>
      <c r="Y637" s="36"/>
      <c r="Z637" s="36"/>
      <c r="AA637" s="36"/>
      <c r="AB637" s="36"/>
      <c r="AC637" s="36"/>
      <c r="AD637" s="36"/>
      <c r="AE637" s="36"/>
      <c r="AR637" s="186" t="s">
        <v>149</v>
      </c>
      <c r="AT637" s="186" t="s">
        <v>145</v>
      </c>
      <c r="AU637" s="186" t="s">
        <v>82</v>
      </c>
      <c r="AY637" s="19" t="s">
        <v>143</v>
      </c>
      <c r="BE637" s="187">
        <f>IF(N637="základní",J637,0)</f>
        <v>0</v>
      </c>
      <c r="BF637" s="187">
        <f>IF(N637="snížená",J637,0)</f>
        <v>0</v>
      </c>
      <c r="BG637" s="187">
        <f>IF(N637="zákl. přenesená",J637,0)</f>
        <v>0</v>
      </c>
      <c r="BH637" s="187">
        <f>IF(N637="sníž. přenesená",J637,0)</f>
        <v>0</v>
      </c>
      <c r="BI637" s="187">
        <f>IF(N637="nulová",J637,0)</f>
        <v>0</v>
      </c>
      <c r="BJ637" s="19" t="s">
        <v>80</v>
      </c>
      <c r="BK637" s="187">
        <f>ROUND(I637*H637,2)</f>
        <v>0</v>
      </c>
      <c r="BL637" s="19" t="s">
        <v>149</v>
      </c>
      <c r="BM637" s="186" t="s">
        <v>635</v>
      </c>
    </row>
    <row r="638" spans="1:47" s="2" customFormat="1" ht="29.25">
      <c r="A638" s="36"/>
      <c r="B638" s="37"/>
      <c r="C638" s="38"/>
      <c r="D638" s="188" t="s">
        <v>151</v>
      </c>
      <c r="E638" s="38"/>
      <c r="F638" s="189" t="s">
        <v>634</v>
      </c>
      <c r="G638" s="38"/>
      <c r="H638" s="38"/>
      <c r="I638" s="190"/>
      <c r="J638" s="38"/>
      <c r="K638" s="38"/>
      <c r="L638" s="41"/>
      <c r="M638" s="191"/>
      <c r="N638" s="192"/>
      <c r="O638" s="66"/>
      <c r="P638" s="66"/>
      <c r="Q638" s="66"/>
      <c r="R638" s="66"/>
      <c r="S638" s="66"/>
      <c r="T638" s="67"/>
      <c r="U638" s="36"/>
      <c r="V638" s="36"/>
      <c r="W638" s="36"/>
      <c r="X638" s="36"/>
      <c r="Y638" s="36"/>
      <c r="Z638" s="36"/>
      <c r="AA638" s="36"/>
      <c r="AB638" s="36"/>
      <c r="AC638" s="36"/>
      <c r="AD638" s="36"/>
      <c r="AE638" s="36"/>
      <c r="AT638" s="19" t="s">
        <v>151</v>
      </c>
      <c r="AU638" s="19" t="s">
        <v>82</v>
      </c>
    </row>
    <row r="639" spans="1:65" s="2" customFormat="1" ht="14.45" customHeight="1">
      <c r="A639" s="36"/>
      <c r="B639" s="37"/>
      <c r="C639" s="175" t="s">
        <v>636</v>
      </c>
      <c r="D639" s="175" t="s">
        <v>145</v>
      </c>
      <c r="E639" s="176" t="s">
        <v>637</v>
      </c>
      <c r="F639" s="177" t="s">
        <v>638</v>
      </c>
      <c r="G639" s="178" t="s">
        <v>148</v>
      </c>
      <c r="H639" s="179">
        <v>6</v>
      </c>
      <c r="I639" s="180"/>
      <c r="J639" s="181">
        <f>ROUND(I639*H639,2)</f>
        <v>0</v>
      </c>
      <c r="K639" s="177" t="s">
        <v>19</v>
      </c>
      <c r="L639" s="41"/>
      <c r="M639" s="182" t="s">
        <v>19</v>
      </c>
      <c r="N639" s="183" t="s">
        <v>43</v>
      </c>
      <c r="O639" s="66"/>
      <c r="P639" s="184">
        <f>O639*H639</f>
        <v>0</v>
      </c>
      <c r="Q639" s="184">
        <v>0.00018</v>
      </c>
      <c r="R639" s="184">
        <f>Q639*H639</f>
        <v>0.00108</v>
      </c>
      <c r="S639" s="184">
        <v>0</v>
      </c>
      <c r="T639" s="185">
        <f>S639*H639</f>
        <v>0</v>
      </c>
      <c r="U639" s="36"/>
      <c r="V639" s="36"/>
      <c r="W639" s="36"/>
      <c r="X639" s="36"/>
      <c r="Y639" s="36"/>
      <c r="Z639" s="36"/>
      <c r="AA639" s="36"/>
      <c r="AB639" s="36"/>
      <c r="AC639" s="36"/>
      <c r="AD639" s="36"/>
      <c r="AE639" s="36"/>
      <c r="AR639" s="186" t="s">
        <v>149</v>
      </c>
      <c r="AT639" s="186" t="s">
        <v>145</v>
      </c>
      <c r="AU639" s="186" t="s">
        <v>82</v>
      </c>
      <c r="AY639" s="19" t="s">
        <v>143</v>
      </c>
      <c r="BE639" s="187">
        <f>IF(N639="základní",J639,0)</f>
        <v>0</v>
      </c>
      <c r="BF639" s="187">
        <f>IF(N639="snížená",J639,0)</f>
        <v>0</v>
      </c>
      <c r="BG639" s="187">
        <f>IF(N639="zákl. přenesená",J639,0)</f>
        <v>0</v>
      </c>
      <c r="BH639" s="187">
        <f>IF(N639="sníž. přenesená",J639,0)</f>
        <v>0</v>
      </c>
      <c r="BI639" s="187">
        <f>IF(N639="nulová",J639,0)</f>
        <v>0</v>
      </c>
      <c r="BJ639" s="19" t="s">
        <v>80</v>
      </c>
      <c r="BK639" s="187">
        <f>ROUND(I639*H639,2)</f>
        <v>0</v>
      </c>
      <c r="BL639" s="19" t="s">
        <v>149</v>
      </c>
      <c r="BM639" s="186" t="s">
        <v>639</v>
      </c>
    </row>
    <row r="640" spans="1:47" s="2" customFormat="1" ht="19.5">
      <c r="A640" s="36"/>
      <c r="B640" s="37"/>
      <c r="C640" s="38"/>
      <c r="D640" s="188" t="s">
        <v>151</v>
      </c>
      <c r="E640" s="38"/>
      <c r="F640" s="189" t="s">
        <v>640</v>
      </c>
      <c r="G640" s="38"/>
      <c r="H640" s="38"/>
      <c r="I640" s="190"/>
      <c r="J640" s="38"/>
      <c r="K640" s="38"/>
      <c r="L640" s="41"/>
      <c r="M640" s="191"/>
      <c r="N640" s="192"/>
      <c r="O640" s="66"/>
      <c r="P640" s="66"/>
      <c r="Q640" s="66"/>
      <c r="R640" s="66"/>
      <c r="S640" s="66"/>
      <c r="T640" s="67"/>
      <c r="U640" s="36"/>
      <c r="V640" s="36"/>
      <c r="W640" s="36"/>
      <c r="X640" s="36"/>
      <c r="Y640" s="36"/>
      <c r="Z640" s="36"/>
      <c r="AA640" s="36"/>
      <c r="AB640" s="36"/>
      <c r="AC640" s="36"/>
      <c r="AD640" s="36"/>
      <c r="AE640" s="36"/>
      <c r="AT640" s="19" t="s">
        <v>151</v>
      </c>
      <c r="AU640" s="19" t="s">
        <v>82</v>
      </c>
    </row>
    <row r="641" spans="1:65" s="2" customFormat="1" ht="14.45" customHeight="1">
      <c r="A641" s="36"/>
      <c r="B641" s="37"/>
      <c r="C641" s="225" t="s">
        <v>641</v>
      </c>
      <c r="D641" s="225" t="s">
        <v>214</v>
      </c>
      <c r="E641" s="226" t="s">
        <v>642</v>
      </c>
      <c r="F641" s="227" t="s">
        <v>643</v>
      </c>
      <c r="G641" s="228" t="s">
        <v>148</v>
      </c>
      <c r="H641" s="229">
        <v>4</v>
      </c>
      <c r="I641" s="230"/>
      <c r="J641" s="231">
        <f>ROUND(I641*H641,2)</f>
        <v>0</v>
      </c>
      <c r="K641" s="227" t="s">
        <v>19</v>
      </c>
      <c r="L641" s="232"/>
      <c r="M641" s="233" t="s">
        <v>19</v>
      </c>
      <c r="N641" s="234" t="s">
        <v>43</v>
      </c>
      <c r="O641" s="66"/>
      <c r="P641" s="184">
        <f>O641*H641</f>
        <v>0</v>
      </c>
      <c r="Q641" s="184">
        <v>0.012</v>
      </c>
      <c r="R641" s="184">
        <f>Q641*H641</f>
        <v>0.048</v>
      </c>
      <c r="S641" s="184">
        <v>0</v>
      </c>
      <c r="T641" s="185">
        <f>S641*H641</f>
        <v>0</v>
      </c>
      <c r="U641" s="36"/>
      <c r="V641" s="36"/>
      <c r="W641" s="36"/>
      <c r="X641" s="36"/>
      <c r="Y641" s="36"/>
      <c r="Z641" s="36"/>
      <c r="AA641" s="36"/>
      <c r="AB641" s="36"/>
      <c r="AC641" s="36"/>
      <c r="AD641" s="36"/>
      <c r="AE641" s="36"/>
      <c r="AR641" s="186" t="s">
        <v>193</v>
      </c>
      <c r="AT641" s="186" t="s">
        <v>214</v>
      </c>
      <c r="AU641" s="186" t="s">
        <v>82</v>
      </c>
      <c r="AY641" s="19" t="s">
        <v>143</v>
      </c>
      <c r="BE641" s="187">
        <f>IF(N641="základní",J641,0)</f>
        <v>0</v>
      </c>
      <c r="BF641" s="187">
        <f>IF(N641="snížená",J641,0)</f>
        <v>0</v>
      </c>
      <c r="BG641" s="187">
        <f>IF(N641="zákl. přenesená",J641,0)</f>
        <v>0</v>
      </c>
      <c r="BH641" s="187">
        <f>IF(N641="sníž. přenesená",J641,0)</f>
        <v>0</v>
      </c>
      <c r="BI641" s="187">
        <f>IF(N641="nulová",J641,0)</f>
        <v>0</v>
      </c>
      <c r="BJ641" s="19" t="s">
        <v>80</v>
      </c>
      <c r="BK641" s="187">
        <f>ROUND(I641*H641,2)</f>
        <v>0</v>
      </c>
      <c r="BL641" s="19" t="s">
        <v>149</v>
      </c>
      <c r="BM641" s="186" t="s">
        <v>644</v>
      </c>
    </row>
    <row r="642" spans="1:47" s="2" customFormat="1" ht="12">
      <c r="A642" s="36"/>
      <c r="B642" s="37"/>
      <c r="C642" s="38"/>
      <c r="D642" s="188" t="s">
        <v>151</v>
      </c>
      <c r="E642" s="38"/>
      <c r="F642" s="189" t="s">
        <v>643</v>
      </c>
      <c r="G642" s="38"/>
      <c r="H642" s="38"/>
      <c r="I642" s="190"/>
      <c r="J642" s="38"/>
      <c r="K642" s="38"/>
      <c r="L642" s="41"/>
      <c r="M642" s="191"/>
      <c r="N642" s="192"/>
      <c r="O642" s="66"/>
      <c r="P642" s="66"/>
      <c r="Q642" s="66"/>
      <c r="R642" s="66"/>
      <c r="S642" s="66"/>
      <c r="T642" s="67"/>
      <c r="U642" s="36"/>
      <c r="V642" s="36"/>
      <c r="W642" s="36"/>
      <c r="X642" s="36"/>
      <c r="Y642" s="36"/>
      <c r="Z642" s="36"/>
      <c r="AA642" s="36"/>
      <c r="AB642" s="36"/>
      <c r="AC642" s="36"/>
      <c r="AD642" s="36"/>
      <c r="AE642" s="36"/>
      <c r="AT642" s="19" t="s">
        <v>151</v>
      </c>
      <c r="AU642" s="19" t="s">
        <v>82</v>
      </c>
    </row>
    <row r="643" spans="1:65" s="2" customFormat="1" ht="14.45" customHeight="1">
      <c r="A643" s="36"/>
      <c r="B643" s="37"/>
      <c r="C643" s="225" t="s">
        <v>645</v>
      </c>
      <c r="D643" s="225" t="s">
        <v>214</v>
      </c>
      <c r="E643" s="226" t="s">
        <v>646</v>
      </c>
      <c r="F643" s="227" t="s">
        <v>647</v>
      </c>
      <c r="G643" s="228" t="s">
        <v>148</v>
      </c>
      <c r="H643" s="229">
        <v>2</v>
      </c>
      <c r="I643" s="230"/>
      <c r="J643" s="231">
        <f>ROUND(I643*H643,2)</f>
        <v>0</v>
      </c>
      <c r="K643" s="227" t="s">
        <v>19</v>
      </c>
      <c r="L643" s="232"/>
      <c r="M643" s="233" t="s">
        <v>19</v>
      </c>
      <c r="N643" s="234" t="s">
        <v>43</v>
      </c>
      <c r="O643" s="66"/>
      <c r="P643" s="184">
        <f>O643*H643</f>
        <v>0</v>
      </c>
      <c r="Q643" s="184">
        <v>0.012</v>
      </c>
      <c r="R643" s="184">
        <f>Q643*H643</f>
        <v>0.024</v>
      </c>
      <c r="S643" s="184">
        <v>0</v>
      </c>
      <c r="T643" s="185">
        <f>S643*H643</f>
        <v>0</v>
      </c>
      <c r="U643" s="36"/>
      <c r="V643" s="36"/>
      <c r="W643" s="36"/>
      <c r="X643" s="36"/>
      <c r="Y643" s="36"/>
      <c r="Z643" s="36"/>
      <c r="AA643" s="36"/>
      <c r="AB643" s="36"/>
      <c r="AC643" s="36"/>
      <c r="AD643" s="36"/>
      <c r="AE643" s="36"/>
      <c r="AR643" s="186" t="s">
        <v>193</v>
      </c>
      <c r="AT643" s="186" t="s">
        <v>214</v>
      </c>
      <c r="AU643" s="186" t="s">
        <v>82</v>
      </c>
      <c r="AY643" s="19" t="s">
        <v>143</v>
      </c>
      <c r="BE643" s="187">
        <f>IF(N643="základní",J643,0)</f>
        <v>0</v>
      </c>
      <c r="BF643" s="187">
        <f>IF(N643="snížená",J643,0)</f>
        <v>0</v>
      </c>
      <c r="BG643" s="187">
        <f>IF(N643="zákl. přenesená",J643,0)</f>
        <v>0</v>
      </c>
      <c r="BH643" s="187">
        <f>IF(N643="sníž. přenesená",J643,0)</f>
        <v>0</v>
      </c>
      <c r="BI643" s="187">
        <f>IF(N643="nulová",J643,0)</f>
        <v>0</v>
      </c>
      <c r="BJ643" s="19" t="s">
        <v>80</v>
      </c>
      <c r="BK643" s="187">
        <f>ROUND(I643*H643,2)</f>
        <v>0</v>
      </c>
      <c r="BL643" s="19" t="s">
        <v>149</v>
      </c>
      <c r="BM643" s="186" t="s">
        <v>648</v>
      </c>
    </row>
    <row r="644" spans="1:47" s="2" customFormat="1" ht="12">
      <c r="A644" s="36"/>
      <c r="B644" s="37"/>
      <c r="C644" s="38"/>
      <c r="D644" s="188" t="s">
        <v>151</v>
      </c>
      <c r="E644" s="38"/>
      <c r="F644" s="189" t="s">
        <v>647</v>
      </c>
      <c r="G644" s="38"/>
      <c r="H644" s="38"/>
      <c r="I644" s="190"/>
      <c r="J644" s="38"/>
      <c r="K644" s="38"/>
      <c r="L644" s="41"/>
      <c r="M644" s="191"/>
      <c r="N644" s="192"/>
      <c r="O644" s="66"/>
      <c r="P644" s="66"/>
      <c r="Q644" s="66"/>
      <c r="R644" s="66"/>
      <c r="S644" s="66"/>
      <c r="T644" s="67"/>
      <c r="U644" s="36"/>
      <c r="V644" s="36"/>
      <c r="W644" s="36"/>
      <c r="X644" s="36"/>
      <c r="Y644" s="36"/>
      <c r="Z644" s="36"/>
      <c r="AA644" s="36"/>
      <c r="AB644" s="36"/>
      <c r="AC644" s="36"/>
      <c r="AD644" s="36"/>
      <c r="AE644" s="36"/>
      <c r="AT644" s="19" t="s">
        <v>151</v>
      </c>
      <c r="AU644" s="19" t="s">
        <v>82</v>
      </c>
    </row>
    <row r="645" spans="1:65" s="2" customFormat="1" ht="24.2" customHeight="1">
      <c r="A645" s="36"/>
      <c r="B645" s="37"/>
      <c r="C645" s="175" t="s">
        <v>649</v>
      </c>
      <c r="D645" s="175" t="s">
        <v>145</v>
      </c>
      <c r="E645" s="176" t="s">
        <v>650</v>
      </c>
      <c r="F645" s="177" t="s">
        <v>651</v>
      </c>
      <c r="G645" s="178" t="s">
        <v>163</v>
      </c>
      <c r="H645" s="179">
        <v>4.037</v>
      </c>
      <c r="I645" s="180"/>
      <c r="J645" s="181">
        <f>ROUND(I645*H645,2)</f>
        <v>0</v>
      </c>
      <c r="K645" s="177" t="s">
        <v>155</v>
      </c>
      <c r="L645" s="41"/>
      <c r="M645" s="182" t="s">
        <v>19</v>
      </c>
      <c r="N645" s="183" t="s">
        <v>43</v>
      </c>
      <c r="O645" s="66"/>
      <c r="P645" s="184">
        <f>O645*H645</f>
        <v>0</v>
      </c>
      <c r="Q645" s="184">
        <v>0</v>
      </c>
      <c r="R645" s="184">
        <f>Q645*H645</f>
        <v>0</v>
      </c>
      <c r="S645" s="184">
        <v>2.27</v>
      </c>
      <c r="T645" s="185">
        <f>S645*H645</f>
        <v>9.16399</v>
      </c>
      <c r="U645" s="36"/>
      <c r="V645" s="36"/>
      <c r="W645" s="36"/>
      <c r="X645" s="36"/>
      <c r="Y645" s="36"/>
      <c r="Z645" s="36"/>
      <c r="AA645" s="36"/>
      <c r="AB645" s="36"/>
      <c r="AC645" s="36"/>
      <c r="AD645" s="36"/>
      <c r="AE645" s="36"/>
      <c r="AR645" s="186" t="s">
        <v>149</v>
      </c>
      <c r="AT645" s="186" t="s">
        <v>145</v>
      </c>
      <c r="AU645" s="186" t="s">
        <v>82</v>
      </c>
      <c r="AY645" s="19" t="s">
        <v>143</v>
      </c>
      <c r="BE645" s="187">
        <f>IF(N645="základní",J645,0)</f>
        <v>0</v>
      </c>
      <c r="BF645" s="187">
        <f>IF(N645="snížená",J645,0)</f>
        <v>0</v>
      </c>
      <c r="BG645" s="187">
        <f>IF(N645="zákl. přenesená",J645,0)</f>
        <v>0</v>
      </c>
      <c r="BH645" s="187">
        <f>IF(N645="sníž. přenesená",J645,0)</f>
        <v>0</v>
      </c>
      <c r="BI645" s="187">
        <f>IF(N645="nulová",J645,0)</f>
        <v>0</v>
      </c>
      <c r="BJ645" s="19" t="s">
        <v>80</v>
      </c>
      <c r="BK645" s="187">
        <f>ROUND(I645*H645,2)</f>
        <v>0</v>
      </c>
      <c r="BL645" s="19" t="s">
        <v>149</v>
      </c>
      <c r="BM645" s="186" t="s">
        <v>652</v>
      </c>
    </row>
    <row r="646" spans="1:47" s="2" customFormat="1" ht="19.5">
      <c r="A646" s="36"/>
      <c r="B646" s="37"/>
      <c r="C646" s="38"/>
      <c r="D646" s="188" t="s">
        <v>151</v>
      </c>
      <c r="E646" s="38"/>
      <c r="F646" s="189" t="s">
        <v>653</v>
      </c>
      <c r="G646" s="38"/>
      <c r="H646" s="38"/>
      <c r="I646" s="190"/>
      <c r="J646" s="38"/>
      <c r="K646" s="38"/>
      <c r="L646" s="41"/>
      <c r="M646" s="191"/>
      <c r="N646" s="192"/>
      <c r="O646" s="66"/>
      <c r="P646" s="66"/>
      <c r="Q646" s="66"/>
      <c r="R646" s="66"/>
      <c r="S646" s="66"/>
      <c r="T646" s="67"/>
      <c r="U646" s="36"/>
      <c r="V646" s="36"/>
      <c r="W646" s="36"/>
      <c r="X646" s="36"/>
      <c r="Y646" s="36"/>
      <c r="Z646" s="36"/>
      <c r="AA646" s="36"/>
      <c r="AB646" s="36"/>
      <c r="AC646" s="36"/>
      <c r="AD646" s="36"/>
      <c r="AE646" s="36"/>
      <c r="AT646" s="19" t="s">
        <v>151</v>
      </c>
      <c r="AU646" s="19" t="s">
        <v>82</v>
      </c>
    </row>
    <row r="647" spans="2:51" s="14" customFormat="1" ht="12">
      <c r="B647" s="204"/>
      <c r="C647" s="205"/>
      <c r="D647" s="188" t="s">
        <v>158</v>
      </c>
      <c r="E647" s="206" t="s">
        <v>19</v>
      </c>
      <c r="F647" s="207" t="s">
        <v>276</v>
      </c>
      <c r="G647" s="205"/>
      <c r="H647" s="206" t="s">
        <v>19</v>
      </c>
      <c r="I647" s="208"/>
      <c r="J647" s="205"/>
      <c r="K647" s="205"/>
      <c r="L647" s="209"/>
      <c r="M647" s="210"/>
      <c r="N647" s="211"/>
      <c r="O647" s="211"/>
      <c r="P647" s="211"/>
      <c r="Q647" s="211"/>
      <c r="R647" s="211"/>
      <c r="S647" s="211"/>
      <c r="T647" s="212"/>
      <c r="AT647" s="213" t="s">
        <v>158</v>
      </c>
      <c r="AU647" s="213" t="s">
        <v>82</v>
      </c>
      <c r="AV647" s="14" t="s">
        <v>80</v>
      </c>
      <c r="AW647" s="14" t="s">
        <v>33</v>
      </c>
      <c r="AX647" s="14" t="s">
        <v>72</v>
      </c>
      <c r="AY647" s="213" t="s">
        <v>143</v>
      </c>
    </row>
    <row r="648" spans="2:51" s="13" customFormat="1" ht="12">
      <c r="B648" s="193"/>
      <c r="C648" s="194"/>
      <c r="D648" s="188" t="s">
        <v>158</v>
      </c>
      <c r="E648" s="195" t="s">
        <v>19</v>
      </c>
      <c r="F648" s="196" t="s">
        <v>654</v>
      </c>
      <c r="G648" s="194"/>
      <c r="H648" s="197">
        <v>1.849</v>
      </c>
      <c r="I648" s="198"/>
      <c r="J648" s="194"/>
      <c r="K648" s="194"/>
      <c r="L648" s="199"/>
      <c r="M648" s="200"/>
      <c r="N648" s="201"/>
      <c r="O648" s="201"/>
      <c r="P648" s="201"/>
      <c r="Q648" s="201"/>
      <c r="R648" s="201"/>
      <c r="S648" s="201"/>
      <c r="T648" s="202"/>
      <c r="AT648" s="203" t="s">
        <v>158</v>
      </c>
      <c r="AU648" s="203" t="s">
        <v>82</v>
      </c>
      <c r="AV648" s="13" t="s">
        <v>82</v>
      </c>
      <c r="AW648" s="13" t="s">
        <v>33</v>
      </c>
      <c r="AX648" s="13" t="s">
        <v>72</v>
      </c>
      <c r="AY648" s="203" t="s">
        <v>143</v>
      </c>
    </row>
    <row r="649" spans="2:51" s="13" customFormat="1" ht="12">
      <c r="B649" s="193"/>
      <c r="C649" s="194"/>
      <c r="D649" s="188" t="s">
        <v>158</v>
      </c>
      <c r="E649" s="195" t="s">
        <v>19</v>
      </c>
      <c r="F649" s="196" t="s">
        <v>655</v>
      </c>
      <c r="G649" s="194"/>
      <c r="H649" s="197">
        <v>0.633</v>
      </c>
      <c r="I649" s="198"/>
      <c r="J649" s="194"/>
      <c r="K649" s="194"/>
      <c r="L649" s="199"/>
      <c r="M649" s="200"/>
      <c r="N649" s="201"/>
      <c r="O649" s="201"/>
      <c r="P649" s="201"/>
      <c r="Q649" s="201"/>
      <c r="R649" s="201"/>
      <c r="S649" s="201"/>
      <c r="T649" s="202"/>
      <c r="AT649" s="203" t="s">
        <v>158</v>
      </c>
      <c r="AU649" s="203" t="s">
        <v>82</v>
      </c>
      <c r="AV649" s="13" t="s">
        <v>82</v>
      </c>
      <c r="AW649" s="13" t="s">
        <v>33</v>
      </c>
      <c r="AX649" s="13" t="s">
        <v>72</v>
      </c>
      <c r="AY649" s="203" t="s">
        <v>143</v>
      </c>
    </row>
    <row r="650" spans="2:51" s="13" customFormat="1" ht="12">
      <c r="B650" s="193"/>
      <c r="C650" s="194"/>
      <c r="D650" s="188" t="s">
        <v>158</v>
      </c>
      <c r="E650" s="195" t="s">
        <v>19</v>
      </c>
      <c r="F650" s="196" t="s">
        <v>656</v>
      </c>
      <c r="G650" s="194"/>
      <c r="H650" s="197">
        <v>0.863</v>
      </c>
      <c r="I650" s="198"/>
      <c r="J650" s="194"/>
      <c r="K650" s="194"/>
      <c r="L650" s="199"/>
      <c r="M650" s="200"/>
      <c r="N650" s="201"/>
      <c r="O650" s="201"/>
      <c r="P650" s="201"/>
      <c r="Q650" s="201"/>
      <c r="R650" s="201"/>
      <c r="S650" s="201"/>
      <c r="T650" s="202"/>
      <c r="AT650" s="203" t="s">
        <v>158</v>
      </c>
      <c r="AU650" s="203" t="s">
        <v>82</v>
      </c>
      <c r="AV650" s="13" t="s">
        <v>82</v>
      </c>
      <c r="AW650" s="13" t="s">
        <v>33</v>
      </c>
      <c r="AX650" s="13" t="s">
        <v>72</v>
      </c>
      <c r="AY650" s="203" t="s">
        <v>143</v>
      </c>
    </row>
    <row r="651" spans="2:51" s="13" customFormat="1" ht="12">
      <c r="B651" s="193"/>
      <c r="C651" s="194"/>
      <c r="D651" s="188" t="s">
        <v>158</v>
      </c>
      <c r="E651" s="195" t="s">
        <v>19</v>
      </c>
      <c r="F651" s="196" t="s">
        <v>657</v>
      </c>
      <c r="G651" s="194"/>
      <c r="H651" s="197">
        <v>0.154</v>
      </c>
      <c r="I651" s="198"/>
      <c r="J651" s="194"/>
      <c r="K651" s="194"/>
      <c r="L651" s="199"/>
      <c r="M651" s="200"/>
      <c r="N651" s="201"/>
      <c r="O651" s="201"/>
      <c r="P651" s="201"/>
      <c r="Q651" s="201"/>
      <c r="R651" s="201"/>
      <c r="S651" s="201"/>
      <c r="T651" s="202"/>
      <c r="AT651" s="203" t="s">
        <v>158</v>
      </c>
      <c r="AU651" s="203" t="s">
        <v>82</v>
      </c>
      <c r="AV651" s="13" t="s">
        <v>82</v>
      </c>
      <c r="AW651" s="13" t="s">
        <v>33</v>
      </c>
      <c r="AX651" s="13" t="s">
        <v>72</v>
      </c>
      <c r="AY651" s="203" t="s">
        <v>143</v>
      </c>
    </row>
    <row r="652" spans="2:51" s="13" customFormat="1" ht="12">
      <c r="B652" s="193"/>
      <c r="C652" s="194"/>
      <c r="D652" s="188" t="s">
        <v>158</v>
      </c>
      <c r="E652" s="195" t="s">
        <v>19</v>
      </c>
      <c r="F652" s="196" t="s">
        <v>658</v>
      </c>
      <c r="G652" s="194"/>
      <c r="H652" s="197">
        <v>0.538</v>
      </c>
      <c r="I652" s="198"/>
      <c r="J652" s="194"/>
      <c r="K652" s="194"/>
      <c r="L652" s="199"/>
      <c r="M652" s="200"/>
      <c r="N652" s="201"/>
      <c r="O652" s="201"/>
      <c r="P652" s="201"/>
      <c r="Q652" s="201"/>
      <c r="R652" s="201"/>
      <c r="S652" s="201"/>
      <c r="T652" s="202"/>
      <c r="AT652" s="203" t="s">
        <v>158</v>
      </c>
      <c r="AU652" s="203" t="s">
        <v>82</v>
      </c>
      <c r="AV652" s="13" t="s">
        <v>82</v>
      </c>
      <c r="AW652" s="13" t="s">
        <v>33</v>
      </c>
      <c r="AX652" s="13" t="s">
        <v>72</v>
      </c>
      <c r="AY652" s="203" t="s">
        <v>143</v>
      </c>
    </row>
    <row r="653" spans="2:51" s="16" customFormat="1" ht="12">
      <c r="B653" s="235"/>
      <c r="C653" s="236"/>
      <c r="D653" s="188" t="s">
        <v>158</v>
      </c>
      <c r="E653" s="237" t="s">
        <v>19</v>
      </c>
      <c r="F653" s="238" t="s">
        <v>279</v>
      </c>
      <c r="G653" s="236"/>
      <c r="H653" s="239">
        <v>4.037</v>
      </c>
      <c r="I653" s="240"/>
      <c r="J653" s="236"/>
      <c r="K653" s="236"/>
      <c r="L653" s="241"/>
      <c r="M653" s="242"/>
      <c r="N653" s="243"/>
      <c r="O653" s="243"/>
      <c r="P653" s="243"/>
      <c r="Q653" s="243"/>
      <c r="R653" s="243"/>
      <c r="S653" s="243"/>
      <c r="T653" s="244"/>
      <c r="AT653" s="245" t="s">
        <v>158</v>
      </c>
      <c r="AU653" s="245" t="s">
        <v>82</v>
      </c>
      <c r="AV653" s="16" t="s">
        <v>160</v>
      </c>
      <c r="AW653" s="16" t="s">
        <v>33</v>
      </c>
      <c r="AX653" s="16" t="s">
        <v>72</v>
      </c>
      <c r="AY653" s="245" t="s">
        <v>143</v>
      </c>
    </row>
    <row r="654" spans="2:51" s="14" customFormat="1" ht="12">
      <c r="B654" s="204"/>
      <c r="C654" s="205"/>
      <c r="D654" s="188" t="s">
        <v>158</v>
      </c>
      <c r="E654" s="206" t="s">
        <v>19</v>
      </c>
      <c r="F654" s="207" t="s">
        <v>287</v>
      </c>
      <c r="G654" s="205"/>
      <c r="H654" s="206" t="s">
        <v>19</v>
      </c>
      <c r="I654" s="208"/>
      <c r="J654" s="205"/>
      <c r="K654" s="205"/>
      <c r="L654" s="209"/>
      <c r="M654" s="210"/>
      <c r="N654" s="211"/>
      <c r="O654" s="211"/>
      <c r="P654" s="211"/>
      <c r="Q654" s="211"/>
      <c r="R654" s="211"/>
      <c r="S654" s="211"/>
      <c r="T654" s="212"/>
      <c r="AT654" s="213" t="s">
        <v>158</v>
      </c>
      <c r="AU654" s="213" t="s">
        <v>82</v>
      </c>
      <c r="AV654" s="14" t="s">
        <v>80</v>
      </c>
      <c r="AW654" s="14" t="s">
        <v>33</v>
      </c>
      <c r="AX654" s="14" t="s">
        <v>72</v>
      </c>
      <c r="AY654" s="213" t="s">
        <v>143</v>
      </c>
    </row>
    <row r="655" spans="2:51" s="15" customFormat="1" ht="12">
      <c r="B655" s="214"/>
      <c r="C655" s="215"/>
      <c r="D655" s="188" t="s">
        <v>158</v>
      </c>
      <c r="E655" s="216" t="s">
        <v>19</v>
      </c>
      <c r="F655" s="217" t="s">
        <v>172</v>
      </c>
      <c r="G655" s="215"/>
      <c r="H655" s="218">
        <v>4.037</v>
      </c>
      <c r="I655" s="219"/>
      <c r="J655" s="215"/>
      <c r="K655" s="215"/>
      <c r="L655" s="220"/>
      <c r="M655" s="221"/>
      <c r="N655" s="222"/>
      <c r="O655" s="222"/>
      <c r="P655" s="222"/>
      <c r="Q655" s="222"/>
      <c r="R655" s="222"/>
      <c r="S655" s="222"/>
      <c r="T655" s="223"/>
      <c r="AT655" s="224" t="s">
        <v>158</v>
      </c>
      <c r="AU655" s="224" t="s">
        <v>82</v>
      </c>
      <c r="AV655" s="15" t="s">
        <v>149</v>
      </c>
      <c r="AW655" s="15" t="s">
        <v>33</v>
      </c>
      <c r="AX655" s="15" t="s">
        <v>80</v>
      </c>
      <c r="AY655" s="224" t="s">
        <v>143</v>
      </c>
    </row>
    <row r="656" spans="1:65" s="2" customFormat="1" ht="14.45" customHeight="1">
      <c r="A656" s="36"/>
      <c r="B656" s="37"/>
      <c r="C656" s="175" t="s">
        <v>659</v>
      </c>
      <c r="D656" s="175" t="s">
        <v>145</v>
      </c>
      <c r="E656" s="176" t="s">
        <v>660</v>
      </c>
      <c r="F656" s="177" t="s">
        <v>661</v>
      </c>
      <c r="G656" s="178" t="s">
        <v>154</v>
      </c>
      <c r="H656" s="179">
        <v>166.174</v>
      </c>
      <c r="I656" s="180"/>
      <c r="J656" s="181">
        <f>ROUND(I656*H656,2)</f>
        <v>0</v>
      </c>
      <c r="K656" s="177" t="s">
        <v>155</v>
      </c>
      <c r="L656" s="41"/>
      <c r="M656" s="182" t="s">
        <v>19</v>
      </c>
      <c r="N656" s="183" t="s">
        <v>43</v>
      </c>
      <c r="O656" s="66"/>
      <c r="P656" s="184">
        <f>O656*H656</f>
        <v>0</v>
      </c>
      <c r="Q656" s="184">
        <v>0</v>
      </c>
      <c r="R656" s="184">
        <f>Q656*H656</f>
        <v>0</v>
      </c>
      <c r="S656" s="184">
        <v>0.131</v>
      </c>
      <c r="T656" s="185">
        <f>S656*H656</f>
        <v>21.768794000000003</v>
      </c>
      <c r="U656" s="36"/>
      <c r="V656" s="36"/>
      <c r="W656" s="36"/>
      <c r="X656" s="36"/>
      <c r="Y656" s="36"/>
      <c r="Z656" s="36"/>
      <c r="AA656" s="36"/>
      <c r="AB656" s="36"/>
      <c r="AC656" s="36"/>
      <c r="AD656" s="36"/>
      <c r="AE656" s="36"/>
      <c r="AR656" s="186" t="s">
        <v>149</v>
      </c>
      <c r="AT656" s="186" t="s">
        <v>145</v>
      </c>
      <c r="AU656" s="186" t="s">
        <v>82</v>
      </c>
      <c r="AY656" s="19" t="s">
        <v>143</v>
      </c>
      <c r="BE656" s="187">
        <f>IF(N656="základní",J656,0)</f>
        <v>0</v>
      </c>
      <c r="BF656" s="187">
        <f>IF(N656="snížená",J656,0)</f>
        <v>0</v>
      </c>
      <c r="BG656" s="187">
        <f>IF(N656="zákl. přenesená",J656,0)</f>
        <v>0</v>
      </c>
      <c r="BH656" s="187">
        <f>IF(N656="sníž. přenesená",J656,0)</f>
        <v>0</v>
      </c>
      <c r="BI656" s="187">
        <f>IF(N656="nulová",J656,0)</f>
        <v>0</v>
      </c>
      <c r="BJ656" s="19" t="s">
        <v>80</v>
      </c>
      <c r="BK656" s="187">
        <f>ROUND(I656*H656,2)</f>
        <v>0</v>
      </c>
      <c r="BL656" s="19" t="s">
        <v>149</v>
      </c>
      <c r="BM656" s="186" t="s">
        <v>662</v>
      </c>
    </row>
    <row r="657" spans="1:47" s="2" customFormat="1" ht="29.25">
      <c r="A657" s="36"/>
      <c r="B657" s="37"/>
      <c r="C657" s="38"/>
      <c r="D657" s="188" t="s">
        <v>151</v>
      </c>
      <c r="E657" s="38"/>
      <c r="F657" s="189" t="s">
        <v>663</v>
      </c>
      <c r="G657" s="38"/>
      <c r="H657" s="38"/>
      <c r="I657" s="190"/>
      <c r="J657" s="38"/>
      <c r="K657" s="38"/>
      <c r="L657" s="41"/>
      <c r="M657" s="191"/>
      <c r="N657" s="192"/>
      <c r="O657" s="66"/>
      <c r="P657" s="66"/>
      <c r="Q657" s="66"/>
      <c r="R657" s="66"/>
      <c r="S657" s="66"/>
      <c r="T657" s="67"/>
      <c r="U657" s="36"/>
      <c r="V657" s="36"/>
      <c r="W657" s="36"/>
      <c r="X657" s="36"/>
      <c r="Y657" s="36"/>
      <c r="Z657" s="36"/>
      <c r="AA657" s="36"/>
      <c r="AB657" s="36"/>
      <c r="AC657" s="36"/>
      <c r="AD657" s="36"/>
      <c r="AE657" s="36"/>
      <c r="AT657" s="19" t="s">
        <v>151</v>
      </c>
      <c r="AU657" s="19" t="s">
        <v>82</v>
      </c>
    </row>
    <row r="658" spans="2:51" s="14" customFormat="1" ht="12">
      <c r="B658" s="204"/>
      <c r="C658" s="205"/>
      <c r="D658" s="188" t="s">
        <v>158</v>
      </c>
      <c r="E658" s="206" t="s">
        <v>19</v>
      </c>
      <c r="F658" s="207" t="s">
        <v>276</v>
      </c>
      <c r="G658" s="205"/>
      <c r="H658" s="206" t="s">
        <v>19</v>
      </c>
      <c r="I658" s="208"/>
      <c r="J658" s="205"/>
      <c r="K658" s="205"/>
      <c r="L658" s="209"/>
      <c r="M658" s="210"/>
      <c r="N658" s="211"/>
      <c r="O658" s="211"/>
      <c r="P658" s="211"/>
      <c r="Q658" s="211"/>
      <c r="R658" s="211"/>
      <c r="S658" s="211"/>
      <c r="T658" s="212"/>
      <c r="AT658" s="213" t="s">
        <v>158</v>
      </c>
      <c r="AU658" s="213" t="s">
        <v>82</v>
      </c>
      <c r="AV658" s="14" t="s">
        <v>80</v>
      </c>
      <c r="AW658" s="14" t="s">
        <v>33</v>
      </c>
      <c r="AX658" s="14" t="s">
        <v>72</v>
      </c>
      <c r="AY658" s="213" t="s">
        <v>143</v>
      </c>
    </row>
    <row r="659" spans="2:51" s="13" customFormat="1" ht="12">
      <c r="B659" s="193"/>
      <c r="C659" s="194"/>
      <c r="D659" s="188" t="s">
        <v>158</v>
      </c>
      <c r="E659" s="195" t="s">
        <v>19</v>
      </c>
      <c r="F659" s="196" t="s">
        <v>664</v>
      </c>
      <c r="G659" s="194"/>
      <c r="H659" s="197">
        <v>9.654</v>
      </c>
      <c r="I659" s="198"/>
      <c r="J659" s="194"/>
      <c r="K659" s="194"/>
      <c r="L659" s="199"/>
      <c r="M659" s="200"/>
      <c r="N659" s="201"/>
      <c r="O659" s="201"/>
      <c r="P659" s="201"/>
      <c r="Q659" s="201"/>
      <c r="R659" s="201"/>
      <c r="S659" s="201"/>
      <c r="T659" s="202"/>
      <c r="AT659" s="203" t="s">
        <v>158</v>
      </c>
      <c r="AU659" s="203" t="s">
        <v>82</v>
      </c>
      <c r="AV659" s="13" t="s">
        <v>82</v>
      </c>
      <c r="AW659" s="13" t="s">
        <v>33</v>
      </c>
      <c r="AX659" s="13" t="s">
        <v>72</v>
      </c>
      <c r="AY659" s="203" t="s">
        <v>143</v>
      </c>
    </row>
    <row r="660" spans="2:51" s="13" customFormat="1" ht="12">
      <c r="B660" s="193"/>
      <c r="C660" s="194"/>
      <c r="D660" s="188" t="s">
        <v>158</v>
      </c>
      <c r="E660" s="195" t="s">
        <v>19</v>
      </c>
      <c r="F660" s="196" t="s">
        <v>665</v>
      </c>
      <c r="G660" s="194"/>
      <c r="H660" s="197">
        <v>9.92</v>
      </c>
      <c r="I660" s="198"/>
      <c r="J660" s="194"/>
      <c r="K660" s="194"/>
      <c r="L660" s="199"/>
      <c r="M660" s="200"/>
      <c r="N660" s="201"/>
      <c r="O660" s="201"/>
      <c r="P660" s="201"/>
      <c r="Q660" s="201"/>
      <c r="R660" s="201"/>
      <c r="S660" s="201"/>
      <c r="T660" s="202"/>
      <c r="AT660" s="203" t="s">
        <v>158</v>
      </c>
      <c r="AU660" s="203" t="s">
        <v>82</v>
      </c>
      <c r="AV660" s="13" t="s">
        <v>82</v>
      </c>
      <c r="AW660" s="13" t="s">
        <v>33</v>
      </c>
      <c r="AX660" s="13" t="s">
        <v>72</v>
      </c>
      <c r="AY660" s="203" t="s">
        <v>143</v>
      </c>
    </row>
    <row r="661" spans="2:51" s="13" customFormat="1" ht="12">
      <c r="B661" s="193"/>
      <c r="C661" s="194"/>
      <c r="D661" s="188" t="s">
        <v>158</v>
      </c>
      <c r="E661" s="195" t="s">
        <v>19</v>
      </c>
      <c r="F661" s="196" t="s">
        <v>666</v>
      </c>
      <c r="G661" s="194"/>
      <c r="H661" s="197">
        <v>7.925</v>
      </c>
      <c r="I661" s="198"/>
      <c r="J661" s="194"/>
      <c r="K661" s="194"/>
      <c r="L661" s="199"/>
      <c r="M661" s="200"/>
      <c r="N661" s="201"/>
      <c r="O661" s="201"/>
      <c r="P661" s="201"/>
      <c r="Q661" s="201"/>
      <c r="R661" s="201"/>
      <c r="S661" s="201"/>
      <c r="T661" s="202"/>
      <c r="AT661" s="203" t="s">
        <v>158</v>
      </c>
      <c r="AU661" s="203" t="s">
        <v>82</v>
      </c>
      <c r="AV661" s="13" t="s">
        <v>82</v>
      </c>
      <c r="AW661" s="13" t="s">
        <v>33</v>
      </c>
      <c r="AX661" s="13" t="s">
        <v>72</v>
      </c>
      <c r="AY661" s="203" t="s">
        <v>143</v>
      </c>
    </row>
    <row r="662" spans="2:51" s="16" customFormat="1" ht="12">
      <c r="B662" s="235"/>
      <c r="C662" s="236"/>
      <c r="D662" s="188" t="s">
        <v>158</v>
      </c>
      <c r="E662" s="237" t="s">
        <v>19</v>
      </c>
      <c r="F662" s="238" t="s">
        <v>279</v>
      </c>
      <c r="G662" s="236"/>
      <c r="H662" s="239">
        <v>27.499</v>
      </c>
      <c r="I662" s="240"/>
      <c r="J662" s="236"/>
      <c r="K662" s="236"/>
      <c r="L662" s="241"/>
      <c r="M662" s="242"/>
      <c r="N662" s="243"/>
      <c r="O662" s="243"/>
      <c r="P662" s="243"/>
      <c r="Q662" s="243"/>
      <c r="R662" s="243"/>
      <c r="S662" s="243"/>
      <c r="T662" s="244"/>
      <c r="AT662" s="245" t="s">
        <v>158</v>
      </c>
      <c r="AU662" s="245" t="s">
        <v>82</v>
      </c>
      <c r="AV662" s="16" t="s">
        <v>160</v>
      </c>
      <c r="AW662" s="16" t="s">
        <v>33</v>
      </c>
      <c r="AX662" s="16" t="s">
        <v>72</v>
      </c>
      <c r="AY662" s="245" t="s">
        <v>143</v>
      </c>
    </row>
    <row r="663" spans="2:51" s="14" customFormat="1" ht="12">
      <c r="B663" s="204"/>
      <c r="C663" s="205"/>
      <c r="D663" s="188" t="s">
        <v>158</v>
      </c>
      <c r="E663" s="206" t="s">
        <v>19</v>
      </c>
      <c r="F663" s="207" t="s">
        <v>287</v>
      </c>
      <c r="G663" s="205"/>
      <c r="H663" s="206" t="s">
        <v>19</v>
      </c>
      <c r="I663" s="208"/>
      <c r="J663" s="205"/>
      <c r="K663" s="205"/>
      <c r="L663" s="209"/>
      <c r="M663" s="210"/>
      <c r="N663" s="211"/>
      <c r="O663" s="211"/>
      <c r="P663" s="211"/>
      <c r="Q663" s="211"/>
      <c r="R663" s="211"/>
      <c r="S663" s="211"/>
      <c r="T663" s="212"/>
      <c r="AT663" s="213" t="s">
        <v>158</v>
      </c>
      <c r="AU663" s="213" t="s">
        <v>82</v>
      </c>
      <c r="AV663" s="14" t="s">
        <v>80</v>
      </c>
      <c r="AW663" s="14" t="s">
        <v>33</v>
      </c>
      <c r="AX663" s="14" t="s">
        <v>72</v>
      </c>
      <c r="AY663" s="213" t="s">
        <v>143</v>
      </c>
    </row>
    <row r="664" spans="2:51" s="13" customFormat="1" ht="12">
      <c r="B664" s="193"/>
      <c r="C664" s="194"/>
      <c r="D664" s="188" t="s">
        <v>158</v>
      </c>
      <c r="E664" s="195" t="s">
        <v>19</v>
      </c>
      <c r="F664" s="196" t="s">
        <v>667</v>
      </c>
      <c r="G664" s="194"/>
      <c r="H664" s="197">
        <v>16.425</v>
      </c>
      <c r="I664" s="198"/>
      <c r="J664" s="194"/>
      <c r="K664" s="194"/>
      <c r="L664" s="199"/>
      <c r="M664" s="200"/>
      <c r="N664" s="201"/>
      <c r="O664" s="201"/>
      <c r="P664" s="201"/>
      <c r="Q664" s="201"/>
      <c r="R664" s="201"/>
      <c r="S664" s="201"/>
      <c r="T664" s="202"/>
      <c r="AT664" s="203" t="s">
        <v>158</v>
      </c>
      <c r="AU664" s="203" t="s">
        <v>82</v>
      </c>
      <c r="AV664" s="13" t="s">
        <v>82</v>
      </c>
      <c r="AW664" s="13" t="s">
        <v>33</v>
      </c>
      <c r="AX664" s="13" t="s">
        <v>72</v>
      </c>
      <c r="AY664" s="203" t="s">
        <v>143</v>
      </c>
    </row>
    <row r="665" spans="2:51" s="13" customFormat="1" ht="12">
      <c r="B665" s="193"/>
      <c r="C665" s="194"/>
      <c r="D665" s="188" t="s">
        <v>158</v>
      </c>
      <c r="E665" s="195" t="s">
        <v>19</v>
      </c>
      <c r="F665" s="196" t="s">
        <v>668</v>
      </c>
      <c r="G665" s="194"/>
      <c r="H665" s="197">
        <v>9.9</v>
      </c>
      <c r="I665" s="198"/>
      <c r="J665" s="194"/>
      <c r="K665" s="194"/>
      <c r="L665" s="199"/>
      <c r="M665" s="200"/>
      <c r="N665" s="201"/>
      <c r="O665" s="201"/>
      <c r="P665" s="201"/>
      <c r="Q665" s="201"/>
      <c r="R665" s="201"/>
      <c r="S665" s="201"/>
      <c r="T665" s="202"/>
      <c r="AT665" s="203" t="s">
        <v>158</v>
      </c>
      <c r="AU665" s="203" t="s">
        <v>82</v>
      </c>
      <c r="AV665" s="13" t="s">
        <v>82</v>
      </c>
      <c r="AW665" s="13" t="s">
        <v>33</v>
      </c>
      <c r="AX665" s="13" t="s">
        <v>72</v>
      </c>
      <c r="AY665" s="203" t="s">
        <v>143</v>
      </c>
    </row>
    <row r="666" spans="2:51" s="13" customFormat="1" ht="12">
      <c r="B666" s="193"/>
      <c r="C666" s="194"/>
      <c r="D666" s="188" t="s">
        <v>158</v>
      </c>
      <c r="E666" s="195" t="s">
        <v>19</v>
      </c>
      <c r="F666" s="196" t="s">
        <v>669</v>
      </c>
      <c r="G666" s="194"/>
      <c r="H666" s="197">
        <v>10.125</v>
      </c>
      <c r="I666" s="198"/>
      <c r="J666" s="194"/>
      <c r="K666" s="194"/>
      <c r="L666" s="199"/>
      <c r="M666" s="200"/>
      <c r="N666" s="201"/>
      <c r="O666" s="201"/>
      <c r="P666" s="201"/>
      <c r="Q666" s="201"/>
      <c r="R666" s="201"/>
      <c r="S666" s="201"/>
      <c r="T666" s="202"/>
      <c r="AT666" s="203" t="s">
        <v>158</v>
      </c>
      <c r="AU666" s="203" t="s">
        <v>82</v>
      </c>
      <c r="AV666" s="13" t="s">
        <v>82</v>
      </c>
      <c r="AW666" s="13" t="s">
        <v>33</v>
      </c>
      <c r="AX666" s="13" t="s">
        <v>72</v>
      </c>
      <c r="AY666" s="203" t="s">
        <v>143</v>
      </c>
    </row>
    <row r="667" spans="2:51" s="13" customFormat="1" ht="12">
      <c r="B667" s="193"/>
      <c r="C667" s="194"/>
      <c r="D667" s="188" t="s">
        <v>158</v>
      </c>
      <c r="E667" s="195" t="s">
        <v>19</v>
      </c>
      <c r="F667" s="196" t="s">
        <v>670</v>
      </c>
      <c r="G667" s="194"/>
      <c r="H667" s="197">
        <v>10</v>
      </c>
      <c r="I667" s="198"/>
      <c r="J667" s="194"/>
      <c r="K667" s="194"/>
      <c r="L667" s="199"/>
      <c r="M667" s="200"/>
      <c r="N667" s="201"/>
      <c r="O667" s="201"/>
      <c r="P667" s="201"/>
      <c r="Q667" s="201"/>
      <c r="R667" s="201"/>
      <c r="S667" s="201"/>
      <c r="T667" s="202"/>
      <c r="AT667" s="203" t="s">
        <v>158</v>
      </c>
      <c r="AU667" s="203" t="s">
        <v>82</v>
      </c>
      <c r="AV667" s="13" t="s">
        <v>82</v>
      </c>
      <c r="AW667" s="13" t="s">
        <v>33</v>
      </c>
      <c r="AX667" s="13" t="s">
        <v>72</v>
      </c>
      <c r="AY667" s="203" t="s">
        <v>143</v>
      </c>
    </row>
    <row r="668" spans="2:51" s="16" customFormat="1" ht="12">
      <c r="B668" s="235"/>
      <c r="C668" s="236"/>
      <c r="D668" s="188" t="s">
        <v>158</v>
      </c>
      <c r="E668" s="237" t="s">
        <v>19</v>
      </c>
      <c r="F668" s="238" t="s">
        <v>279</v>
      </c>
      <c r="G668" s="236"/>
      <c r="H668" s="239">
        <v>46.45</v>
      </c>
      <c r="I668" s="240"/>
      <c r="J668" s="236"/>
      <c r="K668" s="236"/>
      <c r="L668" s="241"/>
      <c r="M668" s="242"/>
      <c r="N668" s="243"/>
      <c r="O668" s="243"/>
      <c r="P668" s="243"/>
      <c r="Q668" s="243"/>
      <c r="R668" s="243"/>
      <c r="S668" s="243"/>
      <c r="T668" s="244"/>
      <c r="AT668" s="245" t="s">
        <v>158</v>
      </c>
      <c r="AU668" s="245" t="s">
        <v>82</v>
      </c>
      <c r="AV668" s="16" t="s">
        <v>160</v>
      </c>
      <c r="AW668" s="16" t="s">
        <v>33</v>
      </c>
      <c r="AX668" s="16" t="s">
        <v>72</v>
      </c>
      <c r="AY668" s="245" t="s">
        <v>143</v>
      </c>
    </row>
    <row r="669" spans="2:51" s="14" customFormat="1" ht="12">
      <c r="B669" s="204"/>
      <c r="C669" s="205"/>
      <c r="D669" s="188" t="s">
        <v>158</v>
      </c>
      <c r="E669" s="206" t="s">
        <v>19</v>
      </c>
      <c r="F669" s="207" t="s">
        <v>297</v>
      </c>
      <c r="G669" s="205"/>
      <c r="H669" s="206" t="s">
        <v>19</v>
      </c>
      <c r="I669" s="208"/>
      <c r="J669" s="205"/>
      <c r="K669" s="205"/>
      <c r="L669" s="209"/>
      <c r="M669" s="210"/>
      <c r="N669" s="211"/>
      <c r="O669" s="211"/>
      <c r="P669" s="211"/>
      <c r="Q669" s="211"/>
      <c r="R669" s="211"/>
      <c r="S669" s="211"/>
      <c r="T669" s="212"/>
      <c r="AT669" s="213" t="s">
        <v>158</v>
      </c>
      <c r="AU669" s="213" t="s">
        <v>82</v>
      </c>
      <c r="AV669" s="14" t="s">
        <v>80</v>
      </c>
      <c r="AW669" s="14" t="s">
        <v>33</v>
      </c>
      <c r="AX669" s="14" t="s">
        <v>72</v>
      </c>
      <c r="AY669" s="213" t="s">
        <v>143</v>
      </c>
    </row>
    <row r="670" spans="2:51" s="13" customFormat="1" ht="12">
      <c r="B670" s="193"/>
      <c r="C670" s="194"/>
      <c r="D670" s="188" t="s">
        <v>158</v>
      </c>
      <c r="E670" s="195" t="s">
        <v>19</v>
      </c>
      <c r="F670" s="196" t="s">
        <v>669</v>
      </c>
      <c r="G670" s="194"/>
      <c r="H670" s="197">
        <v>10.125</v>
      </c>
      <c r="I670" s="198"/>
      <c r="J670" s="194"/>
      <c r="K670" s="194"/>
      <c r="L670" s="199"/>
      <c r="M670" s="200"/>
      <c r="N670" s="201"/>
      <c r="O670" s="201"/>
      <c r="P670" s="201"/>
      <c r="Q670" s="201"/>
      <c r="R670" s="201"/>
      <c r="S670" s="201"/>
      <c r="T670" s="202"/>
      <c r="AT670" s="203" t="s">
        <v>158</v>
      </c>
      <c r="AU670" s="203" t="s">
        <v>82</v>
      </c>
      <c r="AV670" s="13" t="s">
        <v>82</v>
      </c>
      <c r="AW670" s="13" t="s">
        <v>33</v>
      </c>
      <c r="AX670" s="13" t="s">
        <v>72</v>
      </c>
      <c r="AY670" s="203" t="s">
        <v>143</v>
      </c>
    </row>
    <row r="671" spans="2:51" s="13" customFormat="1" ht="12">
      <c r="B671" s="193"/>
      <c r="C671" s="194"/>
      <c r="D671" s="188" t="s">
        <v>158</v>
      </c>
      <c r="E671" s="195" t="s">
        <v>19</v>
      </c>
      <c r="F671" s="196" t="s">
        <v>670</v>
      </c>
      <c r="G671" s="194"/>
      <c r="H671" s="197">
        <v>10</v>
      </c>
      <c r="I671" s="198"/>
      <c r="J671" s="194"/>
      <c r="K671" s="194"/>
      <c r="L671" s="199"/>
      <c r="M671" s="200"/>
      <c r="N671" s="201"/>
      <c r="O671" s="201"/>
      <c r="P671" s="201"/>
      <c r="Q671" s="201"/>
      <c r="R671" s="201"/>
      <c r="S671" s="201"/>
      <c r="T671" s="202"/>
      <c r="AT671" s="203" t="s">
        <v>158</v>
      </c>
      <c r="AU671" s="203" t="s">
        <v>82</v>
      </c>
      <c r="AV671" s="13" t="s">
        <v>82</v>
      </c>
      <c r="AW671" s="13" t="s">
        <v>33</v>
      </c>
      <c r="AX671" s="13" t="s">
        <v>72</v>
      </c>
      <c r="AY671" s="203" t="s">
        <v>143</v>
      </c>
    </row>
    <row r="672" spans="2:51" s="13" customFormat="1" ht="12">
      <c r="B672" s="193"/>
      <c r="C672" s="194"/>
      <c r="D672" s="188" t="s">
        <v>158</v>
      </c>
      <c r="E672" s="195" t="s">
        <v>19</v>
      </c>
      <c r="F672" s="196" t="s">
        <v>671</v>
      </c>
      <c r="G672" s="194"/>
      <c r="H672" s="197">
        <v>10.675</v>
      </c>
      <c r="I672" s="198"/>
      <c r="J672" s="194"/>
      <c r="K672" s="194"/>
      <c r="L672" s="199"/>
      <c r="M672" s="200"/>
      <c r="N672" s="201"/>
      <c r="O672" s="201"/>
      <c r="P672" s="201"/>
      <c r="Q672" s="201"/>
      <c r="R672" s="201"/>
      <c r="S672" s="201"/>
      <c r="T672" s="202"/>
      <c r="AT672" s="203" t="s">
        <v>158</v>
      </c>
      <c r="AU672" s="203" t="s">
        <v>82</v>
      </c>
      <c r="AV672" s="13" t="s">
        <v>82</v>
      </c>
      <c r="AW672" s="13" t="s">
        <v>33</v>
      </c>
      <c r="AX672" s="13" t="s">
        <v>72</v>
      </c>
      <c r="AY672" s="203" t="s">
        <v>143</v>
      </c>
    </row>
    <row r="673" spans="2:51" s="13" customFormat="1" ht="12">
      <c r="B673" s="193"/>
      <c r="C673" s="194"/>
      <c r="D673" s="188" t="s">
        <v>158</v>
      </c>
      <c r="E673" s="195" t="s">
        <v>19</v>
      </c>
      <c r="F673" s="196" t="s">
        <v>672</v>
      </c>
      <c r="G673" s="194"/>
      <c r="H673" s="197">
        <v>8.25</v>
      </c>
      <c r="I673" s="198"/>
      <c r="J673" s="194"/>
      <c r="K673" s="194"/>
      <c r="L673" s="199"/>
      <c r="M673" s="200"/>
      <c r="N673" s="201"/>
      <c r="O673" s="201"/>
      <c r="P673" s="201"/>
      <c r="Q673" s="201"/>
      <c r="R673" s="201"/>
      <c r="S673" s="201"/>
      <c r="T673" s="202"/>
      <c r="AT673" s="203" t="s">
        <v>158</v>
      </c>
      <c r="AU673" s="203" t="s">
        <v>82</v>
      </c>
      <c r="AV673" s="13" t="s">
        <v>82</v>
      </c>
      <c r="AW673" s="13" t="s">
        <v>33</v>
      </c>
      <c r="AX673" s="13" t="s">
        <v>72</v>
      </c>
      <c r="AY673" s="203" t="s">
        <v>143</v>
      </c>
    </row>
    <row r="674" spans="2:51" s="13" customFormat="1" ht="12">
      <c r="B674" s="193"/>
      <c r="C674" s="194"/>
      <c r="D674" s="188" t="s">
        <v>158</v>
      </c>
      <c r="E674" s="195" t="s">
        <v>19</v>
      </c>
      <c r="F674" s="196" t="s">
        <v>673</v>
      </c>
      <c r="G674" s="194"/>
      <c r="H674" s="197">
        <v>9.9</v>
      </c>
      <c r="I674" s="198"/>
      <c r="J674" s="194"/>
      <c r="K674" s="194"/>
      <c r="L674" s="199"/>
      <c r="M674" s="200"/>
      <c r="N674" s="201"/>
      <c r="O674" s="201"/>
      <c r="P674" s="201"/>
      <c r="Q674" s="201"/>
      <c r="R674" s="201"/>
      <c r="S674" s="201"/>
      <c r="T674" s="202"/>
      <c r="AT674" s="203" t="s">
        <v>158</v>
      </c>
      <c r="AU674" s="203" t="s">
        <v>82</v>
      </c>
      <c r="AV674" s="13" t="s">
        <v>82</v>
      </c>
      <c r="AW674" s="13" t="s">
        <v>33</v>
      </c>
      <c r="AX674" s="13" t="s">
        <v>72</v>
      </c>
      <c r="AY674" s="203" t="s">
        <v>143</v>
      </c>
    </row>
    <row r="675" spans="2:51" s="13" customFormat="1" ht="12">
      <c r="B675" s="193"/>
      <c r="C675" s="194"/>
      <c r="D675" s="188" t="s">
        <v>158</v>
      </c>
      <c r="E675" s="195" t="s">
        <v>19</v>
      </c>
      <c r="F675" s="196" t="s">
        <v>674</v>
      </c>
      <c r="G675" s="194"/>
      <c r="H675" s="197">
        <v>14.05</v>
      </c>
      <c r="I675" s="198"/>
      <c r="J675" s="194"/>
      <c r="K675" s="194"/>
      <c r="L675" s="199"/>
      <c r="M675" s="200"/>
      <c r="N675" s="201"/>
      <c r="O675" s="201"/>
      <c r="P675" s="201"/>
      <c r="Q675" s="201"/>
      <c r="R675" s="201"/>
      <c r="S675" s="201"/>
      <c r="T675" s="202"/>
      <c r="AT675" s="203" t="s">
        <v>158</v>
      </c>
      <c r="AU675" s="203" t="s">
        <v>82</v>
      </c>
      <c r="AV675" s="13" t="s">
        <v>82</v>
      </c>
      <c r="AW675" s="13" t="s">
        <v>33</v>
      </c>
      <c r="AX675" s="13" t="s">
        <v>72</v>
      </c>
      <c r="AY675" s="203" t="s">
        <v>143</v>
      </c>
    </row>
    <row r="676" spans="2:51" s="16" customFormat="1" ht="12">
      <c r="B676" s="235"/>
      <c r="C676" s="236"/>
      <c r="D676" s="188" t="s">
        <v>158</v>
      </c>
      <c r="E676" s="237" t="s">
        <v>19</v>
      </c>
      <c r="F676" s="238" t="s">
        <v>279</v>
      </c>
      <c r="G676" s="236"/>
      <c r="H676" s="239">
        <v>63</v>
      </c>
      <c r="I676" s="240"/>
      <c r="J676" s="236"/>
      <c r="K676" s="236"/>
      <c r="L676" s="241"/>
      <c r="M676" s="242"/>
      <c r="N676" s="243"/>
      <c r="O676" s="243"/>
      <c r="P676" s="243"/>
      <c r="Q676" s="243"/>
      <c r="R676" s="243"/>
      <c r="S676" s="243"/>
      <c r="T676" s="244"/>
      <c r="AT676" s="245" t="s">
        <v>158</v>
      </c>
      <c r="AU676" s="245" t="s">
        <v>82</v>
      </c>
      <c r="AV676" s="16" t="s">
        <v>160</v>
      </c>
      <c r="AW676" s="16" t="s">
        <v>33</v>
      </c>
      <c r="AX676" s="16" t="s">
        <v>72</v>
      </c>
      <c r="AY676" s="245" t="s">
        <v>143</v>
      </c>
    </row>
    <row r="677" spans="2:51" s="14" customFormat="1" ht="12">
      <c r="B677" s="204"/>
      <c r="C677" s="205"/>
      <c r="D677" s="188" t="s">
        <v>158</v>
      </c>
      <c r="E677" s="206" t="s">
        <v>19</v>
      </c>
      <c r="F677" s="207" t="s">
        <v>306</v>
      </c>
      <c r="G677" s="205"/>
      <c r="H677" s="206" t="s">
        <v>19</v>
      </c>
      <c r="I677" s="208"/>
      <c r="J677" s="205"/>
      <c r="K677" s="205"/>
      <c r="L677" s="209"/>
      <c r="M677" s="210"/>
      <c r="N677" s="211"/>
      <c r="O677" s="211"/>
      <c r="P677" s="211"/>
      <c r="Q677" s="211"/>
      <c r="R677" s="211"/>
      <c r="S677" s="211"/>
      <c r="T677" s="212"/>
      <c r="AT677" s="213" t="s">
        <v>158</v>
      </c>
      <c r="AU677" s="213" t="s">
        <v>82</v>
      </c>
      <c r="AV677" s="14" t="s">
        <v>80</v>
      </c>
      <c r="AW677" s="14" t="s">
        <v>33</v>
      </c>
      <c r="AX677" s="14" t="s">
        <v>72</v>
      </c>
      <c r="AY677" s="213" t="s">
        <v>143</v>
      </c>
    </row>
    <row r="678" spans="2:51" s="13" customFormat="1" ht="12">
      <c r="B678" s="193"/>
      <c r="C678" s="194"/>
      <c r="D678" s="188" t="s">
        <v>158</v>
      </c>
      <c r="E678" s="195" t="s">
        <v>19</v>
      </c>
      <c r="F678" s="196" t="s">
        <v>671</v>
      </c>
      <c r="G678" s="194"/>
      <c r="H678" s="197">
        <v>10.675</v>
      </c>
      <c r="I678" s="198"/>
      <c r="J678" s="194"/>
      <c r="K678" s="194"/>
      <c r="L678" s="199"/>
      <c r="M678" s="200"/>
      <c r="N678" s="201"/>
      <c r="O678" s="201"/>
      <c r="P678" s="201"/>
      <c r="Q678" s="201"/>
      <c r="R678" s="201"/>
      <c r="S678" s="201"/>
      <c r="T678" s="202"/>
      <c r="AT678" s="203" t="s">
        <v>158</v>
      </c>
      <c r="AU678" s="203" t="s">
        <v>82</v>
      </c>
      <c r="AV678" s="13" t="s">
        <v>82</v>
      </c>
      <c r="AW678" s="13" t="s">
        <v>33</v>
      </c>
      <c r="AX678" s="13" t="s">
        <v>72</v>
      </c>
      <c r="AY678" s="203" t="s">
        <v>143</v>
      </c>
    </row>
    <row r="679" spans="2:51" s="13" customFormat="1" ht="12">
      <c r="B679" s="193"/>
      <c r="C679" s="194"/>
      <c r="D679" s="188" t="s">
        <v>158</v>
      </c>
      <c r="E679" s="195" t="s">
        <v>19</v>
      </c>
      <c r="F679" s="196" t="s">
        <v>675</v>
      </c>
      <c r="G679" s="194"/>
      <c r="H679" s="197">
        <v>8.65</v>
      </c>
      <c r="I679" s="198"/>
      <c r="J679" s="194"/>
      <c r="K679" s="194"/>
      <c r="L679" s="199"/>
      <c r="M679" s="200"/>
      <c r="N679" s="201"/>
      <c r="O679" s="201"/>
      <c r="P679" s="201"/>
      <c r="Q679" s="201"/>
      <c r="R679" s="201"/>
      <c r="S679" s="201"/>
      <c r="T679" s="202"/>
      <c r="AT679" s="203" t="s">
        <v>158</v>
      </c>
      <c r="AU679" s="203" t="s">
        <v>82</v>
      </c>
      <c r="AV679" s="13" t="s">
        <v>82</v>
      </c>
      <c r="AW679" s="13" t="s">
        <v>33</v>
      </c>
      <c r="AX679" s="13" t="s">
        <v>72</v>
      </c>
      <c r="AY679" s="203" t="s">
        <v>143</v>
      </c>
    </row>
    <row r="680" spans="2:51" s="13" customFormat="1" ht="12">
      <c r="B680" s="193"/>
      <c r="C680" s="194"/>
      <c r="D680" s="188" t="s">
        <v>158</v>
      </c>
      <c r="E680" s="195" t="s">
        <v>19</v>
      </c>
      <c r="F680" s="196" t="s">
        <v>673</v>
      </c>
      <c r="G680" s="194"/>
      <c r="H680" s="197">
        <v>9.9</v>
      </c>
      <c r="I680" s="198"/>
      <c r="J680" s="194"/>
      <c r="K680" s="194"/>
      <c r="L680" s="199"/>
      <c r="M680" s="200"/>
      <c r="N680" s="201"/>
      <c r="O680" s="201"/>
      <c r="P680" s="201"/>
      <c r="Q680" s="201"/>
      <c r="R680" s="201"/>
      <c r="S680" s="201"/>
      <c r="T680" s="202"/>
      <c r="AT680" s="203" t="s">
        <v>158</v>
      </c>
      <c r="AU680" s="203" t="s">
        <v>82</v>
      </c>
      <c r="AV680" s="13" t="s">
        <v>82</v>
      </c>
      <c r="AW680" s="13" t="s">
        <v>33</v>
      </c>
      <c r="AX680" s="13" t="s">
        <v>72</v>
      </c>
      <c r="AY680" s="203" t="s">
        <v>143</v>
      </c>
    </row>
    <row r="681" spans="2:51" s="16" customFormat="1" ht="12">
      <c r="B681" s="235"/>
      <c r="C681" s="236"/>
      <c r="D681" s="188" t="s">
        <v>158</v>
      </c>
      <c r="E681" s="237" t="s">
        <v>19</v>
      </c>
      <c r="F681" s="238" t="s">
        <v>279</v>
      </c>
      <c r="G681" s="236"/>
      <c r="H681" s="239">
        <v>29.225</v>
      </c>
      <c r="I681" s="240"/>
      <c r="J681" s="236"/>
      <c r="K681" s="236"/>
      <c r="L681" s="241"/>
      <c r="M681" s="242"/>
      <c r="N681" s="243"/>
      <c r="O681" s="243"/>
      <c r="P681" s="243"/>
      <c r="Q681" s="243"/>
      <c r="R681" s="243"/>
      <c r="S681" s="243"/>
      <c r="T681" s="244"/>
      <c r="AT681" s="245" t="s">
        <v>158</v>
      </c>
      <c r="AU681" s="245" t="s">
        <v>82</v>
      </c>
      <c r="AV681" s="16" t="s">
        <v>160</v>
      </c>
      <c r="AW681" s="16" t="s">
        <v>33</v>
      </c>
      <c r="AX681" s="16" t="s">
        <v>72</v>
      </c>
      <c r="AY681" s="245" t="s">
        <v>143</v>
      </c>
    </row>
    <row r="682" spans="2:51" s="15" customFormat="1" ht="12">
      <c r="B682" s="214"/>
      <c r="C682" s="215"/>
      <c r="D682" s="188" t="s">
        <v>158</v>
      </c>
      <c r="E682" s="216" t="s">
        <v>19</v>
      </c>
      <c r="F682" s="217" t="s">
        <v>172</v>
      </c>
      <c r="G682" s="215"/>
      <c r="H682" s="218">
        <v>166.174</v>
      </c>
      <c r="I682" s="219"/>
      <c r="J682" s="215"/>
      <c r="K682" s="215"/>
      <c r="L682" s="220"/>
      <c r="M682" s="221"/>
      <c r="N682" s="222"/>
      <c r="O682" s="222"/>
      <c r="P682" s="222"/>
      <c r="Q682" s="222"/>
      <c r="R682" s="222"/>
      <c r="S682" s="222"/>
      <c r="T682" s="223"/>
      <c r="AT682" s="224" t="s">
        <v>158</v>
      </c>
      <c r="AU682" s="224" t="s">
        <v>82</v>
      </c>
      <c r="AV682" s="15" t="s">
        <v>149</v>
      </c>
      <c r="AW682" s="15" t="s">
        <v>33</v>
      </c>
      <c r="AX682" s="15" t="s">
        <v>80</v>
      </c>
      <c r="AY682" s="224" t="s">
        <v>143</v>
      </c>
    </row>
    <row r="683" spans="1:65" s="2" customFormat="1" ht="14.45" customHeight="1">
      <c r="A683" s="36"/>
      <c r="B683" s="37"/>
      <c r="C683" s="175" t="s">
        <v>676</v>
      </c>
      <c r="D683" s="175" t="s">
        <v>145</v>
      </c>
      <c r="E683" s="176" t="s">
        <v>677</v>
      </c>
      <c r="F683" s="177" t="s">
        <v>678</v>
      </c>
      <c r="G683" s="178" t="s">
        <v>154</v>
      </c>
      <c r="H683" s="179">
        <v>27.907</v>
      </c>
      <c r="I683" s="180"/>
      <c r="J683" s="181">
        <f>ROUND(I683*H683,2)</f>
        <v>0</v>
      </c>
      <c r="K683" s="177" t="s">
        <v>155</v>
      </c>
      <c r="L683" s="41"/>
      <c r="M683" s="182" t="s">
        <v>19</v>
      </c>
      <c r="N683" s="183" t="s">
        <v>43</v>
      </c>
      <c r="O683" s="66"/>
      <c r="P683" s="184">
        <f>O683*H683</f>
        <v>0</v>
      </c>
      <c r="Q683" s="184">
        <v>0</v>
      </c>
      <c r="R683" s="184">
        <f>Q683*H683</f>
        <v>0</v>
      </c>
      <c r="S683" s="184">
        <v>0.261</v>
      </c>
      <c r="T683" s="185">
        <f>S683*H683</f>
        <v>7.283727</v>
      </c>
      <c r="U683" s="36"/>
      <c r="V683" s="36"/>
      <c r="W683" s="36"/>
      <c r="X683" s="36"/>
      <c r="Y683" s="36"/>
      <c r="Z683" s="36"/>
      <c r="AA683" s="36"/>
      <c r="AB683" s="36"/>
      <c r="AC683" s="36"/>
      <c r="AD683" s="36"/>
      <c r="AE683" s="36"/>
      <c r="AR683" s="186" t="s">
        <v>149</v>
      </c>
      <c r="AT683" s="186" t="s">
        <v>145</v>
      </c>
      <c r="AU683" s="186" t="s">
        <v>82</v>
      </c>
      <c r="AY683" s="19" t="s">
        <v>143</v>
      </c>
      <c r="BE683" s="187">
        <f>IF(N683="základní",J683,0)</f>
        <v>0</v>
      </c>
      <c r="BF683" s="187">
        <f>IF(N683="snížená",J683,0)</f>
        <v>0</v>
      </c>
      <c r="BG683" s="187">
        <f>IF(N683="zákl. přenesená",J683,0)</f>
        <v>0</v>
      </c>
      <c r="BH683" s="187">
        <f>IF(N683="sníž. přenesená",J683,0)</f>
        <v>0</v>
      </c>
      <c r="BI683" s="187">
        <f>IF(N683="nulová",J683,0)</f>
        <v>0</v>
      </c>
      <c r="BJ683" s="19" t="s">
        <v>80</v>
      </c>
      <c r="BK683" s="187">
        <f>ROUND(I683*H683,2)</f>
        <v>0</v>
      </c>
      <c r="BL683" s="19" t="s">
        <v>149</v>
      </c>
      <c r="BM683" s="186" t="s">
        <v>679</v>
      </c>
    </row>
    <row r="684" spans="1:47" s="2" customFormat="1" ht="29.25">
      <c r="A684" s="36"/>
      <c r="B684" s="37"/>
      <c r="C684" s="38"/>
      <c r="D684" s="188" t="s">
        <v>151</v>
      </c>
      <c r="E684" s="38"/>
      <c r="F684" s="189" t="s">
        <v>680</v>
      </c>
      <c r="G684" s="38"/>
      <c r="H684" s="38"/>
      <c r="I684" s="190"/>
      <c r="J684" s="38"/>
      <c r="K684" s="38"/>
      <c r="L684" s="41"/>
      <c r="M684" s="191"/>
      <c r="N684" s="192"/>
      <c r="O684" s="66"/>
      <c r="P684" s="66"/>
      <c r="Q684" s="66"/>
      <c r="R684" s="66"/>
      <c r="S684" s="66"/>
      <c r="T684" s="67"/>
      <c r="U684" s="36"/>
      <c r="V684" s="36"/>
      <c r="W684" s="36"/>
      <c r="X684" s="36"/>
      <c r="Y684" s="36"/>
      <c r="Z684" s="36"/>
      <c r="AA684" s="36"/>
      <c r="AB684" s="36"/>
      <c r="AC684" s="36"/>
      <c r="AD684" s="36"/>
      <c r="AE684" s="36"/>
      <c r="AT684" s="19" t="s">
        <v>151</v>
      </c>
      <c r="AU684" s="19" t="s">
        <v>82</v>
      </c>
    </row>
    <row r="685" spans="2:51" s="14" customFormat="1" ht="12">
      <c r="B685" s="204"/>
      <c r="C685" s="205"/>
      <c r="D685" s="188" t="s">
        <v>158</v>
      </c>
      <c r="E685" s="206" t="s">
        <v>19</v>
      </c>
      <c r="F685" s="207" t="s">
        <v>276</v>
      </c>
      <c r="G685" s="205"/>
      <c r="H685" s="206" t="s">
        <v>19</v>
      </c>
      <c r="I685" s="208"/>
      <c r="J685" s="205"/>
      <c r="K685" s="205"/>
      <c r="L685" s="209"/>
      <c r="M685" s="210"/>
      <c r="N685" s="211"/>
      <c r="O685" s="211"/>
      <c r="P685" s="211"/>
      <c r="Q685" s="211"/>
      <c r="R685" s="211"/>
      <c r="S685" s="211"/>
      <c r="T685" s="212"/>
      <c r="AT685" s="213" t="s">
        <v>158</v>
      </c>
      <c r="AU685" s="213" t="s">
        <v>82</v>
      </c>
      <c r="AV685" s="14" t="s">
        <v>80</v>
      </c>
      <c r="AW685" s="14" t="s">
        <v>33</v>
      </c>
      <c r="AX685" s="14" t="s">
        <v>72</v>
      </c>
      <c r="AY685" s="213" t="s">
        <v>143</v>
      </c>
    </row>
    <row r="686" spans="2:51" s="13" customFormat="1" ht="12">
      <c r="B686" s="193"/>
      <c r="C686" s="194"/>
      <c r="D686" s="188" t="s">
        <v>158</v>
      </c>
      <c r="E686" s="195" t="s">
        <v>19</v>
      </c>
      <c r="F686" s="196" t="s">
        <v>681</v>
      </c>
      <c r="G686" s="194"/>
      <c r="H686" s="197">
        <v>7.103</v>
      </c>
      <c r="I686" s="198"/>
      <c r="J686" s="194"/>
      <c r="K686" s="194"/>
      <c r="L686" s="199"/>
      <c r="M686" s="200"/>
      <c r="N686" s="201"/>
      <c r="O686" s="201"/>
      <c r="P686" s="201"/>
      <c r="Q686" s="201"/>
      <c r="R686" s="201"/>
      <c r="S686" s="201"/>
      <c r="T686" s="202"/>
      <c r="AT686" s="203" t="s">
        <v>158</v>
      </c>
      <c r="AU686" s="203" t="s">
        <v>82</v>
      </c>
      <c r="AV686" s="13" t="s">
        <v>82</v>
      </c>
      <c r="AW686" s="13" t="s">
        <v>33</v>
      </c>
      <c r="AX686" s="13" t="s">
        <v>72</v>
      </c>
      <c r="AY686" s="203" t="s">
        <v>143</v>
      </c>
    </row>
    <row r="687" spans="2:51" s="13" customFormat="1" ht="12">
      <c r="B687" s="193"/>
      <c r="C687" s="194"/>
      <c r="D687" s="188" t="s">
        <v>158</v>
      </c>
      <c r="E687" s="195" t="s">
        <v>19</v>
      </c>
      <c r="F687" s="196" t="s">
        <v>682</v>
      </c>
      <c r="G687" s="194"/>
      <c r="H687" s="197">
        <v>7.12</v>
      </c>
      <c r="I687" s="198"/>
      <c r="J687" s="194"/>
      <c r="K687" s="194"/>
      <c r="L687" s="199"/>
      <c r="M687" s="200"/>
      <c r="N687" s="201"/>
      <c r="O687" s="201"/>
      <c r="P687" s="201"/>
      <c r="Q687" s="201"/>
      <c r="R687" s="201"/>
      <c r="S687" s="201"/>
      <c r="T687" s="202"/>
      <c r="AT687" s="203" t="s">
        <v>158</v>
      </c>
      <c r="AU687" s="203" t="s">
        <v>82</v>
      </c>
      <c r="AV687" s="13" t="s">
        <v>82</v>
      </c>
      <c r="AW687" s="13" t="s">
        <v>33</v>
      </c>
      <c r="AX687" s="13" t="s">
        <v>72</v>
      </c>
      <c r="AY687" s="203" t="s">
        <v>143</v>
      </c>
    </row>
    <row r="688" spans="2:51" s="13" customFormat="1" ht="12">
      <c r="B688" s="193"/>
      <c r="C688" s="194"/>
      <c r="D688" s="188" t="s">
        <v>158</v>
      </c>
      <c r="E688" s="195" t="s">
        <v>19</v>
      </c>
      <c r="F688" s="196" t="s">
        <v>683</v>
      </c>
      <c r="G688" s="194"/>
      <c r="H688" s="197">
        <v>3.164</v>
      </c>
      <c r="I688" s="198"/>
      <c r="J688" s="194"/>
      <c r="K688" s="194"/>
      <c r="L688" s="199"/>
      <c r="M688" s="200"/>
      <c r="N688" s="201"/>
      <c r="O688" s="201"/>
      <c r="P688" s="201"/>
      <c r="Q688" s="201"/>
      <c r="R688" s="201"/>
      <c r="S688" s="201"/>
      <c r="T688" s="202"/>
      <c r="AT688" s="203" t="s">
        <v>158</v>
      </c>
      <c r="AU688" s="203" t="s">
        <v>82</v>
      </c>
      <c r="AV688" s="13" t="s">
        <v>82</v>
      </c>
      <c r="AW688" s="13" t="s">
        <v>33</v>
      </c>
      <c r="AX688" s="13" t="s">
        <v>72</v>
      </c>
      <c r="AY688" s="203" t="s">
        <v>143</v>
      </c>
    </row>
    <row r="689" spans="2:51" s="16" customFormat="1" ht="12">
      <c r="B689" s="235"/>
      <c r="C689" s="236"/>
      <c r="D689" s="188" t="s">
        <v>158</v>
      </c>
      <c r="E689" s="237" t="s">
        <v>19</v>
      </c>
      <c r="F689" s="238" t="s">
        <v>279</v>
      </c>
      <c r="G689" s="236"/>
      <c r="H689" s="239">
        <v>17.387</v>
      </c>
      <c r="I689" s="240"/>
      <c r="J689" s="236"/>
      <c r="K689" s="236"/>
      <c r="L689" s="241"/>
      <c r="M689" s="242"/>
      <c r="N689" s="243"/>
      <c r="O689" s="243"/>
      <c r="P689" s="243"/>
      <c r="Q689" s="243"/>
      <c r="R689" s="243"/>
      <c r="S689" s="243"/>
      <c r="T689" s="244"/>
      <c r="AT689" s="245" t="s">
        <v>158</v>
      </c>
      <c r="AU689" s="245" t="s">
        <v>82</v>
      </c>
      <c r="AV689" s="16" t="s">
        <v>160</v>
      </c>
      <c r="AW689" s="16" t="s">
        <v>33</v>
      </c>
      <c r="AX689" s="16" t="s">
        <v>72</v>
      </c>
      <c r="AY689" s="245" t="s">
        <v>143</v>
      </c>
    </row>
    <row r="690" spans="2:51" s="14" customFormat="1" ht="12">
      <c r="B690" s="204"/>
      <c r="C690" s="205"/>
      <c r="D690" s="188" t="s">
        <v>158</v>
      </c>
      <c r="E690" s="206" t="s">
        <v>19</v>
      </c>
      <c r="F690" s="207" t="s">
        <v>287</v>
      </c>
      <c r="G690" s="205"/>
      <c r="H690" s="206" t="s">
        <v>19</v>
      </c>
      <c r="I690" s="208"/>
      <c r="J690" s="205"/>
      <c r="K690" s="205"/>
      <c r="L690" s="209"/>
      <c r="M690" s="210"/>
      <c r="N690" s="211"/>
      <c r="O690" s="211"/>
      <c r="P690" s="211"/>
      <c r="Q690" s="211"/>
      <c r="R690" s="211"/>
      <c r="S690" s="211"/>
      <c r="T690" s="212"/>
      <c r="AT690" s="213" t="s">
        <v>158</v>
      </c>
      <c r="AU690" s="213" t="s">
        <v>82</v>
      </c>
      <c r="AV690" s="14" t="s">
        <v>80</v>
      </c>
      <c r="AW690" s="14" t="s">
        <v>33</v>
      </c>
      <c r="AX690" s="14" t="s">
        <v>72</v>
      </c>
      <c r="AY690" s="213" t="s">
        <v>143</v>
      </c>
    </row>
    <row r="691" spans="2:51" s="13" customFormat="1" ht="12">
      <c r="B691" s="193"/>
      <c r="C691" s="194"/>
      <c r="D691" s="188" t="s">
        <v>158</v>
      </c>
      <c r="E691" s="195" t="s">
        <v>19</v>
      </c>
      <c r="F691" s="196" t="s">
        <v>684</v>
      </c>
      <c r="G691" s="194"/>
      <c r="H691" s="197">
        <v>10.52</v>
      </c>
      <c r="I691" s="198"/>
      <c r="J691" s="194"/>
      <c r="K691" s="194"/>
      <c r="L691" s="199"/>
      <c r="M691" s="200"/>
      <c r="N691" s="201"/>
      <c r="O691" s="201"/>
      <c r="P691" s="201"/>
      <c r="Q691" s="201"/>
      <c r="R691" s="201"/>
      <c r="S691" s="201"/>
      <c r="T691" s="202"/>
      <c r="AT691" s="203" t="s">
        <v>158</v>
      </c>
      <c r="AU691" s="203" t="s">
        <v>82</v>
      </c>
      <c r="AV691" s="13" t="s">
        <v>82</v>
      </c>
      <c r="AW691" s="13" t="s">
        <v>33</v>
      </c>
      <c r="AX691" s="13" t="s">
        <v>72</v>
      </c>
      <c r="AY691" s="203" t="s">
        <v>143</v>
      </c>
    </row>
    <row r="692" spans="2:51" s="16" customFormat="1" ht="12">
      <c r="B692" s="235"/>
      <c r="C692" s="236"/>
      <c r="D692" s="188" t="s">
        <v>158</v>
      </c>
      <c r="E692" s="237" t="s">
        <v>19</v>
      </c>
      <c r="F692" s="238" t="s">
        <v>279</v>
      </c>
      <c r="G692" s="236"/>
      <c r="H692" s="239">
        <v>10.52</v>
      </c>
      <c r="I692" s="240"/>
      <c r="J692" s="236"/>
      <c r="K692" s="236"/>
      <c r="L692" s="241"/>
      <c r="M692" s="242"/>
      <c r="N692" s="243"/>
      <c r="O692" s="243"/>
      <c r="P692" s="243"/>
      <c r="Q692" s="243"/>
      <c r="R692" s="243"/>
      <c r="S692" s="243"/>
      <c r="T692" s="244"/>
      <c r="AT692" s="245" t="s">
        <v>158</v>
      </c>
      <c r="AU692" s="245" t="s">
        <v>82</v>
      </c>
      <c r="AV692" s="16" t="s">
        <v>160</v>
      </c>
      <c r="AW692" s="16" t="s">
        <v>33</v>
      </c>
      <c r="AX692" s="16" t="s">
        <v>72</v>
      </c>
      <c r="AY692" s="245" t="s">
        <v>143</v>
      </c>
    </row>
    <row r="693" spans="2:51" s="15" customFormat="1" ht="12">
      <c r="B693" s="214"/>
      <c r="C693" s="215"/>
      <c r="D693" s="188" t="s">
        <v>158</v>
      </c>
      <c r="E693" s="216" t="s">
        <v>19</v>
      </c>
      <c r="F693" s="217" t="s">
        <v>172</v>
      </c>
      <c r="G693" s="215"/>
      <c r="H693" s="218">
        <v>27.907</v>
      </c>
      <c r="I693" s="219"/>
      <c r="J693" s="215"/>
      <c r="K693" s="215"/>
      <c r="L693" s="220"/>
      <c r="M693" s="221"/>
      <c r="N693" s="222"/>
      <c r="O693" s="222"/>
      <c r="P693" s="222"/>
      <c r="Q693" s="222"/>
      <c r="R693" s="222"/>
      <c r="S693" s="222"/>
      <c r="T693" s="223"/>
      <c r="AT693" s="224" t="s">
        <v>158</v>
      </c>
      <c r="AU693" s="224" t="s">
        <v>82</v>
      </c>
      <c r="AV693" s="15" t="s">
        <v>149</v>
      </c>
      <c r="AW693" s="15" t="s">
        <v>33</v>
      </c>
      <c r="AX693" s="15" t="s">
        <v>80</v>
      </c>
      <c r="AY693" s="224" t="s">
        <v>143</v>
      </c>
    </row>
    <row r="694" spans="1:65" s="2" customFormat="1" ht="14.45" customHeight="1">
      <c r="A694" s="36"/>
      <c r="B694" s="37"/>
      <c r="C694" s="175" t="s">
        <v>685</v>
      </c>
      <c r="D694" s="175" t="s">
        <v>145</v>
      </c>
      <c r="E694" s="176" t="s">
        <v>686</v>
      </c>
      <c r="F694" s="177" t="s">
        <v>687</v>
      </c>
      <c r="G694" s="178" t="s">
        <v>154</v>
      </c>
      <c r="H694" s="179">
        <v>2.43</v>
      </c>
      <c r="I694" s="180"/>
      <c r="J694" s="181">
        <f>ROUND(I694*H694,2)</f>
        <v>0</v>
      </c>
      <c r="K694" s="177" t="s">
        <v>155</v>
      </c>
      <c r="L694" s="41"/>
      <c r="M694" s="182" t="s">
        <v>19</v>
      </c>
      <c r="N694" s="183" t="s">
        <v>43</v>
      </c>
      <c r="O694" s="66"/>
      <c r="P694" s="184">
        <f>O694*H694</f>
        <v>0</v>
      </c>
      <c r="Q694" s="184">
        <v>0</v>
      </c>
      <c r="R694" s="184">
        <f>Q694*H694</f>
        <v>0</v>
      </c>
      <c r="S694" s="184">
        <v>0.082</v>
      </c>
      <c r="T694" s="185">
        <f>S694*H694</f>
        <v>0.19926000000000002</v>
      </c>
      <c r="U694" s="36"/>
      <c r="V694" s="36"/>
      <c r="W694" s="36"/>
      <c r="X694" s="36"/>
      <c r="Y694" s="36"/>
      <c r="Z694" s="36"/>
      <c r="AA694" s="36"/>
      <c r="AB694" s="36"/>
      <c r="AC694" s="36"/>
      <c r="AD694" s="36"/>
      <c r="AE694" s="36"/>
      <c r="AR694" s="186" t="s">
        <v>149</v>
      </c>
      <c r="AT694" s="186" t="s">
        <v>145</v>
      </c>
      <c r="AU694" s="186" t="s">
        <v>82</v>
      </c>
      <c r="AY694" s="19" t="s">
        <v>143</v>
      </c>
      <c r="BE694" s="187">
        <f>IF(N694="základní",J694,0)</f>
        <v>0</v>
      </c>
      <c r="BF694" s="187">
        <f>IF(N694="snížená",J694,0)</f>
        <v>0</v>
      </c>
      <c r="BG694" s="187">
        <f>IF(N694="zákl. přenesená",J694,0)</f>
        <v>0</v>
      </c>
      <c r="BH694" s="187">
        <f>IF(N694="sníž. přenesená",J694,0)</f>
        <v>0</v>
      </c>
      <c r="BI694" s="187">
        <f>IF(N694="nulová",J694,0)</f>
        <v>0</v>
      </c>
      <c r="BJ694" s="19" t="s">
        <v>80</v>
      </c>
      <c r="BK694" s="187">
        <f>ROUND(I694*H694,2)</f>
        <v>0</v>
      </c>
      <c r="BL694" s="19" t="s">
        <v>149</v>
      </c>
      <c r="BM694" s="186" t="s">
        <v>688</v>
      </c>
    </row>
    <row r="695" spans="1:47" s="2" customFormat="1" ht="19.5">
      <c r="A695" s="36"/>
      <c r="B695" s="37"/>
      <c r="C695" s="38"/>
      <c r="D695" s="188" t="s">
        <v>151</v>
      </c>
      <c r="E695" s="38"/>
      <c r="F695" s="189" t="s">
        <v>689</v>
      </c>
      <c r="G695" s="38"/>
      <c r="H695" s="38"/>
      <c r="I695" s="190"/>
      <c r="J695" s="38"/>
      <c r="K695" s="38"/>
      <c r="L695" s="41"/>
      <c r="M695" s="191"/>
      <c r="N695" s="192"/>
      <c r="O695" s="66"/>
      <c r="P695" s="66"/>
      <c r="Q695" s="66"/>
      <c r="R695" s="66"/>
      <c r="S695" s="66"/>
      <c r="T695" s="67"/>
      <c r="U695" s="36"/>
      <c r="V695" s="36"/>
      <c r="W695" s="36"/>
      <c r="X695" s="36"/>
      <c r="Y695" s="36"/>
      <c r="Z695" s="36"/>
      <c r="AA695" s="36"/>
      <c r="AB695" s="36"/>
      <c r="AC695" s="36"/>
      <c r="AD695" s="36"/>
      <c r="AE695" s="36"/>
      <c r="AT695" s="19" t="s">
        <v>151</v>
      </c>
      <c r="AU695" s="19" t="s">
        <v>82</v>
      </c>
    </row>
    <row r="696" spans="2:51" s="14" customFormat="1" ht="12">
      <c r="B696" s="204"/>
      <c r="C696" s="205"/>
      <c r="D696" s="188" t="s">
        <v>158</v>
      </c>
      <c r="E696" s="206" t="s">
        <v>19</v>
      </c>
      <c r="F696" s="207" t="s">
        <v>287</v>
      </c>
      <c r="G696" s="205"/>
      <c r="H696" s="206" t="s">
        <v>19</v>
      </c>
      <c r="I696" s="208"/>
      <c r="J696" s="205"/>
      <c r="K696" s="205"/>
      <c r="L696" s="209"/>
      <c r="M696" s="210"/>
      <c r="N696" s="211"/>
      <c r="O696" s="211"/>
      <c r="P696" s="211"/>
      <c r="Q696" s="211"/>
      <c r="R696" s="211"/>
      <c r="S696" s="211"/>
      <c r="T696" s="212"/>
      <c r="AT696" s="213" t="s">
        <v>158</v>
      </c>
      <c r="AU696" s="213" t="s">
        <v>82</v>
      </c>
      <c r="AV696" s="14" t="s">
        <v>80</v>
      </c>
      <c r="AW696" s="14" t="s">
        <v>33</v>
      </c>
      <c r="AX696" s="14" t="s">
        <v>72</v>
      </c>
      <c r="AY696" s="213" t="s">
        <v>143</v>
      </c>
    </row>
    <row r="697" spans="2:51" s="13" customFormat="1" ht="12">
      <c r="B697" s="193"/>
      <c r="C697" s="194"/>
      <c r="D697" s="188" t="s">
        <v>158</v>
      </c>
      <c r="E697" s="195" t="s">
        <v>19</v>
      </c>
      <c r="F697" s="196" t="s">
        <v>690</v>
      </c>
      <c r="G697" s="194"/>
      <c r="H697" s="197">
        <v>2.43</v>
      </c>
      <c r="I697" s="198"/>
      <c r="J697" s="194"/>
      <c r="K697" s="194"/>
      <c r="L697" s="199"/>
      <c r="M697" s="200"/>
      <c r="N697" s="201"/>
      <c r="O697" s="201"/>
      <c r="P697" s="201"/>
      <c r="Q697" s="201"/>
      <c r="R697" s="201"/>
      <c r="S697" s="201"/>
      <c r="T697" s="202"/>
      <c r="AT697" s="203" t="s">
        <v>158</v>
      </c>
      <c r="AU697" s="203" t="s">
        <v>82</v>
      </c>
      <c r="AV697" s="13" t="s">
        <v>82</v>
      </c>
      <c r="AW697" s="13" t="s">
        <v>33</v>
      </c>
      <c r="AX697" s="13" t="s">
        <v>72</v>
      </c>
      <c r="AY697" s="203" t="s">
        <v>143</v>
      </c>
    </row>
    <row r="698" spans="2:51" s="15" customFormat="1" ht="12">
      <c r="B698" s="214"/>
      <c r="C698" s="215"/>
      <c r="D698" s="188" t="s">
        <v>158</v>
      </c>
      <c r="E698" s="216" t="s">
        <v>19</v>
      </c>
      <c r="F698" s="217" t="s">
        <v>172</v>
      </c>
      <c r="G698" s="215"/>
      <c r="H698" s="218">
        <v>2.43</v>
      </c>
      <c r="I698" s="219"/>
      <c r="J698" s="215"/>
      <c r="K698" s="215"/>
      <c r="L698" s="220"/>
      <c r="M698" s="221"/>
      <c r="N698" s="222"/>
      <c r="O698" s="222"/>
      <c r="P698" s="222"/>
      <c r="Q698" s="222"/>
      <c r="R698" s="222"/>
      <c r="S698" s="222"/>
      <c r="T698" s="223"/>
      <c r="AT698" s="224" t="s">
        <v>158</v>
      </c>
      <c r="AU698" s="224" t="s">
        <v>82</v>
      </c>
      <c r="AV698" s="15" t="s">
        <v>149</v>
      </c>
      <c r="AW698" s="15" t="s">
        <v>33</v>
      </c>
      <c r="AX698" s="15" t="s">
        <v>80</v>
      </c>
      <c r="AY698" s="224" t="s">
        <v>143</v>
      </c>
    </row>
    <row r="699" spans="1:65" s="2" customFormat="1" ht="24.2" customHeight="1">
      <c r="A699" s="36"/>
      <c r="B699" s="37"/>
      <c r="C699" s="175" t="s">
        <v>691</v>
      </c>
      <c r="D699" s="175" t="s">
        <v>145</v>
      </c>
      <c r="E699" s="176" t="s">
        <v>692</v>
      </c>
      <c r="F699" s="177" t="s">
        <v>693</v>
      </c>
      <c r="G699" s="178" t="s">
        <v>154</v>
      </c>
      <c r="H699" s="179">
        <v>469.96</v>
      </c>
      <c r="I699" s="180"/>
      <c r="J699" s="181">
        <f>ROUND(I699*H699,2)</f>
        <v>0</v>
      </c>
      <c r="K699" s="177" t="s">
        <v>155</v>
      </c>
      <c r="L699" s="41"/>
      <c r="M699" s="182" t="s">
        <v>19</v>
      </c>
      <c r="N699" s="183" t="s">
        <v>43</v>
      </c>
      <c r="O699" s="66"/>
      <c r="P699" s="184">
        <f>O699*H699</f>
        <v>0</v>
      </c>
      <c r="Q699" s="184">
        <v>0</v>
      </c>
      <c r="R699" s="184">
        <f>Q699*H699</f>
        <v>0</v>
      </c>
      <c r="S699" s="184">
        <v>0.035</v>
      </c>
      <c r="T699" s="185">
        <f>S699*H699</f>
        <v>16.448600000000003</v>
      </c>
      <c r="U699" s="36"/>
      <c r="V699" s="36"/>
      <c r="W699" s="36"/>
      <c r="X699" s="36"/>
      <c r="Y699" s="36"/>
      <c r="Z699" s="36"/>
      <c r="AA699" s="36"/>
      <c r="AB699" s="36"/>
      <c r="AC699" s="36"/>
      <c r="AD699" s="36"/>
      <c r="AE699" s="36"/>
      <c r="AR699" s="186" t="s">
        <v>149</v>
      </c>
      <c r="AT699" s="186" t="s">
        <v>145</v>
      </c>
      <c r="AU699" s="186" t="s">
        <v>82</v>
      </c>
      <c r="AY699" s="19" t="s">
        <v>143</v>
      </c>
      <c r="BE699" s="187">
        <f>IF(N699="základní",J699,0)</f>
        <v>0</v>
      </c>
      <c r="BF699" s="187">
        <f>IF(N699="snížená",J699,0)</f>
        <v>0</v>
      </c>
      <c r="BG699" s="187">
        <f>IF(N699="zákl. přenesená",J699,0)</f>
        <v>0</v>
      </c>
      <c r="BH699" s="187">
        <f>IF(N699="sníž. přenesená",J699,0)</f>
        <v>0</v>
      </c>
      <c r="BI699" s="187">
        <f>IF(N699="nulová",J699,0)</f>
        <v>0</v>
      </c>
      <c r="BJ699" s="19" t="s">
        <v>80</v>
      </c>
      <c r="BK699" s="187">
        <f>ROUND(I699*H699,2)</f>
        <v>0</v>
      </c>
      <c r="BL699" s="19" t="s">
        <v>149</v>
      </c>
      <c r="BM699" s="186" t="s">
        <v>694</v>
      </c>
    </row>
    <row r="700" spans="1:47" s="2" customFormat="1" ht="29.25">
      <c r="A700" s="36"/>
      <c r="B700" s="37"/>
      <c r="C700" s="38"/>
      <c r="D700" s="188" t="s">
        <v>151</v>
      </c>
      <c r="E700" s="38"/>
      <c r="F700" s="189" t="s">
        <v>695</v>
      </c>
      <c r="G700" s="38"/>
      <c r="H700" s="38"/>
      <c r="I700" s="190"/>
      <c r="J700" s="38"/>
      <c r="K700" s="38"/>
      <c r="L700" s="41"/>
      <c r="M700" s="191"/>
      <c r="N700" s="192"/>
      <c r="O700" s="66"/>
      <c r="P700" s="66"/>
      <c r="Q700" s="66"/>
      <c r="R700" s="66"/>
      <c r="S700" s="66"/>
      <c r="T700" s="67"/>
      <c r="U700" s="36"/>
      <c r="V700" s="36"/>
      <c r="W700" s="36"/>
      <c r="X700" s="36"/>
      <c r="Y700" s="36"/>
      <c r="Z700" s="36"/>
      <c r="AA700" s="36"/>
      <c r="AB700" s="36"/>
      <c r="AC700" s="36"/>
      <c r="AD700" s="36"/>
      <c r="AE700" s="36"/>
      <c r="AT700" s="19" t="s">
        <v>151</v>
      </c>
      <c r="AU700" s="19" t="s">
        <v>82</v>
      </c>
    </row>
    <row r="701" spans="2:51" s="14" customFormat="1" ht="12">
      <c r="B701" s="204"/>
      <c r="C701" s="205"/>
      <c r="D701" s="188" t="s">
        <v>158</v>
      </c>
      <c r="E701" s="206" t="s">
        <v>19</v>
      </c>
      <c r="F701" s="207" t="s">
        <v>276</v>
      </c>
      <c r="G701" s="205"/>
      <c r="H701" s="206" t="s">
        <v>19</v>
      </c>
      <c r="I701" s="208"/>
      <c r="J701" s="205"/>
      <c r="K701" s="205"/>
      <c r="L701" s="209"/>
      <c r="M701" s="210"/>
      <c r="N701" s="211"/>
      <c r="O701" s="211"/>
      <c r="P701" s="211"/>
      <c r="Q701" s="211"/>
      <c r="R701" s="211"/>
      <c r="S701" s="211"/>
      <c r="T701" s="212"/>
      <c r="AT701" s="213" t="s">
        <v>158</v>
      </c>
      <c r="AU701" s="213" t="s">
        <v>82</v>
      </c>
      <c r="AV701" s="14" t="s">
        <v>80</v>
      </c>
      <c r="AW701" s="14" t="s">
        <v>33</v>
      </c>
      <c r="AX701" s="14" t="s">
        <v>72</v>
      </c>
      <c r="AY701" s="213" t="s">
        <v>143</v>
      </c>
    </row>
    <row r="702" spans="2:51" s="13" customFormat="1" ht="12">
      <c r="B702" s="193"/>
      <c r="C702" s="194"/>
      <c r="D702" s="188" t="s">
        <v>158</v>
      </c>
      <c r="E702" s="195" t="s">
        <v>19</v>
      </c>
      <c r="F702" s="196" t="s">
        <v>696</v>
      </c>
      <c r="G702" s="194"/>
      <c r="H702" s="197">
        <v>308.87</v>
      </c>
      <c r="I702" s="198"/>
      <c r="J702" s="194"/>
      <c r="K702" s="194"/>
      <c r="L702" s="199"/>
      <c r="M702" s="200"/>
      <c r="N702" s="201"/>
      <c r="O702" s="201"/>
      <c r="P702" s="201"/>
      <c r="Q702" s="201"/>
      <c r="R702" s="201"/>
      <c r="S702" s="201"/>
      <c r="T702" s="202"/>
      <c r="AT702" s="203" t="s">
        <v>158</v>
      </c>
      <c r="AU702" s="203" t="s">
        <v>82</v>
      </c>
      <c r="AV702" s="13" t="s">
        <v>82</v>
      </c>
      <c r="AW702" s="13" t="s">
        <v>33</v>
      </c>
      <c r="AX702" s="13" t="s">
        <v>72</v>
      </c>
      <c r="AY702" s="203" t="s">
        <v>143</v>
      </c>
    </row>
    <row r="703" spans="2:51" s="14" customFormat="1" ht="12">
      <c r="B703" s="204"/>
      <c r="C703" s="205"/>
      <c r="D703" s="188" t="s">
        <v>158</v>
      </c>
      <c r="E703" s="206" t="s">
        <v>19</v>
      </c>
      <c r="F703" s="207" t="s">
        <v>287</v>
      </c>
      <c r="G703" s="205"/>
      <c r="H703" s="206" t="s">
        <v>19</v>
      </c>
      <c r="I703" s="208"/>
      <c r="J703" s="205"/>
      <c r="K703" s="205"/>
      <c r="L703" s="209"/>
      <c r="M703" s="210"/>
      <c r="N703" s="211"/>
      <c r="O703" s="211"/>
      <c r="P703" s="211"/>
      <c r="Q703" s="211"/>
      <c r="R703" s="211"/>
      <c r="S703" s="211"/>
      <c r="T703" s="212"/>
      <c r="AT703" s="213" t="s">
        <v>158</v>
      </c>
      <c r="AU703" s="213" t="s">
        <v>82</v>
      </c>
      <c r="AV703" s="14" t="s">
        <v>80</v>
      </c>
      <c r="AW703" s="14" t="s">
        <v>33</v>
      </c>
      <c r="AX703" s="14" t="s">
        <v>72</v>
      </c>
      <c r="AY703" s="213" t="s">
        <v>143</v>
      </c>
    </row>
    <row r="704" spans="2:51" s="13" customFormat="1" ht="12">
      <c r="B704" s="193"/>
      <c r="C704" s="194"/>
      <c r="D704" s="188" t="s">
        <v>158</v>
      </c>
      <c r="E704" s="195" t="s">
        <v>19</v>
      </c>
      <c r="F704" s="196" t="s">
        <v>629</v>
      </c>
      <c r="G704" s="194"/>
      <c r="H704" s="197">
        <v>90.01</v>
      </c>
      <c r="I704" s="198"/>
      <c r="J704" s="194"/>
      <c r="K704" s="194"/>
      <c r="L704" s="199"/>
      <c r="M704" s="200"/>
      <c r="N704" s="201"/>
      <c r="O704" s="201"/>
      <c r="P704" s="201"/>
      <c r="Q704" s="201"/>
      <c r="R704" s="201"/>
      <c r="S704" s="201"/>
      <c r="T704" s="202"/>
      <c r="AT704" s="203" t="s">
        <v>158</v>
      </c>
      <c r="AU704" s="203" t="s">
        <v>82</v>
      </c>
      <c r="AV704" s="13" t="s">
        <v>82</v>
      </c>
      <c r="AW704" s="13" t="s">
        <v>33</v>
      </c>
      <c r="AX704" s="13" t="s">
        <v>72</v>
      </c>
      <c r="AY704" s="203" t="s">
        <v>143</v>
      </c>
    </row>
    <row r="705" spans="2:51" s="14" customFormat="1" ht="12">
      <c r="B705" s="204"/>
      <c r="C705" s="205"/>
      <c r="D705" s="188" t="s">
        <v>158</v>
      </c>
      <c r="E705" s="206" t="s">
        <v>19</v>
      </c>
      <c r="F705" s="207" t="s">
        <v>297</v>
      </c>
      <c r="G705" s="205"/>
      <c r="H705" s="206" t="s">
        <v>19</v>
      </c>
      <c r="I705" s="208"/>
      <c r="J705" s="205"/>
      <c r="K705" s="205"/>
      <c r="L705" s="209"/>
      <c r="M705" s="210"/>
      <c r="N705" s="211"/>
      <c r="O705" s="211"/>
      <c r="P705" s="211"/>
      <c r="Q705" s="211"/>
      <c r="R705" s="211"/>
      <c r="S705" s="211"/>
      <c r="T705" s="212"/>
      <c r="AT705" s="213" t="s">
        <v>158</v>
      </c>
      <c r="AU705" s="213" t="s">
        <v>82</v>
      </c>
      <c r="AV705" s="14" t="s">
        <v>80</v>
      </c>
      <c r="AW705" s="14" t="s">
        <v>33</v>
      </c>
      <c r="AX705" s="14" t="s">
        <v>72</v>
      </c>
      <c r="AY705" s="213" t="s">
        <v>143</v>
      </c>
    </row>
    <row r="706" spans="2:51" s="13" customFormat="1" ht="12">
      <c r="B706" s="193"/>
      <c r="C706" s="194"/>
      <c r="D706" s="188" t="s">
        <v>158</v>
      </c>
      <c r="E706" s="195" t="s">
        <v>19</v>
      </c>
      <c r="F706" s="196" t="s">
        <v>630</v>
      </c>
      <c r="G706" s="194"/>
      <c r="H706" s="197">
        <v>52.57</v>
      </c>
      <c r="I706" s="198"/>
      <c r="J706" s="194"/>
      <c r="K706" s="194"/>
      <c r="L706" s="199"/>
      <c r="M706" s="200"/>
      <c r="N706" s="201"/>
      <c r="O706" s="201"/>
      <c r="P706" s="201"/>
      <c r="Q706" s="201"/>
      <c r="R706" s="201"/>
      <c r="S706" s="201"/>
      <c r="T706" s="202"/>
      <c r="AT706" s="203" t="s">
        <v>158</v>
      </c>
      <c r="AU706" s="203" t="s">
        <v>82</v>
      </c>
      <c r="AV706" s="13" t="s">
        <v>82</v>
      </c>
      <c r="AW706" s="13" t="s">
        <v>33</v>
      </c>
      <c r="AX706" s="13" t="s">
        <v>72</v>
      </c>
      <c r="AY706" s="203" t="s">
        <v>143</v>
      </c>
    </row>
    <row r="707" spans="2:51" s="14" customFormat="1" ht="12">
      <c r="B707" s="204"/>
      <c r="C707" s="205"/>
      <c r="D707" s="188" t="s">
        <v>158</v>
      </c>
      <c r="E707" s="206" t="s">
        <v>19</v>
      </c>
      <c r="F707" s="207" t="s">
        <v>306</v>
      </c>
      <c r="G707" s="205"/>
      <c r="H707" s="206" t="s">
        <v>19</v>
      </c>
      <c r="I707" s="208"/>
      <c r="J707" s="205"/>
      <c r="K707" s="205"/>
      <c r="L707" s="209"/>
      <c r="M707" s="210"/>
      <c r="N707" s="211"/>
      <c r="O707" s="211"/>
      <c r="P707" s="211"/>
      <c r="Q707" s="211"/>
      <c r="R707" s="211"/>
      <c r="S707" s="211"/>
      <c r="T707" s="212"/>
      <c r="AT707" s="213" t="s">
        <v>158</v>
      </c>
      <c r="AU707" s="213" t="s">
        <v>82</v>
      </c>
      <c r="AV707" s="14" t="s">
        <v>80</v>
      </c>
      <c r="AW707" s="14" t="s">
        <v>33</v>
      </c>
      <c r="AX707" s="14" t="s">
        <v>72</v>
      </c>
      <c r="AY707" s="213" t="s">
        <v>143</v>
      </c>
    </row>
    <row r="708" spans="2:51" s="13" customFormat="1" ht="12">
      <c r="B708" s="193"/>
      <c r="C708" s="194"/>
      <c r="D708" s="188" t="s">
        <v>158</v>
      </c>
      <c r="E708" s="195" t="s">
        <v>19</v>
      </c>
      <c r="F708" s="196" t="s">
        <v>697</v>
      </c>
      <c r="G708" s="194"/>
      <c r="H708" s="197">
        <v>18.51</v>
      </c>
      <c r="I708" s="198"/>
      <c r="J708" s="194"/>
      <c r="K708" s="194"/>
      <c r="L708" s="199"/>
      <c r="M708" s="200"/>
      <c r="N708" s="201"/>
      <c r="O708" s="201"/>
      <c r="P708" s="201"/>
      <c r="Q708" s="201"/>
      <c r="R708" s="201"/>
      <c r="S708" s="201"/>
      <c r="T708" s="202"/>
      <c r="AT708" s="203" t="s">
        <v>158</v>
      </c>
      <c r="AU708" s="203" t="s">
        <v>82</v>
      </c>
      <c r="AV708" s="13" t="s">
        <v>82</v>
      </c>
      <c r="AW708" s="13" t="s">
        <v>33</v>
      </c>
      <c r="AX708" s="13" t="s">
        <v>72</v>
      </c>
      <c r="AY708" s="203" t="s">
        <v>143</v>
      </c>
    </row>
    <row r="709" spans="2:51" s="15" customFormat="1" ht="12">
      <c r="B709" s="214"/>
      <c r="C709" s="215"/>
      <c r="D709" s="188" t="s">
        <v>158</v>
      </c>
      <c r="E709" s="216" t="s">
        <v>19</v>
      </c>
      <c r="F709" s="217" t="s">
        <v>172</v>
      </c>
      <c r="G709" s="215"/>
      <c r="H709" s="218">
        <v>469.96</v>
      </c>
      <c r="I709" s="219"/>
      <c r="J709" s="215"/>
      <c r="K709" s="215"/>
      <c r="L709" s="220"/>
      <c r="M709" s="221"/>
      <c r="N709" s="222"/>
      <c r="O709" s="222"/>
      <c r="P709" s="222"/>
      <c r="Q709" s="222"/>
      <c r="R709" s="222"/>
      <c r="S709" s="222"/>
      <c r="T709" s="223"/>
      <c r="AT709" s="224" t="s">
        <v>158</v>
      </c>
      <c r="AU709" s="224" t="s">
        <v>82</v>
      </c>
      <c r="AV709" s="15" t="s">
        <v>149</v>
      </c>
      <c r="AW709" s="15" t="s">
        <v>33</v>
      </c>
      <c r="AX709" s="15" t="s">
        <v>80</v>
      </c>
      <c r="AY709" s="224" t="s">
        <v>143</v>
      </c>
    </row>
    <row r="710" spans="1:65" s="2" customFormat="1" ht="14.45" customHeight="1">
      <c r="A710" s="36"/>
      <c r="B710" s="37"/>
      <c r="C710" s="175" t="s">
        <v>698</v>
      </c>
      <c r="D710" s="175" t="s">
        <v>145</v>
      </c>
      <c r="E710" s="176" t="s">
        <v>699</v>
      </c>
      <c r="F710" s="177" t="s">
        <v>700</v>
      </c>
      <c r="G710" s="178" t="s">
        <v>154</v>
      </c>
      <c r="H710" s="179">
        <v>68</v>
      </c>
      <c r="I710" s="180"/>
      <c r="J710" s="181">
        <f>ROUND(I710*H710,2)</f>
        <v>0</v>
      </c>
      <c r="K710" s="177" t="s">
        <v>155</v>
      </c>
      <c r="L710" s="41"/>
      <c r="M710" s="182" t="s">
        <v>19</v>
      </c>
      <c r="N710" s="183" t="s">
        <v>43</v>
      </c>
      <c r="O710" s="66"/>
      <c r="P710" s="184">
        <f>O710*H710</f>
        <v>0</v>
      </c>
      <c r="Q710" s="184">
        <v>0</v>
      </c>
      <c r="R710" s="184">
        <f>Q710*H710</f>
        <v>0</v>
      </c>
      <c r="S710" s="184">
        <v>0.076</v>
      </c>
      <c r="T710" s="185">
        <f>S710*H710</f>
        <v>5.168</v>
      </c>
      <c r="U710" s="36"/>
      <c r="V710" s="36"/>
      <c r="W710" s="36"/>
      <c r="X710" s="36"/>
      <c r="Y710" s="36"/>
      <c r="Z710" s="36"/>
      <c r="AA710" s="36"/>
      <c r="AB710" s="36"/>
      <c r="AC710" s="36"/>
      <c r="AD710" s="36"/>
      <c r="AE710" s="36"/>
      <c r="AR710" s="186" t="s">
        <v>149</v>
      </c>
      <c r="AT710" s="186" t="s">
        <v>145</v>
      </c>
      <c r="AU710" s="186" t="s">
        <v>82</v>
      </c>
      <c r="AY710" s="19" t="s">
        <v>143</v>
      </c>
      <c r="BE710" s="187">
        <f>IF(N710="základní",J710,0)</f>
        <v>0</v>
      </c>
      <c r="BF710" s="187">
        <f>IF(N710="snížená",J710,0)</f>
        <v>0</v>
      </c>
      <c r="BG710" s="187">
        <f>IF(N710="zákl. přenesená",J710,0)</f>
        <v>0</v>
      </c>
      <c r="BH710" s="187">
        <f>IF(N710="sníž. přenesená",J710,0)</f>
        <v>0</v>
      </c>
      <c r="BI710" s="187">
        <f>IF(N710="nulová",J710,0)</f>
        <v>0</v>
      </c>
      <c r="BJ710" s="19" t="s">
        <v>80</v>
      </c>
      <c r="BK710" s="187">
        <f>ROUND(I710*H710,2)</f>
        <v>0</v>
      </c>
      <c r="BL710" s="19" t="s">
        <v>149</v>
      </c>
      <c r="BM710" s="186" t="s">
        <v>701</v>
      </c>
    </row>
    <row r="711" spans="1:47" s="2" customFormat="1" ht="19.5">
      <c r="A711" s="36"/>
      <c r="B711" s="37"/>
      <c r="C711" s="38"/>
      <c r="D711" s="188" t="s">
        <v>151</v>
      </c>
      <c r="E711" s="38"/>
      <c r="F711" s="189" t="s">
        <v>702</v>
      </c>
      <c r="G711" s="38"/>
      <c r="H711" s="38"/>
      <c r="I711" s="190"/>
      <c r="J711" s="38"/>
      <c r="K711" s="38"/>
      <c r="L711" s="41"/>
      <c r="M711" s="191"/>
      <c r="N711" s="192"/>
      <c r="O711" s="66"/>
      <c r="P711" s="66"/>
      <c r="Q711" s="66"/>
      <c r="R711" s="66"/>
      <c r="S711" s="66"/>
      <c r="T711" s="67"/>
      <c r="U711" s="36"/>
      <c r="V711" s="36"/>
      <c r="W711" s="36"/>
      <c r="X711" s="36"/>
      <c r="Y711" s="36"/>
      <c r="Z711" s="36"/>
      <c r="AA711" s="36"/>
      <c r="AB711" s="36"/>
      <c r="AC711" s="36"/>
      <c r="AD711" s="36"/>
      <c r="AE711" s="36"/>
      <c r="AT711" s="19" t="s">
        <v>151</v>
      </c>
      <c r="AU711" s="19" t="s">
        <v>82</v>
      </c>
    </row>
    <row r="712" spans="2:51" s="14" customFormat="1" ht="12">
      <c r="B712" s="204"/>
      <c r="C712" s="205"/>
      <c r="D712" s="188" t="s">
        <v>158</v>
      </c>
      <c r="E712" s="206" t="s">
        <v>19</v>
      </c>
      <c r="F712" s="207" t="s">
        <v>276</v>
      </c>
      <c r="G712" s="205"/>
      <c r="H712" s="206" t="s">
        <v>19</v>
      </c>
      <c r="I712" s="208"/>
      <c r="J712" s="205"/>
      <c r="K712" s="205"/>
      <c r="L712" s="209"/>
      <c r="M712" s="210"/>
      <c r="N712" s="211"/>
      <c r="O712" s="211"/>
      <c r="P712" s="211"/>
      <c r="Q712" s="211"/>
      <c r="R712" s="211"/>
      <c r="S712" s="211"/>
      <c r="T712" s="212"/>
      <c r="AT712" s="213" t="s">
        <v>158</v>
      </c>
      <c r="AU712" s="213" t="s">
        <v>82</v>
      </c>
      <c r="AV712" s="14" t="s">
        <v>80</v>
      </c>
      <c r="AW712" s="14" t="s">
        <v>33</v>
      </c>
      <c r="AX712" s="14" t="s">
        <v>72</v>
      </c>
      <c r="AY712" s="213" t="s">
        <v>143</v>
      </c>
    </row>
    <row r="713" spans="2:51" s="13" customFormat="1" ht="12">
      <c r="B713" s="193"/>
      <c r="C713" s="194"/>
      <c r="D713" s="188" t="s">
        <v>158</v>
      </c>
      <c r="E713" s="195" t="s">
        <v>19</v>
      </c>
      <c r="F713" s="196" t="s">
        <v>703</v>
      </c>
      <c r="G713" s="194"/>
      <c r="H713" s="197">
        <v>8.4</v>
      </c>
      <c r="I713" s="198"/>
      <c r="J713" s="194"/>
      <c r="K713" s="194"/>
      <c r="L713" s="199"/>
      <c r="M713" s="200"/>
      <c r="N713" s="201"/>
      <c r="O713" s="201"/>
      <c r="P713" s="201"/>
      <c r="Q713" s="201"/>
      <c r="R713" s="201"/>
      <c r="S713" s="201"/>
      <c r="T713" s="202"/>
      <c r="AT713" s="203" t="s">
        <v>158</v>
      </c>
      <c r="AU713" s="203" t="s">
        <v>82</v>
      </c>
      <c r="AV713" s="13" t="s">
        <v>82</v>
      </c>
      <c r="AW713" s="13" t="s">
        <v>33</v>
      </c>
      <c r="AX713" s="13" t="s">
        <v>72</v>
      </c>
      <c r="AY713" s="203" t="s">
        <v>143</v>
      </c>
    </row>
    <row r="714" spans="2:51" s="13" customFormat="1" ht="12">
      <c r="B714" s="193"/>
      <c r="C714" s="194"/>
      <c r="D714" s="188" t="s">
        <v>158</v>
      </c>
      <c r="E714" s="195" t="s">
        <v>19</v>
      </c>
      <c r="F714" s="196" t="s">
        <v>704</v>
      </c>
      <c r="G714" s="194"/>
      <c r="H714" s="197">
        <v>4.8</v>
      </c>
      <c r="I714" s="198"/>
      <c r="J714" s="194"/>
      <c r="K714" s="194"/>
      <c r="L714" s="199"/>
      <c r="M714" s="200"/>
      <c r="N714" s="201"/>
      <c r="O714" s="201"/>
      <c r="P714" s="201"/>
      <c r="Q714" s="201"/>
      <c r="R714" s="201"/>
      <c r="S714" s="201"/>
      <c r="T714" s="202"/>
      <c r="AT714" s="203" t="s">
        <v>158</v>
      </c>
      <c r="AU714" s="203" t="s">
        <v>82</v>
      </c>
      <c r="AV714" s="13" t="s">
        <v>82</v>
      </c>
      <c r="AW714" s="13" t="s">
        <v>33</v>
      </c>
      <c r="AX714" s="13" t="s">
        <v>72</v>
      </c>
      <c r="AY714" s="203" t="s">
        <v>143</v>
      </c>
    </row>
    <row r="715" spans="2:51" s="13" customFormat="1" ht="12">
      <c r="B715" s="193"/>
      <c r="C715" s="194"/>
      <c r="D715" s="188" t="s">
        <v>158</v>
      </c>
      <c r="E715" s="195" t="s">
        <v>19</v>
      </c>
      <c r="F715" s="196" t="s">
        <v>705</v>
      </c>
      <c r="G715" s="194"/>
      <c r="H715" s="197">
        <v>7.2</v>
      </c>
      <c r="I715" s="198"/>
      <c r="J715" s="194"/>
      <c r="K715" s="194"/>
      <c r="L715" s="199"/>
      <c r="M715" s="200"/>
      <c r="N715" s="201"/>
      <c r="O715" s="201"/>
      <c r="P715" s="201"/>
      <c r="Q715" s="201"/>
      <c r="R715" s="201"/>
      <c r="S715" s="201"/>
      <c r="T715" s="202"/>
      <c r="AT715" s="203" t="s">
        <v>158</v>
      </c>
      <c r="AU715" s="203" t="s">
        <v>82</v>
      </c>
      <c r="AV715" s="13" t="s">
        <v>82</v>
      </c>
      <c r="AW715" s="13" t="s">
        <v>33</v>
      </c>
      <c r="AX715" s="13" t="s">
        <v>72</v>
      </c>
      <c r="AY715" s="203" t="s">
        <v>143</v>
      </c>
    </row>
    <row r="716" spans="2:51" s="16" customFormat="1" ht="12">
      <c r="B716" s="235"/>
      <c r="C716" s="236"/>
      <c r="D716" s="188" t="s">
        <v>158</v>
      </c>
      <c r="E716" s="237" t="s">
        <v>19</v>
      </c>
      <c r="F716" s="238" t="s">
        <v>279</v>
      </c>
      <c r="G716" s="236"/>
      <c r="H716" s="239">
        <v>20.4</v>
      </c>
      <c r="I716" s="240"/>
      <c r="J716" s="236"/>
      <c r="K716" s="236"/>
      <c r="L716" s="241"/>
      <c r="M716" s="242"/>
      <c r="N716" s="243"/>
      <c r="O716" s="243"/>
      <c r="P716" s="243"/>
      <c r="Q716" s="243"/>
      <c r="R716" s="243"/>
      <c r="S716" s="243"/>
      <c r="T716" s="244"/>
      <c r="AT716" s="245" t="s">
        <v>158</v>
      </c>
      <c r="AU716" s="245" t="s">
        <v>82</v>
      </c>
      <c r="AV716" s="16" t="s">
        <v>160</v>
      </c>
      <c r="AW716" s="16" t="s">
        <v>33</v>
      </c>
      <c r="AX716" s="16" t="s">
        <v>72</v>
      </c>
      <c r="AY716" s="245" t="s">
        <v>143</v>
      </c>
    </row>
    <row r="717" spans="2:51" s="14" customFormat="1" ht="12">
      <c r="B717" s="204"/>
      <c r="C717" s="205"/>
      <c r="D717" s="188" t="s">
        <v>158</v>
      </c>
      <c r="E717" s="206" t="s">
        <v>19</v>
      </c>
      <c r="F717" s="207" t="s">
        <v>287</v>
      </c>
      <c r="G717" s="205"/>
      <c r="H717" s="206" t="s">
        <v>19</v>
      </c>
      <c r="I717" s="208"/>
      <c r="J717" s="205"/>
      <c r="K717" s="205"/>
      <c r="L717" s="209"/>
      <c r="M717" s="210"/>
      <c r="N717" s="211"/>
      <c r="O717" s="211"/>
      <c r="P717" s="211"/>
      <c r="Q717" s="211"/>
      <c r="R717" s="211"/>
      <c r="S717" s="211"/>
      <c r="T717" s="212"/>
      <c r="AT717" s="213" t="s">
        <v>158</v>
      </c>
      <c r="AU717" s="213" t="s">
        <v>82</v>
      </c>
      <c r="AV717" s="14" t="s">
        <v>80</v>
      </c>
      <c r="AW717" s="14" t="s">
        <v>33</v>
      </c>
      <c r="AX717" s="14" t="s">
        <v>72</v>
      </c>
      <c r="AY717" s="213" t="s">
        <v>143</v>
      </c>
    </row>
    <row r="718" spans="2:51" s="13" customFormat="1" ht="12">
      <c r="B718" s="193"/>
      <c r="C718" s="194"/>
      <c r="D718" s="188" t="s">
        <v>158</v>
      </c>
      <c r="E718" s="195" t="s">
        <v>19</v>
      </c>
      <c r="F718" s="196" t="s">
        <v>706</v>
      </c>
      <c r="G718" s="194"/>
      <c r="H718" s="197">
        <v>9.6</v>
      </c>
      <c r="I718" s="198"/>
      <c r="J718" s="194"/>
      <c r="K718" s="194"/>
      <c r="L718" s="199"/>
      <c r="M718" s="200"/>
      <c r="N718" s="201"/>
      <c r="O718" s="201"/>
      <c r="P718" s="201"/>
      <c r="Q718" s="201"/>
      <c r="R718" s="201"/>
      <c r="S718" s="201"/>
      <c r="T718" s="202"/>
      <c r="AT718" s="203" t="s">
        <v>158</v>
      </c>
      <c r="AU718" s="203" t="s">
        <v>82</v>
      </c>
      <c r="AV718" s="13" t="s">
        <v>82</v>
      </c>
      <c r="AW718" s="13" t="s">
        <v>33</v>
      </c>
      <c r="AX718" s="13" t="s">
        <v>72</v>
      </c>
      <c r="AY718" s="203" t="s">
        <v>143</v>
      </c>
    </row>
    <row r="719" spans="2:51" s="13" customFormat="1" ht="12">
      <c r="B719" s="193"/>
      <c r="C719" s="194"/>
      <c r="D719" s="188" t="s">
        <v>158</v>
      </c>
      <c r="E719" s="195" t="s">
        <v>19</v>
      </c>
      <c r="F719" s="196" t="s">
        <v>707</v>
      </c>
      <c r="G719" s="194"/>
      <c r="H719" s="197">
        <v>6.8</v>
      </c>
      <c r="I719" s="198"/>
      <c r="J719" s="194"/>
      <c r="K719" s="194"/>
      <c r="L719" s="199"/>
      <c r="M719" s="200"/>
      <c r="N719" s="201"/>
      <c r="O719" s="201"/>
      <c r="P719" s="201"/>
      <c r="Q719" s="201"/>
      <c r="R719" s="201"/>
      <c r="S719" s="201"/>
      <c r="T719" s="202"/>
      <c r="AT719" s="203" t="s">
        <v>158</v>
      </c>
      <c r="AU719" s="203" t="s">
        <v>82</v>
      </c>
      <c r="AV719" s="13" t="s">
        <v>82</v>
      </c>
      <c r="AW719" s="13" t="s">
        <v>33</v>
      </c>
      <c r="AX719" s="13" t="s">
        <v>72</v>
      </c>
      <c r="AY719" s="203" t="s">
        <v>143</v>
      </c>
    </row>
    <row r="720" spans="2:51" s="16" customFormat="1" ht="12">
      <c r="B720" s="235"/>
      <c r="C720" s="236"/>
      <c r="D720" s="188" t="s">
        <v>158</v>
      </c>
      <c r="E720" s="237" t="s">
        <v>19</v>
      </c>
      <c r="F720" s="238" t="s">
        <v>279</v>
      </c>
      <c r="G720" s="236"/>
      <c r="H720" s="239">
        <v>16.4</v>
      </c>
      <c r="I720" s="240"/>
      <c r="J720" s="236"/>
      <c r="K720" s="236"/>
      <c r="L720" s="241"/>
      <c r="M720" s="242"/>
      <c r="N720" s="243"/>
      <c r="O720" s="243"/>
      <c r="P720" s="243"/>
      <c r="Q720" s="243"/>
      <c r="R720" s="243"/>
      <c r="S720" s="243"/>
      <c r="T720" s="244"/>
      <c r="AT720" s="245" t="s">
        <v>158</v>
      </c>
      <c r="AU720" s="245" t="s">
        <v>82</v>
      </c>
      <c r="AV720" s="16" t="s">
        <v>160</v>
      </c>
      <c r="AW720" s="16" t="s">
        <v>33</v>
      </c>
      <c r="AX720" s="16" t="s">
        <v>72</v>
      </c>
      <c r="AY720" s="245" t="s">
        <v>143</v>
      </c>
    </row>
    <row r="721" spans="2:51" s="14" customFormat="1" ht="12">
      <c r="B721" s="204"/>
      <c r="C721" s="205"/>
      <c r="D721" s="188" t="s">
        <v>158</v>
      </c>
      <c r="E721" s="206" t="s">
        <v>19</v>
      </c>
      <c r="F721" s="207" t="s">
        <v>297</v>
      </c>
      <c r="G721" s="205"/>
      <c r="H721" s="206" t="s">
        <v>19</v>
      </c>
      <c r="I721" s="208"/>
      <c r="J721" s="205"/>
      <c r="K721" s="205"/>
      <c r="L721" s="209"/>
      <c r="M721" s="210"/>
      <c r="N721" s="211"/>
      <c r="O721" s="211"/>
      <c r="P721" s="211"/>
      <c r="Q721" s="211"/>
      <c r="R721" s="211"/>
      <c r="S721" s="211"/>
      <c r="T721" s="212"/>
      <c r="AT721" s="213" t="s">
        <v>158</v>
      </c>
      <c r="AU721" s="213" t="s">
        <v>82</v>
      </c>
      <c r="AV721" s="14" t="s">
        <v>80</v>
      </c>
      <c r="AW721" s="14" t="s">
        <v>33</v>
      </c>
      <c r="AX721" s="14" t="s">
        <v>72</v>
      </c>
      <c r="AY721" s="213" t="s">
        <v>143</v>
      </c>
    </row>
    <row r="722" spans="2:51" s="13" customFormat="1" ht="12">
      <c r="B722" s="193"/>
      <c r="C722" s="194"/>
      <c r="D722" s="188" t="s">
        <v>158</v>
      </c>
      <c r="E722" s="195" t="s">
        <v>19</v>
      </c>
      <c r="F722" s="196" t="s">
        <v>708</v>
      </c>
      <c r="G722" s="194"/>
      <c r="H722" s="197">
        <v>1.5</v>
      </c>
      <c r="I722" s="198"/>
      <c r="J722" s="194"/>
      <c r="K722" s="194"/>
      <c r="L722" s="199"/>
      <c r="M722" s="200"/>
      <c r="N722" s="201"/>
      <c r="O722" s="201"/>
      <c r="P722" s="201"/>
      <c r="Q722" s="201"/>
      <c r="R722" s="201"/>
      <c r="S722" s="201"/>
      <c r="T722" s="202"/>
      <c r="AT722" s="203" t="s">
        <v>158</v>
      </c>
      <c r="AU722" s="203" t="s">
        <v>82</v>
      </c>
      <c r="AV722" s="13" t="s">
        <v>82</v>
      </c>
      <c r="AW722" s="13" t="s">
        <v>33</v>
      </c>
      <c r="AX722" s="13" t="s">
        <v>72</v>
      </c>
      <c r="AY722" s="203" t="s">
        <v>143</v>
      </c>
    </row>
    <row r="723" spans="2:51" s="13" customFormat="1" ht="12">
      <c r="B723" s="193"/>
      <c r="C723" s="194"/>
      <c r="D723" s="188" t="s">
        <v>158</v>
      </c>
      <c r="E723" s="195" t="s">
        <v>19</v>
      </c>
      <c r="F723" s="196" t="s">
        <v>709</v>
      </c>
      <c r="G723" s="194"/>
      <c r="H723" s="197">
        <v>5.1</v>
      </c>
      <c r="I723" s="198"/>
      <c r="J723" s="194"/>
      <c r="K723" s="194"/>
      <c r="L723" s="199"/>
      <c r="M723" s="200"/>
      <c r="N723" s="201"/>
      <c r="O723" s="201"/>
      <c r="P723" s="201"/>
      <c r="Q723" s="201"/>
      <c r="R723" s="201"/>
      <c r="S723" s="201"/>
      <c r="T723" s="202"/>
      <c r="AT723" s="203" t="s">
        <v>158</v>
      </c>
      <c r="AU723" s="203" t="s">
        <v>82</v>
      </c>
      <c r="AV723" s="13" t="s">
        <v>82</v>
      </c>
      <c r="AW723" s="13" t="s">
        <v>33</v>
      </c>
      <c r="AX723" s="13" t="s">
        <v>72</v>
      </c>
      <c r="AY723" s="203" t="s">
        <v>143</v>
      </c>
    </row>
    <row r="724" spans="2:51" s="13" customFormat="1" ht="12">
      <c r="B724" s="193"/>
      <c r="C724" s="194"/>
      <c r="D724" s="188" t="s">
        <v>158</v>
      </c>
      <c r="E724" s="195" t="s">
        <v>19</v>
      </c>
      <c r="F724" s="196" t="s">
        <v>710</v>
      </c>
      <c r="G724" s="194"/>
      <c r="H724" s="197">
        <v>3.2</v>
      </c>
      <c r="I724" s="198"/>
      <c r="J724" s="194"/>
      <c r="K724" s="194"/>
      <c r="L724" s="199"/>
      <c r="M724" s="200"/>
      <c r="N724" s="201"/>
      <c r="O724" s="201"/>
      <c r="P724" s="201"/>
      <c r="Q724" s="201"/>
      <c r="R724" s="201"/>
      <c r="S724" s="201"/>
      <c r="T724" s="202"/>
      <c r="AT724" s="203" t="s">
        <v>158</v>
      </c>
      <c r="AU724" s="203" t="s">
        <v>82</v>
      </c>
      <c r="AV724" s="13" t="s">
        <v>82</v>
      </c>
      <c r="AW724" s="13" t="s">
        <v>33</v>
      </c>
      <c r="AX724" s="13" t="s">
        <v>72</v>
      </c>
      <c r="AY724" s="203" t="s">
        <v>143</v>
      </c>
    </row>
    <row r="725" spans="2:51" s="13" customFormat="1" ht="12">
      <c r="B725" s="193"/>
      <c r="C725" s="194"/>
      <c r="D725" s="188" t="s">
        <v>158</v>
      </c>
      <c r="E725" s="195" t="s">
        <v>19</v>
      </c>
      <c r="F725" s="196" t="s">
        <v>711</v>
      </c>
      <c r="G725" s="194"/>
      <c r="H725" s="197">
        <v>12</v>
      </c>
      <c r="I725" s="198"/>
      <c r="J725" s="194"/>
      <c r="K725" s="194"/>
      <c r="L725" s="199"/>
      <c r="M725" s="200"/>
      <c r="N725" s="201"/>
      <c r="O725" s="201"/>
      <c r="P725" s="201"/>
      <c r="Q725" s="201"/>
      <c r="R725" s="201"/>
      <c r="S725" s="201"/>
      <c r="T725" s="202"/>
      <c r="AT725" s="203" t="s">
        <v>158</v>
      </c>
      <c r="AU725" s="203" t="s">
        <v>82</v>
      </c>
      <c r="AV725" s="13" t="s">
        <v>82</v>
      </c>
      <c r="AW725" s="13" t="s">
        <v>33</v>
      </c>
      <c r="AX725" s="13" t="s">
        <v>72</v>
      </c>
      <c r="AY725" s="203" t="s">
        <v>143</v>
      </c>
    </row>
    <row r="726" spans="2:51" s="16" customFormat="1" ht="12">
      <c r="B726" s="235"/>
      <c r="C726" s="236"/>
      <c r="D726" s="188" t="s">
        <v>158</v>
      </c>
      <c r="E726" s="237" t="s">
        <v>19</v>
      </c>
      <c r="F726" s="238" t="s">
        <v>279</v>
      </c>
      <c r="G726" s="236"/>
      <c r="H726" s="239">
        <v>21.8</v>
      </c>
      <c r="I726" s="240"/>
      <c r="J726" s="236"/>
      <c r="K726" s="236"/>
      <c r="L726" s="241"/>
      <c r="M726" s="242"/>
      <c r="N726" s="243"/>
      <c r="O726" s="243"/>
      <c r="P726" s="243"/>
      <c r="Q726" s="243"/>
      <c r="R726" s="243"/>
      <c r="S726" s="243"/>
      <c r="T726" s="244"/>
      <c r="AT726" s="245" t="s">
        <v>158</v>
      </c>
      <c r="AU726" s="245" t="s">
        <v>82</v>
      </c>
      <c r="AV726" s="16" t="s">
        <v>160</v>
      </c>
      <c r="AW726" s="16" t="s">
        <v>33</v>
      </c>
      <c r="AX726" s="16" t="s">
        <v>72</v>
      </c>
      <c r="AY726" s="245" t="s">
        <v>143</v>
      </c>
    </row>
    <row r="727" spans="2:51" s="14" customFormat="1" ht="12">
      <c r="B727" s="204"/>
      <c r="C727" s="205"/>
      <c r="D727" s="188" t="s">
        <v>158</v>
      </c>
      <c r="E727" s="206" t="s">
        <v>19</v>
      </c>
      <c r="F727" s="207" t="s">
        <v>306</v>
      </c>
      <c r="G727" s="205"/>
      <c r="H727" s="206" t="s">
        <v>19</v>
      </c>
      <c r="I727" s="208"/>
      <c r="J727" s="205"/>
      <c r="K727" s="205"/>
      <c r="L727" s="209"/>
      <c r="M727" s="210"/>
      <c r="N727" s="211"/>
      <c r="O727" s="211"/>
      <c r="P727" s="211"/>
      <c r="Q727" s="211"/>
      <c r="R727" s="211"/>
      <c r="S727" s="211"/>
      <c r="T727" s="212"/>
      <c r="AT727" s="213" t="s">
        <v>158</v>
      </c>
      <c r="AU727" s="213" t="s">
        <v>82</v>
      </c>
      <c r="AV727" s="14" t="s">
        <v>80</v>
      </c>
      <c r="AW727" s="14" t="s">
        <v>33</v>
      </c>
      <c r="AX727" s="14" t="s">
        <v>72</v>
      </c>
      <c r="AY727" s="213" t="s">
        <v>143</v>
      </c>
    </row>
    <row r="728" spans="2:51" s="13" customFormat="1" ht="12">
      <c r="B728" s="193"/>
      <c r="C728" s="194"/>
      <c r="D728" s="188" t="s">
        <v>158</v>
      </c>
      <c r="E728" s="195" t="s">
        <v>19</v>
      </c>
      <c r="F728" s="196" t="s">
        <v>712</v>
      </c>
      <c r="G728" s="194"/>
      <c r="H728" s="197">
        <v>3.4</v>
      </c>
      <c r="I728" s="198"/>
      <c r="J728" s="194"/>
      <c r="K728" s="194"/>
      <c r="L728" s="199"/>
      <c r="M728" s="200"/>
      <c r="N728" s="201"/>
      <c r="O728" s="201"/>
      <c r="P728" s="201"/>
      <c r="Q728" s="201"/>
      <c r="R728" s="201"/>
      <c r="S728" s="201"/>
      <c r="T728" s="202"/>
      <c r="AT728" s="203" t="s">
        <v>158</v>
      </c>
      <c r="AU728" s="203" t="s">
        <v>82</v>
      </c>
      <c r="AV728" s="13" t="s">
        <v>82</v>
      </c>
      <c r="AW728" s="13" t="s">
        <v>33</v>
      </c>
      <c r="AX728" s="13" t="s">
        <v>72</v>
      </c>
      <c r="AY728" s="203" t="s">
        <v>143</v>
      </c>
    </row>
    <row r="729" spans="2:51" s="13" customFormat="1" ht="12">
      <c r="B729" s="193"/>
      <c r="C729" s="194"/>
      <c r="D729" s="188" t="s">
        <v>158</v>
      </c>
      <c r="E729" s="195" t="s">
        <v>19</v>
      </c>
      <c r="F729" s="196" t="s">
        <v>713</v>
      </c>
      <c r="G729" s="194"/>
      <c r="H729" s="197">
        <v>6</v>
      </c>
      <c r="I729" s="198"/>
      <c r="J729" s="194"/>
      <c r="K729" s="194"/>
      <c r="L729" s="199"/>
      <c r="M729" s="200"/>
      <c r="N729" s="201"/>
      <c r="O729" s="201"/>
      <c r="P729" s="201"/>
      <c r="Q729" s="201"/>
      <c r="R729" s="201"/>
      <c r="S729" s="201"/>
      <c r="T729" s="202"/>
      <c r="AT729" s="203" t="s">
        <v>158</v>
      </c>
      <c r="AU729" s="203" t="s">
        <v>82</v>
      </c>
      <c r="AV729" s="13" t="s">
        <v>82</v>
      </c>
      <c r="AW729" s="13" t="s">
        <v>33</v>
      </c>
      <c r="AX729" s="13" t="s">
        <v>72</v>
      </c>
      <c r="AY729" s="203" t="s">
        <v>143</v>
      </c>
    </row>
    <row r="730" spans="2:51" s="16" customFormat="1" ht="12">
      <c r="B730" s="235"/>
      <c r="C730" s="236"/>
      <c r="D730" s="188" t="s">
        <v>158</v>
      </c>
      <c r="E730" s="237" t="s">
        <v>19</v>
      </c>
      <c r="F730" s="238" t="s">
        <v>279</v>
      </c>
      <c r="G730" s="236"/>
      <c r="H730" s="239">
        <v>9.4</v>
      </c>
      <c r="I730" s="240"/>
      <c r="J730" s="236"/>
      <c r="K730" s="236"/>
      <c r="L730" s="241"/>
      <c r="M730" s="242"/>
      <c r="N730" s="243"/>
      <c r="O730" s="243"/>
      <c r="P730" s="243"/>
      <c r="Q730" s="243"/>
      <c r="R730" s="243"/>
      <c r="S730" s="243"/>
      <c r="T730" s="244"/>
      <c r="AT730" s="245" t="s">
        <v>158</v>
      </c>
      <c r="AU730" s="245" t="s">
        <v>82</v>
      </c>
      <c r="AV730" s="16" t="s">
        <v>160</v>
      </c>
      <c r="AW730" s="16" t="s">
        <v>33</v>
      </c>
      <c r="AX730" s="16" t="s">
        <v>72</v>
      </c>
      <c r="AY730" s="245" t="s">
        <v>143</v>
      </c>
    </row>
    <row r="731" spans="2:51" s="15" customFormat="1" ht="12">
      <c r="B731" s="214"/>
      <c r="C731" s="215"/>
      <c r="D731" s="188" t="s">
        <v>158</v>
      </c>
      <c r="E731" s="216" t="s">
        <v>19</v>
      </c>
      <c r="F731" s="217" t="s">
        <v>172</v>
      </c>
      <c r="G731" s="215"/>
      <c r="H731" s="218">
        <v>68</v>
      </c>
      <c r="I731" s="219"/>
      <c r="J731" s="215"/>
      <c r="K731" s="215"/>
      <c r="L731" s="220"/>
      <c r="M731" s="221"/>
      <c r="N731" s="222"/>
      <c r="O731" s="222"/>
      <c r="P731" s="222"/>
      <c r="Q731" s="222"/>
      <c r="R731" s="222"/>
      <c r="S731" s="222"/>
      <c r="T731" s="223"/>
      <c r="AT731" s="224" t="s">
        <v>158</v>
      </c>
      <c r="AU731" s="224" t="s">
        <v>82</v>
      </c>
      <c r="AV731" s="15" t="s">
        <v>149</v>
      </c>
      <c r="AW731" s="15" t="s">
        <v>33</v>
      </c>
      <c r="AX731" s="15" t="s">
        <v>80</v>
      </c>
      <c r="AY731" s="224" t="s">
        <v>143</v>
      </c>
    </row>
    <row r="732" spans="1:65" s="2" customFormat="1" ht="14.45" customHeight="1">
      <c r="A732" s="36"/>
      <c r="B732" s="37"/>
      <c r="C732" s="175" t="s">
        <v>714</v>
      </c>
      <c r="D732" s="175" t="s">
        <v>145</v>
      </c>
      <c r="E732" s="176" t="s">
        <v>715</v>
      </c>
      <c r="F732" s="177" t="s">
        <v>716</v>
      </c>
      <c r="G732" s="178" t="s">
        <v>154</v>
      </c>
      <c r="H732" s="179">
        <v>4.2</v>
      </c>
      <c r="I732" s="180"/>
      <c r="J732" s="181">
        <f>ROUND(I732*H732,2)</f>
        <v>0</v>
      </c>
      <c r="K732" s="177" t="s">
        <v>155</v>
      </c>
      <c r="L732" s="41"/>
      <c r="M732" s="182" t="s">
        <v>19</v>
      </c>
      <c r="N732" s="183" t="s">
        <v>43</v>
      </c>
      <c r="O732" s="66"/>
      <c r="P732" s="184">
        <f>O732*H732</f>
        <v>0</v>
      </c>
      <c r="Q732" s="184">
        <v>0</v>
      </c>
      <c r="R732" s="184">
        <f>Q732*H732</f>
        <v>0</v>
      </c>
      <c r="S732" s="184">
        <v>0.063</v>
      </c>
      <c r="T732" s="185">
        <f>S732*H732</f>
        <v>0.2646</v>
      </c>
      <c r="U732" s="36"/>
      <c r="V732" s="36"/>
      <c r="W732" s="36"/>
      <c r="X732" s="36"/>
      <c r="Y732" s="36"/>
      <c r="Z732" s="36"/>
      <c r="AA732" s="36"/>
      <c r="AB732" s="36"/>
      <c r="AC732" s="36"/>
      <c r="AD732" s="36"/>
      <c r="AE732" s="36"/>
      <c r="AR732" s="186" t="s">
        <v>149</v>
      </c>
      <c r="AT732" s="186" t="s">
        <v>145</v>
      </c>
      <c r="AU732" s="186" t="s">
        <v>82</v>
      </c>
      <c r="AY732" s="19" t="s">
        <v>143</v>
      </c>
      <c r="BE732" s="187">
        <f>IF(N732="základní",J732,0)</f>
        <v>0</v>
      </c>
      <c r="BF732" s="187">
        <f>IF(N732="snížená",J732,0)</f>
        <v>0</v>
      </c>
      <c r="BG732" s="187">
        <f>IF(N732="zákl. přenesená",J732,0)</f>
        <v>0</v>
      </c>
      <c r="BH732" s="187">
        <f>IF(N732="sníž. přenesená",J732,0)</f>
        <v>0</v>
      </c>
      <c r="BI732" s="187">
        <f>IF(N732="nulová",J732,0)</f>
        <v>0</v>
      </c>
      <c r="BJ732" s="19" t="s">
        <v>80</v>
      </c>
      <c r="BK732" s="187">
        <f>ROUND(I732*H732,2)</f>
        <v>0</v>
      </c>
      <c r="BL732" s="19" t="s">
        <v>149</v>
      </c>
      <c r="BM732" s="186" t="s">
        <v>717</v>
      </c>
    </row>
    <row r="733" spans="1:47" s="2" customFormat="1" ht="19.5">
      <c r="A733" s="36"/>
      <c r="B733" s="37"/>
      <c r="C733" s="38"/>
      <c r="D733" s="188" t="s">
        <v>151</v>
      </c>
      <c r="E733" s="38"/>
      <c r="F733" s="189" t="s">
        <v>718</v>
      </c>
      <c r="G733" s="38"/>
      <c r="H733" s="38"/>
      <c r="I733" s="190"/>
      <c r="J733" s="38"/>
      <c r="K733" s="38"/>
      <c r="L733" s="41"/>
      <c r="M733" s="191"/>
      <c r="N733" s="192"/>
      <c r="O733" s="66"/>
      <c r="P733" s="66"/>
      <c r="Q733" s="66"/>
      <c r="R733" s="66"/>
      <c r="S733" s="66"/>
      <c r="T733" s="67"/>
      <c r="U733" s="36"/>
      <c r="V733" s="36"/>
      <c r="W733" s="36"/>
      <c r="X733" s="36"/>
      <c r="Y733" s="36"/>
      <c r="Z733" s="36"/>
      <c r="AA733" s="36"/>
      <c r="AB733" s="36"/>
      <c r="AC733" s="36"/>
      <c r="AD733" s="36"/>
      <c r="AE733" s="36"/>
      <c r="AT733" s="19" t="s">
        <v>151</v>
      </c>
      <c r="AU733" s="19" t="s">
        <v>82</v>
      </c>
    </row>
    <row r="734" spans="2:51" s="14" customFormat="1" ht="12">
      <c r="B734" s="204"/>
      <c r="C734" s="205"/>
      <c r="D734" s="188" t="s">
        <v>158</v>
      </c>
      <c r="E734" s="206" t="s">
        <v>19</v>
      </c>
      <c r="F734" s="207" t="s">
        <v>287</v>
      </c>
      <c r="G734" s="205"/>
      <c r="H734" s="206" t="s">
        <v>19</v>
      </c>
      <c r="I734" s="208"/>
      <c r="J734" s="205"/>
      <c r="K734" s="205"/>
      <c r="L734" s="209"/>
      <c r="M734" s="210"/>
      <c r="N734" s="211"/>
      <c r="O734" s="211"/>
      <c r="P734" s="211"/>
      <c r="Q734" s="211"/>
      <c r="R734" s="211"/>
      <c r="S734" s="211"/>
      <c r="T734" s="212"/>
      <c r="AT734" s="213" t="s">
        <v>158</v>
      </c>
      <c r="AU734" s="213" t="s">
        <v>82</v>
      </c>
      <c r="AV734" s="14" t="s">
        <v>80</v>
      </c>
      <c r="AW734" s="14" t="s">
        <v>33</v>
      </c>
      <c r="AX734" s="14" t="s">
        <v>72</v>
      </c>
      <c r="AY734" s="213" t="s">
        <v>143</v>
      </c>
    </row>
    <row r="735" spans="2:51" s="13" customFormat="1" ht="12">
      <c r="B735" s="193"/>
      <c r="C735" s="194"/>
      <c r="D735" s="188" t="s">
        <v>158</v>
      </c>
      <c r="E735" s="195" t="s">
        <v>19</v>
      </c>
      <c r="F735" s="196" t="s">
        <v>719</v>
      </c>
      <c r="G735" s="194"/>
      <c r="H735" s="197">
        <v>4.2</v>
      </c>
      <c r="I735" s="198"/>
      <c r="J735" s="194"/>
      <c r="K735" s="194"/>
      <c r="L735" s="199"/>
      <c r="M735" s="200"/>
      <c r="N735" s="201"/>
      <c r="O735" s="201"/>
      <c r="P735" s="201"/>
      <c r="Q735" s="201"/>
      <c r="R735" s="201"/>
      <c r="S735" s="201"/>
      <c r="T735" s="202"/>
      <c r="AT735" s="203" t="s">
        <v>158</v>
      </c>
      <c r="AU735" s="203" t="s">
        <v>82</v>
      </c>
      <c r="AV735" s="13" t="s">
        <v>82</v>
      </c>
      <c r="AW735" s="13" t="s">
        <v>33</v>
      </c>
      <c r="AX735" s="13" t="s">
        <v>72</v>
      </c>
      <c r="AY735" s="203" t="s">
        <v>143</v>
      </c>
    </row>
    <row r="736" spans="2:51" s="15" customFormat="1" ht="12">
      <c r="B736" s="214"/>
      <c r="C736" s="215"/>
      <c r="D736" s="188" t="s">
        <v>158</v>
      </c>
      <c r="E736" s="216" t="s">
        <v>19</v>
      </c>
      <c r="F736" s="217" t="s">
        <v>172</v>
      </c>
      <c r="G736" s="215"/>
      <c r="H736" s="218">
        <v>4.2</v>
      </c>
      <c r="I736" s="219"/>
      <c r="J736" s="215"/>
      <c r="K736" s="215"/>
      <c r="L736" s="220"/>
      <c r="M736" s="221"/>
      <c r="N736" s="222"/>
      <c r="O736" s="222"/>
      <c r="P736" s="222"/>
      <c r="Q736" s="222"/>
      <c r="R736" s="222"/>
      <c r="S736" s="222"/>
      <c r="T736" s="223"/>
      <c r="AT736" s="224" t="s">
        <v>158</v>
      </c>
      <c r="AU736" s="224" t="s">
        <v>82</v>
      </c>
      <c r="AV736" s="15" t="s">
        <v>149</v>
      </c>
      <c r="AW736" s="15" t="s">
        <v>33</v>
      </c>
      <c r="AX736" s="15" t="s">
        <v>80</v>
      </c>
      <c r="AY736" s="224" t="s">
        <v>143</v>
      </c>
    </row>
    <row r="737" spans="1:65" s="2" customFormat="1" ht="24.2" customHeight="1">
      <c r="A737" s="36"/>
      <c r="B737" s="37"/>
      <c r="C737" s="175" t="s">
        <v>720</v>
      </c>
      <c r="D737" s="175" t="s">
        <v>145</v>
      </c>
      <c r="E737" s="176" t="s">
        <v>721</v>
      </c>
      <c r="F737" s="177" t="s">
        <v>722</v>
      </c>
      <c r="G737" s="178" t="s">
        <v>163</v>
      </c>
      <c r="H737" s="179">
        <v>0.41</v>
      </c>
      <c r="I737" s="180"/>
      <c r="J737" s="181">
        <f>ROUND(I737*H737,2)</f>
        <v>0</v>
      </c>
      <c r="K737" s="177" t="s">
        <v>155</v>
      </c>
      <c r="L737" s="41"/>
      <c r="M737" s="182" t="s">
        <v>19</v>
      </c>
      <c r="N737" s="183" t="s">
        <v>43</v>
      </c>
      <c r="O737" s="66"/>
      <c r="P737" s="184">
        <f>O737*H737</f>
        <v>0</v>
      </c>
      <c r="Q737" s="184">
        <v>0</v>
      </c>
      <c r="R737" s="184">
        <f>Q737*H737</f>
        <v>0</v>
      </c>
      <c r="S737" s="184">
        <v>2</v>
      </c>
      <c r="T737" s="185">
        <f>S737*H737</f>
        <v>0.82</v>
      </c>
      <c r="U737" s="36"/>
      <c r="V737" s="36"/>
      <c r="W737" s="36"/>
      <c r="X737" s="36"/>
      <c r="Y737" s="36"/>
      <c r="Z737" s="36"/>
      <c r="AA737" s="36"/>
      <c r="AB737" s="36"/>
      <c r="AC737" s="36"/>
      <c r="AD737" s="36"/>
      <c r="AE737" s="36"/>
      <c r="AR737" s="186" t="s">
        <v>149</v>
      </c>
      <c r="AT737" s="186" t="s">
        <v>145</v>
      </c>
      <c r="AU737" s="186" t="s">
        <v>82</v>
      </c>
      <c r="AY737" s="19" t="s">
        <v>143</v>
      </c>
      <c r="BE737" s="187">
        <f>IF(N737="základní",J737,0)</f>
        <v>0</v>
      </c>
      <c r="BF737" s="187">
        <f>IF(N737="snížená",J737,0)</f>
        <v>0</v>
      </c>
      <c r="BG737" s="187">
        <f>IF(N737="zákl. přenesená",J737,0)</f>
        <v>0</v>
      </c>
      <c r="BH737" s="187">
        <f>IF(N737="sníž. přenesená",J737,0)</f>
        <v>0</v>
      </c>
      <c r="BI737" s="187">
        <f>IF(N737="nulová",J737,0)</f>
        <v>0</v>
      </c>
      <c r="BJ737" s="19" t="s">
        <v>80</v>
      </c>
      <c r="BK737" s="187">
        <f>ROUND(I737*H737,2)</f>
        <v>0</v>
      </c>
      <c r="BL737" s="19" t="s">
        <v>149</v>
      </c>
      <c r="BM737" s="186" t="s">
        <v>723</v>
      </c>
    </row>
    <row r="738" spans="1:47" s="2" customFormat="1" ht="19.5">
      <c r="A738" s="36"/>
      <c r="B738" s="37"/>
      <c r="C738" s="38"/>
      <c r="D738" s="188" t="s">
        <v>151</v>
      </c>
      <c r="E738" s="38"/>
      <c r="F738" s="189" t="s">
        <v>724</v>
      </c>
      <c r="G738" s="38"/>
      <c r="H738" s="38"/>
      <c r="I738" s="190"/>
      <c r="J738" s="38"/>
      <c r="K738" s="38"/>
      <c r="L738" s="41"/>
      <c r="M738" s="191"/>
      <c r="N738" s="192"/>
      <c r="O738" s="66"/>
      <c r="P738" s="66"/>
      <c r="Q738" s="66"/>
      <c r="R738" s="66"/>
      <c r="S738" s="66"/>
      <c r="T738" s="67"/>
      <c r="U738" s="36"/>
      <c r="V738" s="36"/>
      <c r="W738" s="36"/>
      <c r="X738" s="36"/>
      <c r="Y738" s="36"/>
      <c r="Z738" s="36"/>
      <c r="AA738" s="36"/>
      <c r="AB738" s="36"/>
      <c r="AC738" s="36"/>
      <c r="AD738" s="36"/>
      <c r="AE738" s="36"/>
      <c r="AT738" s="19" t="s">
        <v>151</v>
      </c>
      <c r="AU738" s="19" t="s">
        <v>82</v>
      </c>
    </row>
    <row r="739" spans="2:51" s="14" customFormat="1" ht="12">
      <c r="B739" s="204"/>
      <c r="C739" s="205"/>
      <c r="D739" s="188" t="s">
        <v>158</v>
      </c>
      <c r="E739" s="206" t="s">
        <v>19</v>
      </c>
      <c r="F739" s="207" t="s">
        <v>276</v>
      </c>
      <c r="G739" s="205"/>
      <c r="H739" s="206" t="s">
        <v>19</v>
      </c>
      <c r="I739" s="208"/>
      <c r="J739" s="205"/>
      <c r="K739" s="205"/>
      <c r="L739" s="209"/>
      <c r="M739" s="210"/>
      <c r="N739" s="211"/>
      <c r="O739" s="211"/>
      <c r="P739" s="211"/>
      <c r="Q739" s="211"/>
      <c r="R739" s="211"/>
      <c r="S739" s="211"/>
      <c r="T739" s="212"/>
      <c r="AT739" s="213" t="s">
        <v>158</v>
      </c>
      <c r="AU739" s="213" t="s">
        <v>82</v>
      </c>
      <c r="AV739" s="14" t="s">
        <v>80</v>
      </c>
      <c r="AW739" s="14" t="s">
        <v>33</v>
      </c>
      <c r="AX739" s="14" t="s">
        <v>72</v>
      </c>
      <c r="AY739" s="213" t="s">
        <v>143</v>
      </c>
    </row>
    <row r="740" spans="2:51" s="13" customFormat="1" ht="12">
      <c r="B740" s="193"/>
      <c r="C740" s="194"/>
      <c r="D740" s="188" t="s">
        <v>158</v>
      </c>
      <c r="E740" s="195" t="s">
        <v>19</v>
      </c>
      <c r="F740" s="196" t="s">
        <v>289</v>
      </c>
      <c r="G740" s="194"/>
      <c r="H740" s="197">
        <v>0.41</v>
      </c>
      <c r="I740" s="198"/>
      <c r="J740" s="194"/>
      <c r="K740" s="194"/>
      <c r="L740" s="199"/>
      <c r="M740" s="200"/>
      <c r="N740" s="201"/>
      <c r="O740" s="201"/>
      <c r="P740" s="201"/>
      <c r="Q740" s="201"/>
      <c r="R740" s="201"/>
      <c r="S740" s="201"/>
      <c r="T740" s="202"/>
      <c r="AT740" s="203" t="s">
        <v>158</v>
      </c>
      <c r="AU740" s="203" t="s">
        <v>82</v>
      </c>
      <c r="AV740" s="13" t="s">
        <v>82</v>
      </c>
      <c r="AW740" s="13" t="s">
        <v>33</v>
      </c>
      <c r="AX740" s="13" t="s">
        <v>72</v>
      </c>
      <c r="AY740" s="203" t="s">
        <v>143</v>
      </c>
    </row>
    <row r="741" spans="2:51" s="16" customFormat="1" ht="12">
      <c r="B741" s="235"/>
      <c r="C741" s="236"/>
      <c r="D741" s="188" t="s">
        <v>158</v>
      </c>
      <c r="E741" s="237" t="s">
        <v>19</v>
      </c>
      <c r="F741" s="238" t="s">
        <v>279</v>
      </c>
      <c r="G741" s="236"/>
      <c r="H741" s="239">
        <v>0.41</v>
      </c>
      <c r="I741" s="240"/>
      <c r="J741" s="236"/>
      <c r="K741" s="236"/>
      <c r="L741" s="241"/>
      <c r="M741" s="242"/>
      <c r="N741" s="243"/>
      <c r="O741" s="243"/>
      <c r="P741" s="243"/>
      <c r="Q741" s="243"/>
      <c r="R741" s="243"/>
      <c r="S741" s="243"/>
      <c r="T741" s="244"/>
      <c r="AT741" s="245" t="s">
        <v>158</v>
      </c>
      <c r="AU741" s="245" t="s">
        <v>82</v>
      </c>
      <c r="AV741" s="16" t="s">
        <v>160</v>
      </c>
      <c r="AW741" s="16" t="s">
        <v>33</v>
      </c>
      <c r="AX741" s="16" t="s">
        <v>80</v>
      </c>
      <c r="AY741" s="245" t="s">
        <v>143</v>
      </c>
    </row>
    <row r="742" spans="1:65" s="2" customFormat="1" ht="24.2" customHeight="1">
      <c r="A742" s="36"/>
      <c r="B742" s="37"/>
      <c r="C742" s="175" t="s">
        <v>725</v>
      </c>
      <c r="D742" s="175" t="s">
        <v>145</v>
      </c>
      <c r="E742" s="176" t="s">
        <v>726</v>
      </c>
      <c r="F742" s="177" t="s">
        <v>727</v>
      </c>
      <c r="G742" s="178" t="s">
        <v>163</v>
      </c>
      <c r="H742" s="179">
        <v>4.151</v>
      </c>
      <c r="I742" s="180"/>
      <c r="J742" s="181">
        <f>ROUND(I742*H742,2)</f>
        <v>0</v>
      </c>
      <c r="K742" s="177" t="s">
        <v>155</v>
      </c>
      <c r="L742" s="41"/>
      <c r="M742" s="182" t="s">
        <v>19</v>
      </c>
      <c r="N742" s="183" t="s">
        <v>43</v>
      </c>
      <c r="O742" s="66"/>
      <c r="P742" s="184">
        <f>O742*H742</f>
        <v>0</v>
      </c>
      <c r="Q742" s="184">
        <v>0</v>
      </c>
      <c r="R742" s="184">
        <f>Q742*H742</f>
        <v>0</v>
      </c>
      <c r="S742" s="184">
        <v>2</v>
      </c>
      <c r="T742" s="185">
        <f>S742*H742</f>
        <v>8.302</v>
      </c>
      <c r="U742" s="36"/>
      <c r="V742" s="36"/>
      <c r="W742" s="36"/>
      <c r="X742" s="36"/>
      <c r="Y742" s="36"/>
      <c r="Z742" s="36"/>
      <c r="AA742" s="36"/>
      <c r="AB742" s="36"/>
      <c r="AC742" s="36"/>
      <c r="AD742" s="36"/>
      <c r="AE742" s="36"/>
      <c r="AR742" s="186" t="s">
        <v>149</v>
      </c>
      <c r="AT742" s="186" t="s">
        <v>145</v>
      </c>
      <c r="AU742" s="186" t="s">
        <v>82</v>
      </c>
      <c r="AY742" s="19" t="s">
        <v>143</v>
      </c>
      <c r="BE742" s="187">
        <f>IF(N742="základní",J742,0)</f>
        <v>0</v>
      </c>
      <c r="BF742" s="187">
        <f>IF(N742="snížená",J742,0)</f>
        <v>0</v>
      </c>
      <c r="BG742" s="187">
        <f>IF(N742="zákl. přenesená",J742,0)</f>
        <v>0</v>
      </c>
      <c r="BH742" s="187">
        <f>IF(N742="sníž. přenesená",J742,0)</f>
        <v>0</v>
      </c>
      <c r="BI742" s="187">
        <f>IF(N742="nulová",J742,0)</f>
        <v>0</v>
      </c>
      <c r="BJ742" s="19" t="s">
        <v>80</v>
      </c>
      <c r="BK742" s="187">
        <f>ROUND(I742*H742,2)</f>
        <v>0</v>
      </c>
      <c r="BL742" s="19" t="s">
        <v>149</v>
      </c>
      <c r="BM742" s="186" t="s">
        <v>728</v>
      </c>
    </row>
    <row r="743" spans="1:47" s="2" customFormat="1" ht="19.5">
      <c r="A743" s="36"/>
      <c r="B743" s="37"/>
      <c r="C743" s="38"/>
      <c r="D743" s="188" t="s">
        <v>151</v>
      </c>
      <c r="E743" s="38"/>
      <c r="F743" s="189" t="s">
        <v>729</v>
      </c>
      <c r="G743" s="38"/>
      <c r="H743" s="38"/>
      <c r="I743" s="190"/>
      <c r="J743" s="38"/>
      <c r="K743" s="38"/>
      <c r="L743" s="41"/>
      <c r="M743" s="191"/>
      <c r="N743" s="192"/>
      <c r="O743" s="66"/>
      <c r="P743" s="66"/>
      <c r="Q743" s="66"/>
      <c r="R743" s="66"/>
      <c r="S743" s="66"/>
      <c r="T743" s="67"/>
      <c r="U743" s="36"/>
      <c r="V743" s="36"/>
      <c r="W743" s="36"/>
      <c r="X743" s="36"/>
      <c r="Y743" s="36"/>
      <c r="Z743" s="36"/>
      <c r="AA743" s="36"/>
      <c r="AB743" s="36"/>
      <c r="AC743" s="36"/>
      <c r="AD743" s="36"/>
      <c r="AE743" s="36"/>
      <c r="AT743" s="19" t="s">
        <v>151</v>
      </c>
      <c r="AU743" s="19" t="s">
        <v>82</v>
      </c>
    </row>
    <row r="744" spans="2:51" s="14" customFormat="1" ht="12">
      <c r="B744" s="204"/>
      <c r="C744" s="205"/>
      <c r="D744" s="188" t="s">
        <v>158</v>
      </c>
      <c r="E744" s="206" t="s">
        <v>19</v>
      </c>
      <c r="F744" s="207" t="s">
        <v>276</v>
      </c>
      <c r="G744" s="205"/>
      <c r="H744" s="206" t="s">
        <v>19</v>
      </c>
      <c r="I744" s="208"/>
      <c r="J744" s="205"/>
      <c r="K744" s="205"/>
      <c r="L744" s="209"/>
      <c r="M744" s="210"/>
      <c r="N744" s="211"/>
      <c r="O744" s="211"/>
      <c r="P744" s="211"/>
      <c r="Q744" s="211"/>
      <c r="R744" s="211"/>
      <c r="S744" s="211"/>
      <c r="T744" s="212"/>
      <c r="AT744" s="213" t="s">
        <v>158</v>
      </c>
      <c r="AU744" s="213" t="s">
        <v>82</v>
      </c>
      <c r="AV744" s="14" t="s">
        <v>80</v>
      </c>
      <c r="AW744" s="14" t="s">
        <v>33</v>
      </c>
      <c r="AX744" s="14" t="s">
        <v>72</v>
      </c>
      <c r="AY744" s="213" t="s">
        <v>143</v>
      </c>
    </row>
    <row r="745" spans="2:51" s="13" customFormat="1" ht="12">
      <c r="B745" s="193"/>
      <c r="C745" s="194"/>
      <c r="D745" s="188" t="s">
        <v>158</v>
      </c>
      <c r="E745" s="195" t="s">
        <v>19</v>
      </c>
      <c r="F745" s="196" t="s">
        <v>730</v>
      </c>
      <c r="G745" s="194"/>
      <c r="H745" s="197">
        <v>4.151</v>
      </c>
      <c r="I745" s="198"/>
      <c r="J745" s="194"/>
      <c r="K745" s="194"/>
      <c r="L745" s="199"/>
      <c r="M745" s="200"/>
      <c r="N745" s="201"/>
      <c r="O745" s="201"/>
      <c r="P745" s="201"/>
      <c r="Q745" s="201"/>
      <c r="R745" s="201"/>
      <c r="S745" s="201"/>
      <c r="T745" s="202"/>
      <c r="AT745" s="203" t="s">
        <v>158</v>
      </c>
      <c r="AU745" s="203" t="s">
        <v>82</v>
      </c>
      <c r="AV745" s="13" t="s">
        <v>82</v>
      </c>
      <c r="AW745" s="13" t="s">
        <v>33</v>
      </c>
      <c r="AX745" s="13" t="s">
        <v>72</v>
      </c>
      <c r="AY745" s="203" t="s">
        <v>143</v>
      </c>
    </row>
    <row r="746" spans="2:51" s="16" customFormat="1" ht="12">
      <c r="B746" s="235"/>
      <c r="C746" s="236"/>
      <c r="D746" s="188" t="s">
        <v>158</v>
      </c>
      <c r="E746" s="237" t="s">
        <v>19</v>
      </c>
      <c r="F746" s="238" t="s">
        <v>279</v>
      </c>
      <c r="G746" s="236"/>
      <c r="H746" s="239">
        <v>4.151</v>
      </c>
      <c r="I746" s="240"/>
      <c r="J746" s="236"/>
      <c r="K746" s="236"/>
      <c r="L746" s="241"/>
      <c r="M746" s="242"/>
      <c r="N746" s="243"/>
      <c r="O746" s="243"/>
      <c r="P746" s="243"/>
      <c r="Q746" s="243"/>
      <c r="R746" s="243"/>
      <c r="S746" s="243"/>
      <c r="T746" s="244"/>
      <c r="AT746" s="245" t="s">
        <v>158</v>
      </c>
      <c r="AU746" s="245" t="s">
        <v>82</v>
      </c>
      <c r="AV746" s="16" t="s">
        <v>160</v>
      </c>
      <c r="AW746" s="16" t="s">
        <v>33</v>
      </c>
      <c r="AX746" s="16" t="s">
        <v>80</v>
      </c>
      <c r="AY746" s="245" t="s">
        <v>143</v>
      </c>
    </row>
    <row r="747" spans="1:65" s="2" customFormat="1" ht="24.2" customHeight="1">
      <c r="A747" s="36"/>
      <c r="B747" s="37"/>
      <c r="C747" s="175" t="s">
        <v>731</v>
      </c>
      <c r="D747" s="175" t="s">
        <v>145</v>
      </c>
      <c r="E747" s="176" t="s">
        <v>732</v>
      </c>
      <c r="F747" s="177" t="s">
        <v>733</v>
      </c>
      <c r="G747" s="178" t="s">
        <v>163</v>
      </c>
      <c r="H747" s="179">
        <v>1.968</v>
      </c>
      <c r="I747" s="180"/>
      <c r="J747" s="181">
        <f>ROUND(I747*H747,2)</f>
        <v>0</v>
      </c>
      <c r="K747" s="177" t="s">
        <v>155</v>
      </c>
      <c r="L747" s="41"/>
      <c r="M747" s="182" t="s">
        <v>19</v>
      </c>
      <c r="N747" s="183" t="s">
        <v>43</v>
      </c>
      <c r="O747" s="66"/>
      <c r="P747" s="184">
        <f>O747*H747</f>
        <v>0</v>
      </c>
      <c r="Q747" s="184">
        <v>0</v>
      </c>
      <c r="R747" s="184">
        <f>Q747*H747</f>
        <v>0</v>
      </c>
      <c r="S747" s="184">
        <v>2</v>
      </c>
      <c r="T747" s="185">
        <f>S747*H747</f>
        <v>3.936</v>
      </c>
      <c r="U747" s="36"/>
      <c r="V747" s="36"/>
      <c r="W747" s="36"/>
      <c r="X747" s="36"/>
      <c r="Y747" s="36"/>
      <c r="Z747" s="36"/>
      <c r="AA747" s="36"/>
      <c r="AB747" s="36"/>
      <c r="AC747" s="36"/>
      <c r="AD747" s="36"/>
      <c r="AE747" s="36"/>
      <c r="AR747" s="186" t="s">
        <v>149</v>
      </c>
      <c r="AT747" s="186" t="s">
        <v>145</v>
      </c>
      <c r="AU747" s="186" t="s">
        <v>82</v>
      </c>
      <c r="AY747" s="19" t="s">
        <v>143</v>
      </c>
      <c r="BE747" s="187">
        <f>IF(N747="základní",J747,0)</f>
        <v>0</v>
      </c>
      <c r="BF747" s="187">
        <f>IF(N747="snížená",J747,0)</f>
        <v>0</v>
      </c>
      <c r="BG747" s="187">
        <f>IF(N747="zákl. přenesená",J747,0)</f>
        <v>0</v>
      </c>
      <c r="BH747" s="187">
        <f>IF(N747="sníž. přenesená",J747,0)</f>
        <v>0</v>
      </c>
      <c r="BI747" s="187">
        <f>IF(N747="nulová",J747,0)</f>
        <v>0</v>
      </c>
      <c r="BJ747" s="19" t="s">
        <v>80</v>
      </c>
      <c r="BK747" s="187">
        <f>ROUND(I747*H747,2)</f>
        <v>0</v>
      </c>
      <c r="BL747" s="19" t="s">
        <v>149</v>
      </c>
      <c r="BM747" s="186" t="s">
        <v>734</v>
      </c>
    </row>
    <row r="748" spans="1:47" s="2" customFormat="1" ht="19.5">
      <c r="A748" s="36"/>
      <c r="B748" s="37"/>
      <c r="C748" s="38"/>
      <c r="D748" s="188" t="s">
        <v>151</v>
      </c>
      <c r="E748" s="38"/>
      <c r="F748" s="189" t="s">
        <v>735</v>
      </c>
      <c r="G748" s="38"/>
      <c r="H748" s="38"/>
      <c r="I748" s="190"/>
      <c r="J748" s="38"/>
      <c r="K748" s="38"/>
      <c r="L748" s="41"/>
      <c r="M748" s="191"/>
      <c r="N748" s="192"/>
      <c r="O748" s="66"/>
      <c r="P748" s="66"/>
      <c r="Q748" s="66"/>
      <c r="R748" s="66"/>
      <c r="S748" s="66"/>
      <c r="T748" s="67"/>
      <c r="U748" s="36"/>
      <c r="V748" s="36"/>
      <c r="W748" s="36"/>
      <c r="X748" s="36"/>
      <c r="Y748" s="36"/>
      <c r="Z748" s="36"/>
      <c r="AA748" s="36"/>
      <c r="AB748" s="36"/>
      <c r="AC748" s="36"/>
      <c r="AD748" s="36"/>
      <c r="AE748" s="36"/>
      <c r="AT748" s="19" t="s">
        <v>151</v>
      </c>
      <c r="AU748" s="19" t="s">
        <v>82</v>
      </c>
    </row>
    <row r="749" spans="2:51" s="14" customFormat="1" ht="12">
      <c r="B749" s="204"/>
      <c r="C749" s="205"/>
      <c r="D749" s="188" t="s">
        <v>158</v>
      </c>
      <c r="E749" s="206" t="s">
        <v>19</v>
      </c>
      <c r="F749" s="207" t="s">
        <v>287</v>
      </c>
      <c r="G749" s="205"/>
      <c r="H749" s="206" t="s">
        <v>19</v>
      </c>
      <c r="I749" s="208"/>
      <c r="J749" s="205"/>
      <c r="K749" s="205"/>
      <c r="L749" s="209"/>
      <c r="M749" s="210"/>
      <c r="N749" s="211"/>
      <c r="O749" s="211"/>
      <c r="P749" s="211"/>
      <c r="Q749" s="211"/>
      <c r="R749" s="211"/>
      <c r="S749" s="211"/>
      <c r="T749" s="212"/>
      <c r="AT749" s="213" t="s">
        <v>158</v>
      </c>
      <c r="AU749" s="213" t="s">
        <v>82</v>
      </c>
      <c r="AV749" s="14" t="s">
        <v>80</v>
      </c>
      <c r="AW749" s="14" t="s">
        <v>33</v>
      </c>
      <c r="AX749" s="14" t="s">
        <v>72</v>
      </c>
      <c r="AY749" s="213" t="s">
        <v>143</v>
      </c>
    </row>
    <row r="750" spans="2:51" s="13" customFormat="1" ht="12">
      <c r="B750" s="193"/>
      <c r="C750" s="194"/>
      <c r="D750" s="188" t="s">
        <v>158</v>
      </c>
      <c r="E750" s="195" t="s">
        <v>19</v>
      </c>
      <c r="F750" s="196" t="s">
        <v>736</v>
      </c>
      <c r="G750" s="194"/>
      <c r="H750" s="197">
        <v>0.984</v>
      </c>
      <c r="I750" s="198"/>
      <c r="J750" s="194"/>
      <c r="K750" s="194"/>
      <c r="L750" s="199"/>
      <c r="M750" s="200"/>
      <c r="N750" s="201"/>
      <c r="O750" s="201"/>
      <c r="P750" s="201"/>
      <c r="Q750" s="201"/>
      <c r="R750" s="201"/>
      <c r="S750" s="201"/>
      <c r="T750" s="202"/>
      <c r="AT750" s="203" t="s">
        <v>158</v>
      </c>
      <c r="AU750" s="203" t="s">
        <v>82</v>
      </c>
      <c r="AV750" s="13" t="s">
        <v>82</v>
      </c>
      <c r="AW750" s="13" t="s">
        <v>33</v>
      </c>
      <c r="AX750" s="13" t="s">
        <v>72</v>
      </c>
      <c r="AY750" s="203" t="s">
        <v>143</v>
      </c>
    </row>
    <row r="751" spans="2:51" s="16" customFormat="1" ht="12">
      <c r="B751" s="235"/>
      <c r="C751" s="236"/>
      <c r="D751" s="188" t="s">
        <v>158</v>
      </c>
      <c r="E751" s="237" t="s">
        <v>19</v>
      </c>
      <c r="F751" s="238" t="s">
        <v>279</v>
      </c>
      <c r="G751" s="236"/>
      <c r="H751" s="239">
        <v>0.984</v>
      </c>
      <c r="I751" s="240"/>
      <c r="J751" s="236"/>
      <c r="K751" s="236"/>
      <c r="L751" s="241"/>
      <c r="M751" s="242"/>
      <c r="N751" s="243"/>
      <c r="O751" s="243"/>
      <c r="P751" s="243"/>
      <c r="Q751" s="243"/>
      <c r="R751" s="243"/>
      <c r="S751" s="243"/>
      <c r="T751" s="244"/>
      <c r="AT751" s="245" t="s">
        <v>158</v>
      </c>
      <c r="AU751" s="245" t="s">
        <v>82</v>
      </c>
      <c r="AV751" s="16" t="s">
        <v>160</v>
      </c>
      <c r="AW751" s="16" t="s">
        <v>33</v>
      </c>
      <c r="AX751" s="16" t="s">
        <v>72</v>
      </c>
      <c r="AY751" s="245" t="s">
        <v>143</v>
      </c>
    </row>
    <row r="752" spans="2:51" s="14" customFormat="1" ht="12">
      <c r="B752" s="204"/>
      <c r="C752" s="205"/>
      <c r="D752" s="188" t="s">
        <v>158</v>
      </c>
      <c r="E752" s="206" t="s">
        <v>19</v>
      </c>
      <c r="F752" s="207" t="s">
        <v>297</v>
      </c>
      <c r="G752" s="205"/>
      <c r="H752" s="206" t="s">
        <v>19</v>
      </c>
      <c r="I752" s="208"/>
      <c r="J752" s="205"/>
      <c r="K752" s="205"/>
      <c r="L752" s="209"/>
      <c r="M752" s="210"/>
      <c r="N752" s="211"/>
      <c r="O752" s="211"/>
      <c r="P752" s="211"/>
      <c r="Q752" s="211"/>
      <c r="R752" s="211"/>
      <c r="S752" s="211"/>
      <c r="T752" s="212"/>
      <c r="AT752" s="213" t="s">
        <v>158</v>
      </c>
      <c r="AU752" s="213" t="s">
        <v>82</v>
      </c>
      <c r="AV752" s="14" t="s">
        <v>80</v>
      </c>
      <c r="AW752" s="14" t="s">
        <v>33</v>
      </c>
      <c r="AX752" s="14" t="s">
        <v>72</v>
      </c>
      <c r="AY752" s="213" t="s">
        <v>143</v>
      </c>
    </row>
    <row r="753" spans="2:51" s="13" customFormat="1" ht="12">
      <c r="B753" s="193"/>
      <c r="C753" s="194"/>
      <c r="D753" s="188" t="s">
        <v>158</v>
      </c>
      <c r="E753" s="195" t="s">
        <v>19</v>
      </c>
      <c r="F753" s="196" t="s">
        <v>736</v>
      </c>
      <c r="G753" s="194"/>
      <c r="H753" s="197">
        <v>0.984</v>
      </c>
      <c r="I753" s="198"/>
      <c r="J753" s="194"/>
      <c r="K753" s="194"/>
      <c r="L753" s="199"/>
      <c r="M753" s="200"/>
      <c r="N753" s="201"/>
      <c r="O753" s="201"/>
      <c r="P753" s="201"/>
      <c r="Q753" s="201"/>
      <c r="R753" s="201"/>
      <c r="S753" s="201"/>
      <c r="T753" s="202"/>
      <c r="AT753" s="203" t="s">
        <v>158</v>
      </c>
      <c r="AU753" s="203" t="s">
        <v>82</v>
      </c>
      <c r="AV753" s="13" t="s">
        <v>82</v>
      </c>
      <c r="AW753" s="13" t="s">
        <v>33</v>
      </c>
      <c r="AX753" s="13" t="s">
        <v>72</v>
      </c>
      <c r="AY753" s="203" t="s">
        <v>143</v>
      </c>
    </row>
    <row r="754" spans="2:51" s="16" customFormat="1" ht="12">
      <c r="B754" s="235"/>
      <c r="C754" s="236"/>
      <c r="D754" s="188" t="s">
        <v>158</v>
      </c>
      <c r="E754" s="237" t="s">
        <v>19</v>
      </c>
      <c r="F754" s="238" t="s">
        <v>279</v>
      </c>
      <c r="G754" s="236"/>
      <c r="H754" s="239">
        <v>0.984</v>
      </c>
      <c r="I754" s="240"/>
      <c r="J754" s="236"/>
      <c r="K754" s="236"/>
      <c r="L754" s="241"/>
      <c r="M754" s="242"/>
      <c r="N754" s="243"/>
      <c r="O754" s="243"/>
      <c r="P754" s="243"/>
      <c r="Q754" s="243"/>
      <c r="R754" s="243"/>
      <c r="S754" s="243"/>
      <c r="T754" s="244"/>
      <c r="AT754" s="245" t="s">
        <v>158</v>
      </c>
      <c r="AU754" s="245" t="s">
        <v>82</v>
      </c>
      <c r="AV754" s="16" t="s">
        <v>160</v>
      </c>
      <c r="AW754" s="16" t="s">
        <v>33</v>
      </c>
      <c r="AX754" s="16" t="s">
        <v>72</v>
      </c>
      <c r="AY754" s="245" t="s">
        <v>143</v>
      </c>
    </row>
    <row r="755" spans="2:51" s="15" customFormat="1" ht="12">
      <c r="B755" s="214"/>
      <c r="C755" s="215"/>
      <c r="D755" s="188" t="s">
        <v>158</v>
      </c>
      <c r="E755" s="216" t="s">
        <v>19</v>
      </c>
      <c r="F755" s="217" t="s">
        <v>172</v>
      </c>
      <c r="G755" s="215"/>
      <c r="H755" s="218">
        <v>1.968</v>
      </c>
      <c r="I755" s="219"/>
      <c r="J755" s="215"/>
      <c r="K755" s="215"/>
      <c r="L755" s="220"/>
      <c r="M755" s="221"/>
      <c r="N755" s="222"/>
      <c r="O755" s="222"/>
      <c r="P755" s="222"/>
      <c r="Q755" s="222"/>
      <c r="R755" s="222"/>
      <c r="S755" s="222"/>
      <c r="T755" s="223"/>
      <c r="AT755" s="224" t="s">
        <v>158</v>
      </c>
      <c r="AU755" s="224" t="s">
        <v>82</v>
      </c>
      <c r="AV755" s="15" t="s">
        <v>149</v>
      </c>
      <c r="AW755" s="15" t="s">
        <v>33</v>
      </c>
      <c r="AX755" s="15" t="s">
        <v>80</v>
      </c>
      <c r="AY755" s="224" t="s">
        <v>143</v>
      </c>
    </row>
    <row r="756" spans="1:65" s="2" customFormat="1" ht="24.2" customHeight="1">
      <c r="A756" s="36"/>
      <c r="B756" s="37"/>
      <c r="C756" s="175" t="s">
        <v>737</v>
      </c>
      <c r="D756" s="175" t="s">
        <v>145</v>
      </c>
      <c r="E756" s="176" t="s">
        <v>738</v>
      </c>
      <c r="F756" s="177" t="s">
        <v>739</v>
      </c>
      <c r="G756" s="178" t="s">
        <v>163</v>
      </c>
      <c r="H756" s="179">
        <v>5.072</v>
      </c>
      <c r="I756" s="180"/>
      <c r="J756" s="181">
        <f>ROUND(I756*H756,2)</f>
        <v>0</v>
      </c>
      <c r="K756" s="177" t="s">
        <v>155</v>
      </c>
      <c r="L756" s="41"/>
      <c r="M756" s="182" t="s">
        <v>19</v>
      </c>
      <c r="N756" s="183" t="s">
        <v>43</v>
      </c>
      <c r="O756" s="66"/>
      <c r="P756" s="184">
        <f>O756*H756</f>
        <v>0</v>
      </c>
      <c r="Q756" s="184">
        <v>0</v>
      </c>
      <c r="R756" s="184">
        <f>Q756*H756</f>
        <v>0</v>
      </c>
      <c r="S756" s="184">
        <v>2</v>
      </c>
      <c r="T756" s="185">
        <f>S756*H756</f>
        <v>10.144</v>
      </c>
      <c r="U756" s="36"/>
      <c r="V756" s="36"/>
      <c r="W756" s="36"/>
      <c r="X756" s="36"/>
      <c r="Y756" s="36"/>
      <c r="Z756" s="36"/>
      <c r="AA756" s="36"/>
      <c r="AB756" s="36"/>
      <c r="AC756" s="36"/>
      <c r="AD756" s="36"/>
      <c r="AE756" s="36"/>
      <c r="AR756" s="186" t="s">
        <v>149</v>
      </c>
      <c r="AT756" s="186" t="s">
        <v>145</v>
      </c>
      <c r="AU756" s="186" t="s">
        <v>82</v>
      </c>
      <c r="AY756" s="19" t="s">
        <v>143</v>
      </c>
      <c r="BE756" s="187">
        <f>IF(N756="základní",J756,0)</f>
        <v>0</v>
      </c>
      <c r="BF756" s="187">
        <f>IF(N756="snížená",J756,0)</f>
        <v>0</v>
      </c>
      <c r="BG756" s="187">
        <f>IF(N756="zákl. přenesená",J756,0)</f>
        <v>0</v>
      </c>
      <c r="BH756" s="187">
        <f>IF(N756="sníž. přenesená",J756,0)</f>
        <v>0</v>
      </c>
      <c r="BI756" s="187">
        <f>IF(N756="nulová",J756,0)</f>
        <v>0</v>
      </c>
      <c r="BJ756" s="19" t="s">
        <v>80</v>
      </c>
      <c r="BK756" s="187">
        <f>ROUND(I756*H756,2)</f>
        <v>0</v>
      </c>
      <c r="BL756" s="19" t="s">
        <v>149</v>
      </c>
      <c r="BM756" s="186" t="s">
        <v>740</v>
      </c>
    </row>
    <row r="757" spans="1:47" s="2" customFormat="1" ht="19.5">
      <c r="A757" s="36"/>
      <c r="B757" s="37"/>
      <c r="C757" s="38"/>
      <c r="D757" s="188" t="s">
        <v>151</v>
      </c>
      <c r="E757" s="38"/>
      <c r="F757" s="189" t="s">
        <v>741</v>
      </c>
      <c r="G757" s="38"/>
      <c r="H757" s="38"/>
      <c r="I757" s="190"/>
      <c r="J757" s="38"/>
      <c r="K757" s="38"/>
      <c r="L757" s="41"/>
      <c r="M757" s="191"/>
      <c r="N757" s="192"/>
      <c r="O757" s="66"/>
      <c r="P757" s="66"/>
      <c r="Q757" s="66"/>
      <c r="R757" s="66"/>
      <c r="S757" s="66"/>
      <c r="T757" s="67"/>
      <c r="U757" s="36"/>
      <c r="V757" s="36"/>
      <c r="W757" s="36"/>
      <c r="X757" s="36"/>
      <c r="Y757" s="36"/>
      <c r="Z757" s="36"/>
      <c r="AA757" s="36"/>
      <c r="AB757" s="36"/>
      <c r="AC757" s="36"/>
      <c r="AD757" s="36"/>
      <c r="AE757" s="36"/>
      <c r="AT757" s="19" t="s">
        <v>151</v>
      </c>
      <c r="AU757" s="19" t="s">
        <v>82</v>
      </c>
    </row>
    <row r="758" spans="2:51" s="14" customFormat="1" ht="12">
      <c r="B758" s="204"/>
      <c r="C758" s="205"/>
      <c r="D758" s="188" t="s">
        <v>158</v>
      </c>
      <c r="E758" s="206" t="s">
        <v>19</v>
      </c>
      <c r="F758" s="207" t="s">
        <v>276</v>
      </c>
      <c r="G758" s="205"/>
      <c r="H758" s="206" t="s">
        <v>19</v>
      </c>
      <c r="I758" s="208"/>
      <c r="J758" s="205"/>
      <c r="K758" s="205"/>
      <c r="L758" s="209"/>
      <c r="M758" s="210"/>
      <c r="N758" s="211"/>
      <c r="O758" s="211"/>
      <c r="P758" s="211"/>
      <c r="Q758" s="211"/>
      <c r="R758" s="211"/>
      <c r="S758" s="211"/>
      <c r="T758" s="212"/>
      <c r="AT758" s="213" t="s">
        <v>158</v>
      </c>
      <c r="AU758" s="213" t="s">
        <v>82</v>
      </c>
      <c r="AV758" s="14" t="s">
        <v>80</v>
      </c>
      <c r="AW758" s="14" t="s">
        <v>33</v>
      </c>
      <c r="AX758" s="14" t="s">
        <v>72</v>
      </c>
      <c r="AY758" s="213" t="s">
        <v>143</v>
      </c>
    </row>
    <row r="759" spans="2:51" s="13" customFormat="1" ht="12">
      <c r="B759" s="193"/>
      <c r="C759" s="194"/>
      <c r="D759" s="188" t="s">
        <v>158</v>
      </c>
      <c r="E759" s="195" t="s">
        <v>19</v>
      </c>
      <c r="F759" s="196" t="s">
        <v>742</v>
      </c>
      <c r="G759" s="194"/>
      <c r="H759" s="197">
        <v>1.845</v>
      </c>
      <c r="I759" s="198"/>
      <c r="J759" s="194"/>
      <c r="K759" s="194"/>
      <c r="L759" s="199"/>
      <c r="M759" s="200"/>
      <c r="N759" s="201"/>
      <c r="O759" s="201"/>
      <c r="P759" s="201"/>
      <c r="Q759" s="201"/>
      <c r="R759" s="201"/>
      <c r="S759" s="201"/>
      <c r="T759" s="202"/>
      <c r="AT759" s="203" t="s">
        <v>158</v>
      </c>
      <c r="AU759" s="203" t="s">
        <v>82</v>
      </c>
      <c r="AV759" s="13" t="s">
        <v>82</v>
      </c>
      <c r="AW759" s="13" t="s">
        <v>33</v>
      </c>
      <c r="AX759" s="13" t="s">
        <v>72</v>
      </c>
      <c r="AY759" s="203" t="s">
        <v>143</v>
      </c>
    </row>
    <row r="760" spans="2:51" s="13" customFormat="1" ht="12">
      <c r="B760" s="193"/>
      <c r="C760" s="194"/>
      <c r="D760" s="188" t="s">
        <v>158</v>
      </c>
      <c r="E760" s="195" t="s">
        <v>19</v>
      </c>
      <c r="F760" s="196" t="s">
        <v>743</v>
      </c>
      <c r="G760" s="194"/>
      <c r="H760" s="197">
        <v>1.691</v>
      </c>
      <c r="I760" s="198"/>
      <c r="J760" s="194"/>
      <c r="K760" s="194"/>
      <c r="L760" s="199"/>
      <c r="M760" s="200"/>
      <c r="N760" s="201"/>
      <c r="O760" s="201"/>
      <c r="P760" s="201"/>
      <c r="Q760" s="201"/>
      <c r="R760" s="201"/>
      <c r="S760" s="201"/>
      <c r="T760" s="202"/>
      <c r="AT760" s="203" t="s">
        <v>158</v>
      </c>
      <c r="AU760" s="203" t="s">
        <v>82</v>
      </c>
      <c r="AV760" s="13" t="s">
        <v>82</v>
      </c>
      <c r="AW760" s="13" t="s">
        <v>33</v>
      </c>
      <c r="AX760" s="13" t="s">
        <v>72</v>
      </c>
      <c r="AY760" s="203" t="s">
        <v>143</v>
      </c>
    </row>
    <row r="761" spans="2:51" s="16" customFormat="1" ht="12">
      <c r="B761" s="235"/>
      <c r="C761" s="236"/>
      <c r="D761" s="188" t="s">
        <v>158</v>
      </c>
      <c r="E761" s="237" t="s">
        <v>19</v>
      </c>
      <c r="F761" s="238" t="s">
        <v>279</v>
      </c>
      <c r="G761" s="236"/>
      <c r="H761" s="239">
        <v>3.536</v>
      </c>
      <c r="I761" s="240"/>
      <c r="J761" s="236"/>
      <c r="K761" s="236"/>
      <c r="L761" s="241"/>
      <c r="M761" s="242"/>
      <c r="N761" s="243"/>
      <c r="O761" s="243"/>
      <c r="P761" s="243"/>
      <c r="Q761" s="243"/>
      <c r="R761" s="243"/>
      <c r="S761" s="243"/>
      <c r="T761" s="244"/>
      <c r="AT761" s="245" t="s">
        <v>158</v>
      </c>
      <c r="AU761" s="245" t="s">
        <v>82</v>
      </c>
      <c r="AV761" s="16" t="s">
        <v>160</v>
      </c>
      <c r="AW761" s="16" t="s">
        <v>33</v>
      </c>
      <c r="AX761" s="16" t="s">
        <v>72</v>
      </c>
      <c r="AY761" s="245" t="s">
        <v>143</v>
      </c>
    </row>
    <row r="762" spans="2:51" s="14" customFormat="1" ht="12">
      <c r="B762" s="204"/>
      <c r="C762" s="205"/>
      <c r="D762" s="188" t="s">
        <v>158</v>
      </c>
      <c r="E762" s="206" t="s">
        <v>19</v>
      </c>
      <c r="F762" s="207" t="s">
        <v>287</v>
      </c>
      <c r="G762" s="205"/>
      <c r="H762" s="206" t="s">
        <v>19</v>
      </c>
      <c r="I762" s="208"/>
      <c r="J762" s="205"/>
      <c r="K762" s="205"/>
      <c r="L762" s="209"/>
      <c r="M762" s="210"/>
      <c r="N762" s="211"/>
      <c r="O762" s="211"/>
      <c r="P762" s="211"/>
      <c r="Q762" s="211"/>
      <c r="R762" s="211"/>
      <c r="S762" s="211"/>
      <c r="T762" s="212"/>
      <c r="AT762" s="213" t="s">
        <v>158</v>
      </c>
      <c r="AU762" s="213" t="s">
        <v>82</v>
      </c>
      <c r="AV762" s="14" t="s">
        <v>80</v>
      </c>
      <c r="AW762" s="14" t="s">
        <v>33</v>
      </c>
      <c r="AX762" s="14" t="s">
        <v>72</v>
      </c>
      <c r="AY762" s="213" t="s">
        <v>143</v>
      </c>
    </row>
    <row r="763" spans="2:51" s="13" customFormat="1" ht="12">
      <c r="B763" s="193"/>
      <c r="C763" s="194"/>
      <c r="D763" s="188" t="s">
        <v>158</v>
      </c>
      <c r="E763" s="195" t="s">
        <v>19</v>
      </c>
      <c r="F763" s="196" t="s">
        <v>744</v>
      </c>
      <c r="G763" s="194"/>
      <c r="H763" s="197">
        <v>1.536</v>
      </c>
      <c r="I763" s="198"/>
      <c r="J763" s="194"/>
      <c r="K763" s="194"/>
      <c r="L763" s="199"/>
      <c r="M763" s="200"/>
      <c r="N763" s="201"/>
      <c r="O763" s="201"/>
      <c r="P763" s="201"/>
      <c r="Q763" s="201"/>
      <c r="R763" s="201"/>
      <c r="S763" s="201"/>
      <c r="T763" s="202"/>
      <c r="AT763" s="203" t="s">
        <v>158</v>
      </c>
      <c r="AU763" s="203" t="s">
        <v>82</v>
      </c>
      <c r="AV763" s="13" t="s">
        <v>82</v>
      </c>
      <c r="AW763" s="13" t="s">
        <v>33</v>
      </c>
      <c r="AX763" s="13" t="s">
        <v>72</v>
      </c>
      <c r="AY763" s="203" t="s">
        <v>143</v>
      </c>
    </row>
    <row r="764" spans="2:51" s="16" customFormat="1" ht="12">
      <c r="B764" s="235"/>
      <c r="C764" s="236"/>
      <c r="D764" s="188" t="s">
        <v>158</v>
      </c>
      <c r="E764" s="237" t="s">
        <v>19</v>
      </c>
      <c r="F764" s="238" t="s">
        <v>279</v>
      </c>
      <c r="G764" s="236"/>
      <c r="H764" s="239">
        <v>1.536</v>
      </c>
      <c r="I764" s="240"/>
      <c r="J764" s="236"/>
      <c r="K764" s="236"/>
      <c r="L764" s="241"/>
      <c r="M764" s="242"/>
      <c r="N764" s="243"/>
      <c r="O764" s="243"/>
      <c r="P764" s="243"/>
      <c r="Q764" s="243"/>
      <c r="R764" s="243"/>
      <c r="S764" s="243"/>
      <c r="T764" s="244"/>
      <c r="AT764" s="245" t="s">
        <v>158</v>
      </c>
      <c r="AU764" s="245" t="s">
        <v>82</v>
      </c>
      <c r="AV764" s="16" t="s">
        <v>160</v>
      </c>
      <c r="AW764" s="16" t="s">
        <v>33</v>
      </c>
      <c r="AX764" s="16" t="s">
        <v>72</v>
      </c>
      <c r="AY764" s="245" t="s">
        <v>143</v>
      </c>
    </row>
    <row r="765" spans="2:51" s="15" customFormat="1" ht="12">
      <c r="B765" s="214"/>
      <c r="C765" s="215"/>
      <c r="D765" s="188" t="s">
        <v>158</v>
      </c>
      <c r="E765" s="216" t="s">
        <v>19</v>
      </c>
      <c r="F765" s="217" t="s">
        <v>172</v>
      </c>
      <c r="G765" s="215"/>
      <c r="H765" s="218">
        <v>5.072</v>
      </c>
      <c r="I765" s="219"/>
      <c r="J765" s="215"/>
      <c r="K765" s="215"/>
      <c r="L765" s="220"/>
      <c r="M765" s="221"/>
      <c r="N765" s="222"/>
      <c r="O765" s="222"/>
      <c r="P765" s="222"/>
      <c r="Q765" s="222"/>
      <c r="R765" s="222"/>
      <c r="S765" s="222"/>
      <c r="T765" s="223"/>
      <c r="AT765" s="224" t="s">
        <v>158</v>
      </c>
      <c r="AU765" s="224" t="s">
        <v>82</v>
      </c>
      <c r="AV765" s="15" t="s">
        <v>149</v>
      </c>
      <c r="AW765" s="15" t="s">
        <v>33</v>
      </c>
      <c r="AX765" s="15" t="s">
        <v>80</v>
      </c>
      <c r="AY765" s="224" t="s">
        <v>143</v>
      </c>
    </row>
    <row r="766" spans="1:65" s="2" customFormat="1" ht="24.2" customHeight="1">
      <c r="A766" s="36"/>
      <c r="B766" s="37"/>
      <c r="C766" s="175" t="s">
        <v>745</v>
      </c>
      <c r="D766" s="175" t="s">
        <v>145</v>
      </c>
      <c r="E766" s="176" t="s">
        <v>746</v>
      </c>
      <c r="F766" s="177" t="s">
        <v>747</v>
      </c>
      <c r="G766" s="178" t="s">
        <v>154</v>
      </c>
      <c r="H766" s="179">
        <v>2.05</v>
      </c>
      <c r="I766" s="180"/>
      <c r="J766" s="181">
        <f>ROUND(I766*H766,2)</f>
        <v>0</v>
      </c>
      <c r="K766" s="177" t="s">
        <v>155</v>
      </c>
      <c r="L766" s="41"/>
      <c r="M766" s="182" t="s">
        <v>19</v>
      </c>
      <c r="N766" s="183" t="s">
        <v>43</v>
      </c>
      <c r="O766" s="66"/>
      <c r="P766" s="184">
        <f>O766*H766</f>
        <v>0</v>
      </c>
      <c r="Q766" s="184">
        <v>0</v>
      </c>
      <c r="R766" s="184">
        <f>Q766*H766</f>
        <v>0</v>
      </c>
      <c r="S766" s="184">
        <v>0.18</v>
      </c>
      <c r="T766" s="185">
        <f>S766*H766</f>
        <v>0.36899999999999994</v>
      </c>
      <c r="U766" s="36"/>
      <c r="V766" s="36"/>
      <c r="W766" s="36"/>
      <c r="X766" s="36"/>
      <c r="Y766" s="36"/>
      <c r="Z766" s="36"/>
      <c r="AA766" s="36"/>
      <c r="AB766" s="36"/>
      <c r="AC766" s="36"/>
      <c r="AD766" s="36"/>
      <c r="AE766" s="36"/>
      <c r="AR766" s="186" t="s">
        <v>149</v>
      </c>
      <c r="AT766" s="186" t="s">
        <v>145</v>
      </c>
      <c r="AU766" s="186" t="s">
        <v>82</v>
      </c>
      <c r="AY766" s="19" t="s">
        <v>143</v>
      </c>
      <c r="BE766" s="187">
        <f>IF(N766="základní",J766,0)</f>
        <v>0</v>
      </c>
      <c r="BF766" s="187">
        <f>IF(N766="snížená",J766,0)</f>
        <v>0</v>
      </c>
      <c r="BG766" s="187">
        <f>IF(N766="zákl. přenesená",J766,0)</f>
        <v>0</v>
      </c>
      <c r="BH766" s="187">
        <f>IF(N766="sníž. přenesená",J766,0)</f>
        <v>0</v>
      </c>
      <c r="BI766" s="187">
        <f>IF(N766="nulová",J766,0)</f>
        <v>0</v>
      </c>
      <c r="BJ766" s="19" t="s">
        <v>80</v>
      </c>
      <c r="BK766" s="187">
        <f>ROUND(I766*H766,2)</f>
        <v>0</v>
      </c>
      <c r="BL766" s="19" t="s">
        <v>149</v>
      </c>
      <c r="BM766" s="186" t="s">
        <v>748</v>
      </c>
    </row>
    <row r="767" spans="1:47" s="2" customFormat="1" ht="29.25">
      <c r="A767" s="36"/>
      <c r="B767" s="37"/>
      <c r="C767" s="38"/>
      <c r="D767" s="188" t="s">
        <v>151</v>
      </c>
      <c r="E767" s="38"/>
      <c r="F767" s="189" t="s">
        <v>749</v>
      </c>
      <c r="G767" s="38"/>
      <c r="H767" s="38"/>
      <c r="I767" s="190"/>
      <c r="J767" s="38"/>
      <c r="K767" s="38"/>
      <c r="L767" s="41"/>
      <c r="M767" s="191"/>
      <c r="N767" s="192"/>
      <c r="O767" s="66"/>
      <c r="P767" s="66"/>
      <c r="Q767" s="66"/>
      <c r="R767" s="66"/>
      <c r="S767" s="66"/>
      <c r="T767" s="67"/>
      <c r="U767" s="36"/>
      <c r="V767" s="36"/>
      <c r="W767" s="36"/>
      <c r="X767" s="36"/>
      <c r="Y767" s="36"/>
      <c r="Z767" s="36"/>
      <c r="AA767" s="36"/>
      <c r="AB767" s="36"/>
      <c r="AC767" s="36"/>
      <c r="AD767" s="36"/>
      <c r="AE767" s="36"/>
      <c r="AT767" s="19" t="s">
        <v>151</v>
      </c>
      <c r="AU767" s="19" t="s">
        <v>82</v>
      </c>
    </row>
    <row r="768" spans="2:51" s="14" customFormat="1" ht="12">
      <c r="B768" s="204"/>
      <c r="C768" s="205"/>
      <c r="D768" s="188" t="s">
        <v>158</v>
      </c>
      <c r="E768" s="206" t="s">
        <v>19</v>
      </c>
      <c r="F768" s="207" t="s">
        <v>306</v>
      </c>
      <c r="G768" s="205"/>
      <c r="H768" s="206" t="s">
        <v>19</v>
      </c>
      <c r="I768" s="208"/>
      <c r="J768" s="205"/>
      <c r="K768" s="205"/>
      <c r="L768" s="209"/>
      <c r="M768" s="210"/>
      <c r="N768" s="211"/>
      <c r="O768" s="211"/>
      <c r="P768" s="211"/>
      <c r="Q768" s="211"/>
      <c r="R768" s="211"/>
      <c r="S768" s="211"/>
      <c r="T768" s="212"/>
      <c r="AT768" s="213" t="s">
        <v>158</v>
      </c>
      <c r="AU768" s="213" t="s">
        <v>82</v>
      </c>
      <c r="AV768" s="14" t="s">
        <v>80</v>
      </c>
      <c r="AW768" s="14" t="s">
        <v>33</v>
      </c>
      <c r="AX768" s="14" t="s">
        <v>72</v>
      </c>
      <c r="AY768" s="213" t="s">
        <v>143</v>
      </c>
    </row>
    <row r="769" spans="2:51" s="13" customFormat="1" ht="12">
      <c r="B769" s="193"/>
      <c r="C769" s="194"/>
      <c r="D769" s="188" t="s">
        <v>158</v>
      </c>
      <c r="E769" s="195" t="s">
        <v>19</v>
      </c>
      <c r="F769" s="196" t="s">
        <v>750</v>
      </c>
      <c r="G769" s="194"/>
      <c r="H769" s="197">
        <v>2.05</v>
      </c>
      <c r="I769" s="198"/>
      <c r="J769" s="194"/>
      <c r="K769" s="194"/>
      <c r="L769" s="199"/>
      <c r="M769" s="200"/>
      <c r="N769" s="201"/>
      <c r="O769" s="201"/>
      <c r="P769" s="201"/>
      <c r="Q769" s="201"/>
      <c r="R769" s="201"/>
      <c r="S769" s="201"/>
      <c r="T769" s="202"/>
      <c r="AT769" s="203" t="s">
        <v>158</v>
      </c>
      <c r="AU769" s="203" t="s">
        <v>82</v>
      </c>
      <c r="AV769" s="13" t="s">
        <v>82</v>
      </c>
      <c r="AW769" s="13" t="s">
        <v>33</v>
      </c>
      <c r="AX769" s="13" t="s">
        <v>72</v>
      </c>
      <c r="AY769" s="203" t="s">
        <v>143</v>
      </c>
    </row>
    <row r="770" spans="2:51" s="15" customFormat="1" ht="12">
      <c r="B770" s="214"/>
      <c r="C770" s="215"/>
      <c r="D770" s="188" t="s">
        <v>158</v>
      </c>
      <c r="E770" s="216" t="s">
        <v>19</v>
      </c>
      <c r="F770" s="217" t="s">
        <v>172</v>
      </c>
      <c r="G770" s="215"/>
      <c r="H770" s="218">
        <v>2.05</v>
      </c>
      <c r="I770" s="219"/>
      <c r="J770" s="215"/>
      <c r="K770" s="215"/>
      <c r="L770" s="220"/>
      <c r="M770" s="221"/>
      <c r="N770" s="222"/>
      <c r="O770" s="222"/>
      <c r="P770" s="222"/>
      <c r="Q770" s="222"/>
      <c r="R770" s="222"/>
      <c r="S770" s="222"/>
      <c r="T770" s="223"/>
      <c r="AT770" s="224" t="s">
        <v>158</v>
      </c>
      <c r="AU770" s="224" t="s">
        <v>82</v>
      </c>
      <c r="AV770" s="15" t="s">
        <v>149</v>
      </c>
      <c r="AW770" s="15" t="s">
        <v>33</v>
      </c>
      <c r="AX770" s="15" t="s">
        <v>80</v>
      </c>
      <c r="AY770" s="224" t="s">
        <v>143</v>
      </c>
    </row>
    <row r="771" spans="1:65" s="2" customFormat="1" ht="24.2" customHeight="1">
      <c r="A771" s="36"/>
      <c r="B771" s="37"/>
      <c r="C771" s="175" t="s">
        <v>751</v>
      </c>
      <c r="D771" s="175" t="s">
        <v>145</v>
      </c>
      <c r="E771" s="176" t="s">
        <v>752</v>
      </c>
      <c r="F771" s="177" t="s">
        <v>753</v>
      </c>
      <c r="G771" s="178" t="s">
        <v>163</v>
      </c>
      <c r="H771" s="179">
        <v>1.164</v>
      </c>
      <c r="I771" s="180"/>
      <c r="J771" s="181">
        <f>ROUND(I771*H771,2)</f>
        <v>0</v>
      </c>
      <c r="K771" s="177" t="s">
        <v>155</v>
      </c>
      <c r="L771" s="41"/>
      <c r="M771" s="182" t="s">
        <v>19</v>
      </c>
      <c r="N771" s="183" t="s">
        <v>43</v>
      </c>
      <c r="O771" s="66"/>
      <c r="P771" s="184">
        <f>O771*H771</f>
        <v>0</v>
      </c>
      <c r="Q771" s="184">
        <v>0</v>
      </c>
      <c r="R771" s="184">
        <f>Q771*H771</f>
        <v>0</v>
      </c>
      <c r="S771" s="184">
        <v>2.4</v>
      </c>
      <c r="T771" s="185">
        <f>S771*H771</f>
        <v>2.7935999999999996</v>
      </c>
      <c r="U771" s="36"/>
      <c r="V771" s="36"/>
      <c r="W771" s="36"/>
      <c r="X771" s="36"/>
      <c r="Y771" s="36"/>
      <c r="Z771" s="36"/>
      <c r="AA771" s="36"/>
      <c r="AB771" s="36"/>
      <c r="AC771" s="36"/>
      <c r="AD771" s="36"/>
      <c r="AE771" s="36"/>
      <c r="AR771" s="186" t="s">
        <v>149</v>
      </c>
      <c r="AT771" s="186" t="s">
        <v>145</v>
      </c>
      <c r="AU771" s="186" t="s">
        <v>82</v>
      </c>
      <c r="AY771" s="19" t="s">
        <v>143</v>
      </c>
      <c r="BE771" s="187">
        <f>IF(N771="základní",J771,0)</f>
        <v>0</v>
      </c>
      <c r="BF771" s="187">
        <f>IF(N771="snížená",J771,0)</f>
        <v>0</v>
      </c>
      <c r="BG771" s="187">
        <f>IF(N771="zákl. přenesená",J771,0)</f>
        <v>0</v>
      </c>
      <c r="BH771" s="187">
        <f>IF(N771="sníž. přenesená",J771,0)</f>
        <v>0</v>
      </c>
      <c r="BI771" s="187">
        <f>IF(N771="nulová",J771,0)</f>
        <v>0</v>
      </c>
      <c r="BJ771" s="19" t="s">
        <v>80</v>
      </c>
      <c r="BK771" s="187">
        <f>ROUND(I771*H771,2)</f>
        <v>0</v>
      </c>
      <c r="BL771" s="19" t="s">
        <v>149</v>
      </c>
      <c r="BM771" s="186" t="s">
        <v>754</v>
      </c>
    </row>
    <row r="772" spans="1:47" s="2" customFormat="1" ht="19.5">
      <c r="A772" s="36"/>
      <c r="B772" s="37"/>
      <c r="C772" s="38"/>
      <c r="D772" s="188" t="s">
        <v>151</v>
      </c>
      <c r="E772" s="38"/>
      <c r="F772" s="189" t="s">
        <v>755</v>
      </c>
      <c r="G772" s="38"/>
      <c r="H772" s="38"/>
      <c r="I772" s="190"/>
      <c r="J772" s="38"/>
      <c r="K772" s="38"/>
      <c r="L772" s="41"/>
      <c r="M772" s="191"/>
      <c r="N772" s="192"/>
      <c r="O772" s="66"/>
      <c r="P772" s="66"/>
      <c r="Q772" s="66"/>
      <c r="R772" s="66"/>
      <c r="S772" s="66"/>
      <c r="T772" s="67"/>
      <c r="U772" s="36"/>
      <c r="V772" s="36"/>
      <c r="W772" s="36"/>
      <c r="X772" s="36"/>
      <c r="Y772" s="36"/>
      <c r="Z772" s="36"/>
      <c r="AA772" s="36"/>
      <c r="AB772" s="36"/>
      <c r="AC772" s="36"/>
      <c r="AD772" s="36"/>
      <c r="AE772" s="36"/>
      <c r="AT772" s="19" t="s">
        <v>151</v>
      </c>
      <c r="AU772" s="19" t="s">
        <v>82</v>
      </c>
    </row>
    <row r="773" spans="2:51" s="14" customFormat="1" ht="12">
      <c r="B773" s="204"/>
      <c r="C773" s="205"/>
      <c r="D773" s="188" t="s">
        <v>158</v>
      </c>
      <c r="E773" s="206" t="s">
        <v>19</v>
      </c>
      <c r="F773" s="207" t="s">
        <v>276</v>
      </c>
      <c r="G773" s="205"/>
      <c r="H773" s="206" t="s">
        <v>19</v>
      </c>
      <c r="I773" s="208"/>
      <c r="J773" s="205"/>
      <c r="K773" s="205"/>
      <c r="L773" s="209"/>
      <c r="M773" s="210"/>
      <c r="N773" s="211"/>
      <c r="O773" s="211"/>
      <c r="P773" s="211"/>
      <c r="Q773" s="211"/>
      <c r="R773" s="211"/>
      <c r="S773" s="211"/>
      <c r="T773" s="212"/>
      <c r="AT773" s="213" t="s">
        <v>158</v>
      </c>
      <c r="AU773" s="213" t="s">
        <v>82</v>
      </c>
      <c r="AV773" s="14" t="s">
        <v>80</v>
      </c>
      <c r="AW773" s="14" t="s">
        <v>33</v>
      </c>
      <c r="AX773" s="14" t="s">
        <v>72</v>
      </c>
      <c r="AY773" s="213" t="s">
        <v>143</v>
      </c>
    </row>
    <row r="774" spans="2:51" s="13" customFormat="1" ht="12">
      <c r="B774" s="193"/>
      <c r="C774" s="194"/>
      <c r="D774" s="188" t="s">
        <v>158</v>
      </c>
      <c r="E774" s="195" t="s">
        <v>19</v>
      </c>
      <c r="F774" s="196" t="s">
        <v>756</v>
      </c>
      <c r="G774" s="194"/>
      <c r="H774" s="197">
        <v>1.164</v>
      </c>
      <c r="I774" s="198"/>
      <c r="J774" s="194"/>
      <c r="K774" s="194"/>
      <c r="L774" s="199"/>
      <c r="M774" s="200"/>
      <c r="N774" s="201"/>
      <c r="O774" s="201"/>
      <c r="P774" s="201"/>
      <c r="Q774" s="201"/>
      <c r="R774" s="201"/>
      <c r="S774" s="201"/>
      <c r="T774" s="202"/>
      <c r="AT774" s="203" t="s">
        <v>158</v>
      </c>
      <c r="AU774" s="203" t="s">
        <v>82</v>
      </c>
      <c r="AV774" s="13" t="s">
        <v>82</v>
      </c>
      <c r="AW774" s="13" t="s">
        <v>33</v>
      </c>
      <c r="AX774" s="13" t="s">
        <v>72</v>
      </c>
      <c r="AY774" s="203" t="s">
        <v>143</v>
      </c>
    </row>
    <row r="775" spans="2:51" s="16" customFormat="1" ht="12">
      <c r="B775" s="235"/>
      <c r="C775" s="236"/>
      <c r="D775" s="188" t="s">
        <v>158</v>
      </c>
      <c r="E775" s="237" t="s">
        <v>19</v>
      </c>
      <c r="F775" s="238" t="s">
        <v>279</v>
      </c>
      <c r="G775" s="236"/>
      <c r="H775" s="239">
        <v>1.164</v>
      </c>
      <c r="I775" s="240"/>
      <c r="J775" s="236"/>
      <c r="K775" s="236"/>
      <c r="L775" s="241"/>
      <c r="M775" s="242"/>
      <c r="N775" s="243"/>
      <c r="O775" s="243"/>
      <c r="P775" s="243"/>
      <c r="Q775" s="243"/>
      <c r="R775" s="243"/>
      <c r="S775" s="243"/>
      <c r="T775" s="244"/>
      <c r="AT775" s="245" t="s">
        <v>158</v>
      </c>
      <c r="AU775" s="245" t="s">
        <v>82</v>
      </c>
      <c r="AV775" s="16" t="s">
        <v>160</v>
      </c>
      <c r="AW775" s="16" t="s">
        <v>33</v>
      </c>
      <c r="AX775" s="16" t="s">
        <v>80</v>
      </c>
      <c r="AY775" s="245" t="s">
        <v>143</v>
      </c>
    </row>
    <row r="776" spans="1:65" s="2" customFormat="1" ht="24.2" customHeight="1">
      <c r="A776" s="36"/>
      <c r="B776" s="37"/>
      <c r="C776" s="175" t="s">
        <v>757</v>
      </c>
      <c r="D776" s="175" t="s">
        <v>145</v>
      </c>
      <c r="E776" s="176" t="s">
        <v>758</v>
      </c>
      <c r="F776" s="177" t="s">
        <v>759</v>
      </c>
      <c r="G776" s="178" t="s">
        <v>148</v>
      </c>
      <c r="H776" s="179">
        <v>99</v>
      </c>
      <c r="I776" s="180"/>
      <c r="J776" s="181">
        <f>ROUND(I776*H776,2)</f>
        <v>0</v>
      </c>
      <c r="K776" s="177" t="s">
        <v>155</v>
      </c>
      <c r="L776" s="41"/>
      <c r="M776" s="182" t="s">
        <v>19</v>
      </c>
      <c r="N776" s="183" t="s">
        <v>43</v>
      </c>
      <c r="O776" s="66"/>
      <c r="P776" s="184">
        <f>O776*H776</f>
        <v>0</v>
      </c>
      <c r="Q776" s="184">
        <v>0</v>
      </c>
      <c r="R776" s="184">
        <f>Q776*H776</f>
        <v>0</v>
      </c>
      <c r="S776" s="184">
        <v>0.062</v>
      </c>
      <c r="T776" s="185">
        <f>S776*H776</f>
        <v>6.138</v>
      </c>
      <c r="U776" s="36"/>
      <c r="V776" s="36"/>
      <c r="W776" s="36"/>
      <c r="X776" s="36"/>
      <c r="Y776" s="36"/>
      <c r="Z776" s="36"/>
      <c r="AA776" s="36"/>
      <c r="AB776" s="36"/>
      <c r="AC776" s="36"/>
      <c r="AD776" s="36"/>
      <c r="AE776" s="36"/>
      <c r="AR776" s="186" t="s">
        <v>149</v>
      </c>
      <c r="AT776" s="186" t="s">
        <v>145</v>
      </c>
      <c r="AU776" s="186" t="s">
        <v>82</v>
      </c>
      <c r="AY776" s="19" t="s">
        <v>143</v>
      </c>
      <c r="BE776" s="187">
        <f>IF(N776="základní",J776,0)</f>
        <v>0</v>
      </c>
      <c r="BF776" s="187">
        <f>IF(N776="snížená",J776,0)</f>
        <v>0</v>
      </c>
      <c r="BG776" s="187">
        <f>IF(N776="zákl. přenesená",J776,0)</f>
        <v>0</v>
      </c>
      <c r="BH776" s="187">
        <f>IF(N776="sníž. přenesená",J776,0)</f>
        <v>0</v>
      </c>
      <c r="BI776" s="187">
        <f>IF(N776="nulová",J776,0)</f>
        <v>0</v>
      </c>
      <c r="BJ776" s="19" t="s">
        <v>80</v>
      </c>
      <c r="BK776" s="187">
        <f>ROUND(I776*H776,2)</f>
        <v>0</v>
      </c>
      <c r="BL776" s="19" t="s">
        <v>149</v>
      </c>
      <c r="BM776" s="186" t="s">
        <v>760</v>
      </c>
    </row>
    <row r="777" spans="1:47" s="2" customFormat="1" ht="19.5">
      <c r="A777" s="36"/>
      <c r="B777" s="37"/>
      <c r="C777" s="38"/>
      <c r="D777" s="188" t="s">
        <v>151</v>
      </c>
      <c r="E777" s="38"/>
      <c r="F777" s="189" t="s">
        <v>761</v>
      </c>
      <c r="G777" s="38"/>
      <c r="H777" s="38"/>
      <c r="I777" s="190"/>
      <c r="J777" s="38"/>
      <c r="K777" s="38"/>
      <c r="L777" s="41"/>
      <c r="M777" s="191"/>
      <c r="N777" s="192"/>
      <c r="O777" s="66"/>
      <c r="P777" s="66"/>
      <c r="Q777" s="66"/>
      <c r="R777" s="66"/>
      <c r="S777" s="66"/>
      <c r="T777" s="67"/>
      <c r="U777" s="36"/>
      <c r="V777" s="36"/>
      <c r="W777" s="36"/>
      <c r="X777" s="36"/>
      <c r="Y777" s="36"/>
      <c r="Z777" s="36"/>
      <c r="AA777" s="36"/>
      <c r="AB777" s="36"/>
      <c r="AC777" s="36"/>
      <c r="AD777" s="36"/>
      <c r="AE777" s="36"/>
      <c r="AT777" s="19" t="s">
        <v>151</v>
      </c>
      <c r="AU777" s="19" t="s">
        <v>82</v>
      </c>
    </row>
    <row r="778" spans="2:51" s="14" customFormat="1" ht="12">
      <c r="B778" s="204"/>
      <c r="C778" s="205"/>
      <c r="D778" s="188" t="s">
        <v>158</v>
      </c>
      <c r="E778" s="206" t="s">
        <v>19</v>
      </c>
      <c r="F778" s="207" t="s">
        <v>276</v>
      </c>
      <c r="G778" s="205"/>
      <c r="H778" s="206" t="s">
        <v>19</v>
      </c>
      <c r="I778" s="208"/>
      <c r="J778" s="205"/>
      <c r="K778" s="205"/>
      <c r="L778" s="209"/>
      <c r="M778" s="210"/>
      <c r="N778" s="211"/>
      <c r="O778" s="211"/>
      <c r="P778" s="211"/>
      <c r="Q778" s="211"/>
      <c r="R778" s="211"/>
      <c r="S778" s="211"/>
      <c r="T778" s="212"/>
      <c r="AT778" s="213" t="s">
        <v>158</v>
      </c>
      <c r="AU778" s="213" t="s">
        <v>82</v>
      </c>
      <c r="AV778" s="14" t="s">
        <v>80</v>
      </c>
      <c r="AW778" s="14" t="s">
        <v>33</v>
      </c>
      <c r="AX778" s="14" t="s">
        <v>72</v>
      </c>
      <c r="AY778" s="213" t="s">
        <v>143</v>
      </c>
    </row>
    <row r="779" spans="2:51" s="13" customFormat="1" ht="12">
      <c r="B779" s="193"/>
      <c r="C779" s="194"/>
      <c r="D779" s="188" t="s">
        <v>158</v>
      </c>
      <c r="E779" s="195" t="s">
        <v>19</v>
      </c>
      <c r="F779" s="196" t="s">
        <v>762</v>
      </c>
      <c r="G779" s="194"/>
      <c r="H779" s="197">
        <v>27</v>
      </c>
      <c r="I779" s="198"/>
      <c r="J779" s="194"/>
      <c r="K779" s="194"/>
      <c r="L779" s="199"/>
      <c r="M779" s="200"/>
      <c r="N779" s="201"/>
      <c r="O779" s="201"/>
      <c r="P779" s="201"/>
      <c r="Q779" s="201"/>
      <c r="R779" s="201"/>
      <c r="S779" s="201"/>
      <c r="T779" s="202"/>
      <c r="AT779" s="203" t="s">
        <v>158</v>
      </c>
      <c r="AU779" s="203" t="s">
        <v>82</v>
      </c>
      <c r="AV779" s="13" t="s">
        <v>82</v>
      </c>
      <c r="AW779" s="13" t="s">
        <v>33</v>
      </c>
      <c r="AX779" s="13" t="s">
        <v>72</v>
      </c>
      <c r="AY779" s="203" t="s">
        <v>143</v>
      </c>
    </row>
    <row r="780" spans="2:51" s="13" customFormat="1" ht="12">
      <c r="B780" s="193"/>
      <c r="C780" s="194"/>
      <c r="D780" s="188" t="s">
        <v>158</v>
      </c>
      <c r="E780" s="195" t="s">
        <v>19</v>
      </c>
      <c r="F780" s="196" t="s">
        <v>763</v>
      </c>
      <c r="G780" s="194"/>
      <c r="H780" s="197">
        <v>16</v>
      </c>
      <c r="I780" s="198"/>
      <c r="J780" s="194"/>
      <c r="K780" s="194"/>
      <c r="L780" s="199"/>
      <c r="M780" s="200"/>
      <c r="N780" s="201"/>
      <c r="O780" s="201"/>
      <c r="P780" s="201"/>
      <c r="Q780" s="201"/>
      <c r="R780" s="201"/>
      <c r="S780" s="201"/>
      <c r="T780" s="202"/>
      <c r="AT780" s="203" t="s">
        <v>158</v>
      </c>
      <c r="AU780" s="203" t="s">
        <v>82</v>
      </c>
      <c r="AV780" s="13" t="s">
        <v>82</v>
      </c>
      <c r="AW780" s="13" t="s">
        <v>33</v>
      </c>
      <c r="AX780" s="13" t="s">
        <v>72</v>
      </c>
      <c r="AY780" s="203" t="s">
        <v>143</v>
      </c>
    </row>
    <row r="781" spans="2:51" s="13" customFormat="1" ht="12">
      <c r="B781" s="193"/>
      <c r="C781" s="194"/>
      <c r="D781" s="188" t="s">
        <v>158</v>
      </c>
      <c r="E781" s="195" t="s">
        <v>19</v>
      </c>
      <c r="F781" s="196" t="s">
        <v>764</v>
      </c>
      <c r="G781" s="194"/>
      <c r="H781" s="197">
        <v>6</v>
      </c>
      <c r="I781" s="198"/>
      <c r="J781" s="194"/>
      <c r="K781" s="194"/>
      <c r="L781" s="199"/>
      <c r="M781" s="200"/>
      <c r="N781" s="201"/>
      <c r="O781" s="201"/>
      <c r="P781" s="201"/>
      <c r="Q781" s="201"/>
      <c r="R781" s="201"/>
      <c r="S781" s="201"/>
      <c r="T781" s="202"/>
      <c r="AT781" s="203" t="s">
        <v>158</v>
      </c>
      <c r="AU781" s="203" t="s">
        <v>82</v>
      </c>
      <c r="AV781" s="13" t="s">
        <v>82</v>
      </c>
      <c r="AW781" s="13" t="s">
        <v>33</v>
      </c>
      <c r="AX781" s="13" t="s">
        <v>72</v>
      </c>
      <c r="AY781" s="203" t="s">
        <v>143</v>
      </c>
    </row>
    <row r="782" spans="2:51" s="13" customFormat="1" ht="12">
      <c r="B782" s="193"/>
      <c r="C782" s="194"/>
      <c r="D782" s="188" t="s">
        <v>158</v>
      </c>
      <c r="E782" s="195" t="s">
        <v>19</v>
      </c>
      <c r="F782" s="196" t="s">
        <v>765</v>
      </c>
      <c r="G782" s="194"/>
      <c r="H782" s="197">
        <v>24</v>
      </c>
      <c r="I782" s="198"/>
      <c r="J782" s="194"/>
      <c r="K782" s="194"/>
      <c r="L782" s="199"/>
      <c r="M782" s="200"/>
      <c r="N782" s="201"/>
      <c r="O782" s="201"/>
      <c r="P782" s="201"/>
      <c r="Q782" s="201"/>
      <c r="R782" s="201"/>
      <c r="S782" s="201"/>
      <c r="T782" s="202"/>
      <c r="AT782" s="203" t="s">
        <v>158</v>
      </c>
      <c r="AU782" s="203" t="s">
        <v>82</v>
      </c>
      <c r="AV782" s="13" t="s">
        <v>82</v>
      </c>
      <c r="AW782" s="13" t="s">
        <v>33</v>
      </c>
      <c r="AX782" s="13" t="s">
        <v>72</v>
      </c>
      <c r="AY782" s="203" t="s">
        <v>143</v>
      </c>
    </row>
    <row r="783" spans="2:51" s="16" customFormat="1" ht="12">
      <c r="B783" s="235"/>
      <c r="C783" s="236"/>
      <c r="D783" s="188" t="s">
        <v>158</v>
      </c>
      <c r="E783" s="237" t="s">
        <v>19</v>
      </c>
      <c r="F783" s="238" t="s">
        <v>279</v>
      </c>
      <c r="G783" s="236"/>
      <c r="H783" s="239">
        <v>73</v>
      </c>
      <c r="I783" s="240"/>
      <c r="J783" s="236"/>
      <c r="K783" s="236"/>
      <c r="L783" s="241"/>
      <c r="M783" s="242"/>
      <c r="N783" s="243"/>
      <c r="O783" s="243"/>
      <c r="P783" s="243"/>
      <c r="Q783" s="243"/>
      <c r="R783" s="243"/>
      <c r="S783" s="243"/>
      <c r="T783" s="244"/>
      <c r="AT783" s="245" t="s">
        <v>158</v>
      </c>
      <c r="AU783" s="245" t="s">
        <v>82</v>
      </c>
      <c r="AV783" s="16" t="s">
        <v>160</v>
      </c>
      <c r="AW783" s="16" t="s">
        <v>33</v>
      </c>
      <c r="AX783" s="16" t="s">
        <v>72</v>
      </c>
      <c r="AY783" s="245" t="s">
        <v>143</v>
      </c>
    </row>
    <row r="784" spans="2:51" s="14" customFormat="1" ht="12">
      <c r="B784" s="204"/>
      <c r="C784" s="205"/>
      <c r="D784" s="188" t="s">
        <v>158</v>
      </c>
      <c r="E784" s="206" t="s">
        <v>19</v>
      </c>
      <c r="F784" s="207" t="s">
        <v>287</v>
      </c>
      <c r="G784" s="205"/>
      <c r="H784" s="206" t="s">
        <v>19</v>
      </c>
      <c r="I784" s="208"/>
      <c r="J784" s="205"/>
      <c r="K784" s="205"/>
      <c r="L784" s="209"/>
      <c r="M784" s="210"/>
      <c r="N784" s="211"/>
      <c r="O784" s="211"/>
      <c r="P784" s="211"/>
      <c r="Q784" s="211"/>
      <c r="R784" s="211"/>
      <c r="S784" s="211"/>
      <c r="T784" s="212"/>
      <c r="AT784" s="213" t="s">
        <v>158</v>
      </c>
      <c r="AU784" s="213" t="s">
        <v>82</v>
      </c>
      <c r="AV784" s="14" t="s">
        <v>80</v>
      </c>
      <c r="AW784" s="14" t="s">
        <v>33</v>
      </c>
      <c r="AX784" s="14" t="s">
        <v>72</v>
      </c>
      <c r="AY784" s="213" t="s">
        <v>143</v>
      </c>
    </row>
    <row r="785" spans="2:51" s="13" customFormat="1" ht="12">
      <c r="B785" s="193"/>
      <c r="C785" s="194"/>
      <c r="D785" s="188" t="s">
        <v>158</v>
      </c>
      <c r="E785" s="195" t="s">
        <v>19</v>
      </c>
      <c r="F785" s="196" t="s">
        <v>763</v>
      </c>
      <c r="G785" s="194"/>
      <c r="H785" s="197">
        <v>16</v>
      </c>
      <c r="I785" s="198"/>
      <c r="J785" s="194"/>
      <c r="K785" s="194"/>
      <c r="L785" s="199"/>
      <c r="M785" s="200"/>
      <c r="N785" s="201"/>
      <c r="O785" s="201"/>
      <c r="P785" s="201"/>
      <c r="Q785" s="201"/>
      <c r="R785" s="201"/>
      <c r="S785" s="201"/>
      <c r="T785" s="202"/>
      <c r="AT785" s="203" t="s">
        <v>158</v>
      </c>
      <c r="AU785" s="203" t="s">
        <v>82</v>
      </c>
      <c r="AV785" s="13" t="s">
        <v>82</v>
      </c>
      <c r="AW785" s="13" t="s">
        <v>33</v>
      </c>
      <c r="AX785" s="13" t="s">
        <v>72</v>
      </c>
      <c r="AY785" s="203" t="s">
        <v>143</v>
      </c>
    </row>
    <row r="786" spans="2:51" s="16" customFormat="1" ht="12">
      <c r="B786" s="235"/>
      <c r="C786" s="236"/>
      <c r="D786" s="188" t="s">
        <v>158</v>
      </c>
      <c r="E786" s="237" t="s">
        <v>19</v>
      </c>
      <c r="F786" s="238" t="s">
        <v>279</v>
      </c>
      <c r="G786" s="236"/>
      <c r="H786" s="239">
        <v>16</v>
      </c>
      <c r="I786" s="240"/>
      <c r="J786" s="236"/>
      <c r="K786" s="236"/>
      <c r="L786" s="241"/>
      <c r="M786" s="242"/>
      <c r="N786" s="243"/>
      <c r="O786" s="243"/>
      <c r="P786" s="243"/>
      <c r="Q786" s="243"/>
      <c r="R786" s="243"/>
      <c r="S786" s="243"/>
      <c r="T786" s="244"/>
      <c r="AT786" s="245" t="s">
        <v>158</v>
      </c>
      <c r="AU786" s="245" t="s">
        <v>82</v>
      </c>
      <c r="AV786" s="16" t="s">
        <v>160</v>
      </c>
      <c r="AW786" s="16" t="s">
        <v>33</v>
      </c>
      <c r="AX786" s="16" t="s">
        <v>72</v>
      </c>
      <c r="AY786" s="245" t="s">
        <v>143</v>
      </c>
    </row>
    <row r="787" spans="2:51" s="14" customFormat="1" ht="12">
      <c r="B787" s="204"/>
      <c r="C787" s="205"/>
      <c r="D787" s="188" t="s">
        <v>158</v>
      </c>
      <c r="E787" s="206" t="s">
        <v>19</v>
      </c>
      <c r="F787" s="207" t="s">
        <v>297</v>
      </c>
      <c r="G787" s="205"/>
      <c r="H787" s="206" t="s">
        <v>19</v>
      </c>
      <c r="I787" s="208"/>
      <c r="J787" s="205"/>
      <c r="K787" s="205"/>
      <c r="L787" s="209"/>
      <c r="M787" s="210"/>
      <c r="N787" s="211"/>
      <c r="O787" s="211"/>
      <c r="P787" s="211"/>
      <c r="Q787" s="211"/>
      <c r="R787" s="211"/>
      <c r="S787" s="211"/>
      <c r="T787" s="212"/>
      <c r="AT787" s="213" t="s">
        <v>158</v>
      </c>
      <c r="AU787" s="213" t="s">
        <v>82</v>
      </c>
      <c r="AV787" s="14" t="s">
        <v>80</v>
      </c>
      <c r="AW787" s="14" t="s">
        <v>33</v>
      </c>
      <c r="AX787" s="14" t="s">
        <v>72</v>
      </c>
      <c r="AY787" s="213" t="s">
        <v>143</v>
      </c>
    </row>
    <row r="788" spans="2:51" s="13" customFormat="1" ht="12">
      <c r="B788" s="193"/>
      <c r="C788" s="194"/>
      <c r="D788" s="188" t="s">
        <v>158</v>
      </c>
      <c r="E788" s="195" t="s">
        <v>19</v>
      </c>
      <c r="F788" s="196" t="s">
        <v>766</v>
      </c>
      <c r="G788" s="194"/>
      <c r="H788" s="197">
        <v>8</v>
      </c>
      <c r="I788" s="198"/>
      <c r="J788" s="194"/>
      <c r="K788" s="194"/>
      <c r="L788" s="199"/>
      <c r="M788" s="200"/>
      <c r="N788" s="201"/>
      <c r="O788" s="201"/>
      <c r="P788" s="201"/>
      <c r="Q788" s="201"/>
      <c r="R788" s="201"/>
      <c r="S788" s="201"/>
      <c r="T788" s="202"/>
      <c r="AT788" s="203" t="s">
        <v>158</v>
      </c>
      <c r="AU788" s="203" t="s">
        <v>82</v>
      </c>
      <c r="AV788" s="13" t="s">
        <v>82</v>
      </c>
      <c r="AW788" s="13" t="s">
        <v>33</v>
      </c>
      <c r="AX788" s="13" t="s">
        <v>72</v>
      </c>
      <c r="AY788" s="203" t="s">
        <v>143</v>
      </c>
    </row>
    <row r="789" spans="2:51" s="16" customFormat="1" ht="12">
      <c r="B789" s="235"/>
      <c r="C789" s="236"/>
      <c r="D789" s="188" t="s">
        <v>158</v>
      </c>
      <c r="E789" s="237" t="s">
        <v>19</v>
      </c>
      <c r="F789" s="238" t="s">
        <v>279</v>
      </c>
      <c r="G789" s="236"/>
      <c r="H789" s="239">
        <v>8</v>
      </c>
      <c r="I789" s="240"/>
      <c r="J789" s="236"/>
      <c r="K789" s="236"/>
      <c r="L789" s="241"/>
      <c r="M789" s="242"/>
      <c r="N789" s="243"/>
      <c r="O789" s="243"/>
      <c r="P789" s="243"/>
      <c r="Q789" s="243"/>
      <c r="R789" s="243"/>
      <c r="S789" s="243"/>
      <c r="T789" s="244"/>
      <c r="AT789" s="245" t="s">
        <v>158</v>
      </c>
      <c r="AU789" s="245" t="s">
        <v>82</v>
      </c>
      <c r="AV789" s="16" t="s">
        <v>160</v>
      </c>
      <c r="AW789" s="16" t="s">
        <v>33</v>
      </c>
      <c r="AX789" s="16" t="s">
        <v>72</v>
      </c>
      <c r="AY789" s="245" t="s">
        <v>143</v>
      </c>
    </row>
    <row r="790" spans="2:51" s="14" customFormat="1" ht="12">
      <c r="B790" s="204"/>
      <c r="C790" s="205"/>
      <c r="D790" s="188" t="s">
        <v>158</v>
      </c>
      <c r="E790" s="206" t="s">
        <v>19</v>
      </c>
      <c r="F790" s="207" t="s">
        <v>306</v>
      </c>
      <c r="G790" s="205"/>
      <c r="H790" s="206" t="s">
        <v>19</v>
      </c>
      <c r="I790" s="208"/>
      <c r="J790" s="205"/>
      <c r="K790" s="205"/>
      <c r="L790" s="209"/>
      <c r="M790" s="210"/>
      <c r="N790" s="211"/>
      <c r="O790" s="211"/>
      <c r="P790" s="211"/>
      <c r="Q790" s="211"/>
      <c r="R790" s="211"/>
      <c r="S790" s="211"/>
      <c r="T790" s="212"/>
      <c r="AT790" s="213" t="s">
        <v>158</v>
      </c>
      <c r="AU790" s="213" t="s">
        <v>82</v>
      </c>
      <c r="AV790" s="14" t="s">
        <v>80</v>
      </c>
      <c r="AW790" s="14" t="s">
        <v>33</v>
      </c>
      <c r="AX790" s="14" t="s">
        <v>72</v>
      </c>
      <c r="AY790" s="213" t="s">
        <v>143</v>
      </c>
    </row>
    <row r="791" spans="2:51" s="13" customFormat="1" ht="12">
      <c r="B791" s="193"/>
      <c r="C791" s="194"/>
      <c r="D791" s="188" t="s">
        <v>158</v>
      </c>
      <c r="E791" s="195" t="s">
        <v>19</v>
      </c>
      <c r="F791" s="196" t="s">
        <v>82</v>
      </c>
      <c r="G791" s="194"/>
      <c r="H791" s="197">
        <v>2</v>
      </c>
      <c r="I791" s="198"/>
      <c r="J791" s="194"/>
      <c r="K791" s="194"/>
      <c r="L791" s="199"/>
      <c r="M791" s="200"/>
      <c r="N791" s="201"/>
      <c r="O791" s="201"/>
      <c r="P791" s="201"/>
      <c r="Q791" s="201"/>
      <c r="R791" s="201"/>
      <c r="S791" s="201"/>
      <c r="T791" s="202"/>
      <c r="AT791" s="203" t="s">
        <v>158</v>
      </c>
      <c r="AU791" s="203" t="s">
        <v>82</v>
      </c>
      <c r="AV791" s="13" t="s">
        <v>82</v>
      </c>
      <c r="AW791" s="13" t="s">
        <v>33</v>
      </c>
      <c r="AX791" s="13" t="s">
        <v>72</v>
      </c>
      <c r="AY791" s="203" t="s">
        <v>143</v>
      </c>
    </row>
    <row r="792" spans="2:51" s="16" customFormat="1" ht="12">
      <c r="B792" s="235"/>
      <c r="C792" s="236"/>
      <c r="D792" s="188" t="s">
        <v>158</v>
      </c>
      <c r="E792" s="237" t="s">
        <v>19</v>
      </c>
      <c r="F792" s="238" t="s">
        <v>279</v>
      </c>
      <c r="G792" s="236"/>
      <c r="H792" s="239">
        <v>2</v>
      </c>
      <c r="I792" s="240"/>
      <c r="J792" s="236"/>
      <c r="K792" s="236"/>
      <c r="L792" s="241"/>
      <c r="M792" s="242"/>
      <c r="N792" s="243"/>
      <c r="O792" s="243"/>
      <c r="P792" s="243"/>
      <c r="Q792" s="243"/>
      <c r="R792" s="243"/>
      <c r="S792" s="243"/>
      <c r="T792" s="244"/>
      <c r="AT792" s="245" t="s">
        <v>158</v>
      </c>
      <c r="AU792" s="245" t="s">
        <v>82</v>
      </c>
      <c r="AV792" s="16" t="s">
        <v>160</v>
      </c>
      <c r="AW792" s="16" t="s">
        <v>33</v>
      </c>
      <c r="AX792" s="16" t="s">
        <v>72</v>
      </c>
      <c r="AY792" s="245" t="s">
        <v>143</v>
      </c>
    </row>
    <row r="793" spans="2:51" s="15" customFormat="1" ht="12">
      <c r="B793" s="214"/>
      <c r="C793" s="215"/>
      <c r="D793" s="188" t="s">
        <v>158</v>
      </c>
      <c r="E793" s="216" t="s">
        <v>19</v>
      </c>
      <c r="F793" s="217" t="s">
        <v>172</v>
      </c>
      <c r="G793" s="215"/>
      <c r="H793" s="218">
        <v>99</v>
      </c>
      <c r="I793" s="219"/>
      <c r="J793" s="215"/>
      <c r="K793" s="215"/>
      <c r="L793" s="220"/>
      <c r="M793" s="221"/>
      <c r="N793" s="222"/>
      <c r="O793" s="222"/>
      <c r="P793" s="222"/>
      <c r="Q793" s="222"/>
      <c r="R793" s="222"/>
      <c r="S793" s="222"/>
      <c r="T793" s="223"/>
      <c r="AT793" s="224" t="s">
        <v>158</v>
      </c>
      <c r="AU793" s="224" t="s">
        <v>82</v>
      </c>
      <c r="AV793" s="15" t="s">
        <v>149</v>
      </c>
      <c r="AW793" s="15" t="s">
        <v>33</v>
      </c>
      <c r="AX793" s="15" t="s">
        <v>80</v>
      </c>
      <c r="AY793" s="224" t="s">
        <v>143</v>
      </c>
    </row>
    <row r="794" spans="1:65" s="2" customFormat="1" ht="24.2" customHeight="1">
      <c r="A794" s="36"/>
      <c r="B794" s="37"/>
      <c r="C794" s="175" t="s">
        <v>767</v>
      </c>
      <c r="D794" s="175" t="s">
        <v>145</v>
      </c>
      <c r="E794" s="176" t="s">
        <v>768</v>
      </c>
      <c r="F794" s="177" t="s">
        <v>769</v>
      </c>
      <c r="G794" s="178" t="s">
        <v>154</v>
      </c>
      <c r="H794" s="179">
        <v>565.6</v>
      </c>
      <c r="I794" s="180"/>
      <c r="J794" s="181">
        <f>ROUND(I794*H794,2)</f>
        <v>0</v>
      </c>
      <c r="K794" s="177" t="s">
        <v>155</v>
      </c>
      <c r="L794" s="41"/>
      <c r="M794" s="182" t="s">
        <v>19</v>
      </c>
      <c r="N794" s="183" t="s">
        <v>43</v>
      </c>
      <c r="O794" s="66"/>
      <c r="P794" s="184">
        <f>O794*H794</f>
        <v>0</v>
      </c>
      <c r="Q794" s="184">
        <v>0</v>
      </c>
      <c r="R794" s="184">
        <f>Q794*H794</f>
        <v>0</v>
      </c>
      <c r="S794" s="184">
        <v>0.068</v>
      </c>
      <c r="T794" s="185">
        <f>S794*H794</f>
        <v>38.460800000000006</v>
      </c>
      <c r="U794" s="36"/>
      <c r="V794" s="36"/>
      <c r="W794" s="36"/>
      <c r="X794" s="36"/>
      <c r="Y794" s="36"/>
      <c r="Z794" s="36"/>
      <c r="AA794" s="36"/>
      <c r="AB794" s="36"/>
      <c r="AC794" s="36"/>
      <c r="AD794" s="36"/>
      <c r="AE794" s="36"/>
      <c r="AR794" s="186" t="s">
        <v>149</v>
      </c>
      <c r="AT794" s="186" t="s">
        <v>145</v>
      </c>
      <c r="AU794" s="186" t="s">
        <v>82</v>
      </c>
      <c r="AY794" s="19" t="s">
        <v>143</v>
      </c>
      <c r="BE794" s="187">
        <f>IF(N794="základní",J794,0)</f>
        <v>0</v>
      </c>
      <c r="BF794" s="187">
        <f>IF(N794="snížená",J794,0)</f>
        <v>0</v>
      </c>
      <c r="BG794" s="187">
        <f>IF(N794="zákl. přenesená",J794,0)</f>
        <v>0</v>
      </c>
      <c r="BH794" s="187">
        <f>IF(N794="sníž. přenesená",J794,0)</f>
        <v>0</v>
      </c>
      <c r="BI794" s="187">
        <f>IF(N794="nulová",J794,0)</f>
        <v>0</v>
      </c>
      <c r="BJ794" s="19" t="s">
        <v>80</v>
      </c>
      <c r="BK794" s="187">
        <f>ROUND(I794*H794,2)</f>
        <v>0</v>
      </c>
      <c r="BL794" s="19" t="s">
        <v>149</v>
      </c>
      <c r="BM794" s="186" t="s">
        <v>770</v>
      </c>
    </row>
    <row r="795" spans="1:47" s="2" customFormat="1" ht="29.25">
      <c r="A795" s="36"/>
      <c r="B795" s="37"/>
      <c r="C795" s="38"/>
      <c r="D795" s="188" t="s">
        <v>151</v>
      </c>
      <c r="E795" s="38"/>
      <c r="F795" s="189" t="s">
        <v>771</v>
      </c>
      <c r="G795" s="38"/>
      <c r="H795" s="38"/>
      <c r="I795" s="190"/>
      <c r="J795" s="38"/>
      <c r="K795" s="38"/>
      <c r="L795" s="41"/>
      <c r="M795" s="191"/>
      <c r="N795" s="192"/>
      <c r="O795" s="66"/>
      <c r="P795" s="66"/>
      <c r="Q795" s="66"/>
      <c r="R795" s="66"/>
      <c r="S795" s="66"/>
      <c r="T795" s="67"/>
      <c r="U795" s="36"/>
      <c r="V795" s="36"/>
      <c r="W795" s="36"/>
      <c r="X795" s="36"/>
      <c r="Y795" s="36"/>
      <c r="Z795" s="36"/>
      <c r="AA795" s="36"/>
      <c r="AB795" s="36"/>
      <c r="AC795" s="36"/>
      <c r="AD795" s="36"/>
      <c r="AE795" s="36"/>
      <c r="AT795" s="19" t="s">
        <v>151</v>
      </c>
      <c r="AU795" s="19" t="s">
        <v>82</v>
      </c>
    </row>
    <row r="796" spans="2:51" s="14" customFormat="1" ht="12">
      <c r="B796" s="204"/>
      <c r="C796" s="205"/>
      <c r="D796" s="188" t="s">
        <v>158</v>
      </c>
      <c r="E796" s="206" t="s">
        <v>19</v>
      </c>
      <c r="F796" s="207" t="s">
        <v>276</v>
      </c>
      <c r="G796" s="205"/>
      <c r="H796" s="206" t="s">
        <v>19</v>
      </c>
      <c r="I796" s="208"/>
      <c r="J796" s="205"/>
      <c r="K796" s="205"/>
      <c r="L796" s="209"/>
      <c r="M796" s="210"/>
      <c r="N796" s="211"/>
      <c r="O796" s="211"/>
      <c r="P796" s="211"/>
      <c r="Q796" s="211"/>
      <c r="R796" s="211"/>
      <c r="S796" s="211"/>
      <c r="T796" s="212"/>
      <c r="AT796" s="213" t="s">
        <v>158</v>
      </c>
      <c r="AU796" s="213" t="s">
        <v>82</v>
      </c>
      <c r="AV796" s="14" t="s">
        <v>80</v>
      </c>
      <c r="AW796" s="14" t="s">
        <v>33</v>
      </c>
      <c r="AX796" s="14" t="s">
        <v>72</v>
      </c>
      <c r="AY796" s="213" t="s">
        <v>143</v>
      </c>
    </row>
    <row r="797" spans="2:51" s="13" customFormat="1" ht="12">
      <c r="B797" s="193"/>
      <c r="C797" s="194"/>
      <c r="D797" s="188" t="s">
        <v>158</v>
      </c>
      <c r="E797" s="195" t="s">
        <v>19</v>
      </c>
      <c r="F797" s="196" t="s">
        <v>772</v>
      </c>
      <c r="G797" s="194"/>
      <c r="H797" s="197">
        <v>163.6</v>
      </c>
      <c r="I797" s="198"/>
      <c r="J797" s="194"/>
      <c r="K797" s="194"/>
      <c r="L797" s="199"/>
      <c r="M797" s="200"/>
      <c r="N797" s="201"/>
      <c r="O797" s="201"/>
      <c r="P797" s="201"/>
      <c r="Q797" s="201"/>
      <c r="R797" s="201"/>
      <c r="S797" s="201"/>
      <c r="T797" s="202"/>
      <c r="AT797" s="203" t="s">
        <v>158</v>
      </c>
      <c r="AU797" s="203" t="s">
        <v>82</v>
      </c>
      <c r="AV797" s="13" t="s">
        <v>82</v>
      </c>
      <c r="AW797" s="13" t="s">
        <v>33</v>
      </c>
      <c r="AX797" s="13" t="s">
        <v>72</v>
      </c>
      <c r="AY797" s="203" t="s">
        <v>143</v>
      </c>
    </row>
    <row r="798" spans="2:51" s="14" customFormat="1" ht="12">
      <c r="B798" s="204"/>
      <c r="C798" s="205"/>
      <c r="D798" s="188" t="s">
        <v>158</v>
      </c>
      <c r="E798" s="206" t="s">
        <v>19</v>
      </c>
      <c r="F798" s="207" t="s">
        <v>287</v>
      </c>
      <c r="G798" s="205"/>
      <c r="H798" s="206" t="s">
        <v>19</v>
      </c>
      <c r="I798" s="208"/>
      <c r="J798" s="205"/>
      <c r="K798" s="205"/>
      <c r="L798" s="209"/>
      <c r="M798" s="210"/>
      <c r="N798" s="211"/>
      <c r="O798" s="211"/>
      <c r="P798" s="211"/>
      <c r="Q798" s="211"/>
      <c r="R798" s="211"/>
      <c r="S798" s="211"/>
      <c r="T798" s="212"/>
      <c r="AT798" s="213" t="s">
        <v>158</v>
      </c>
      <c r="AU798" s="213" t="s">
        <v>82</v>
      </c>
      <c r="AV798" s="14" t="s">
        <v>80</v>
      </c>
      <c r="AW798" s="14" t="s">
        <v>33</v>
      </c>
      <c r="AX798" s="14" t="s">
        <v>72</v>
      </c>
      <c r="AY798" s="213" t="s">
        <v>143</v>
      </c>
    </row>
    <row r="799" spans="2:51" s="13" customFormat="1" ht="12">
      <c r="B799" s="193"/>
      <c r="C799" s="194"/>
      <c r="D799" s="188" t="s">
        <v>158</v>
      </c>
      <c r="E799" s="195" t="s">
        <v>19</v>
      </c>
      <c r="F799" s="196" t="s">
        <v>773</v>
      </c>
      <c r="G799" s="194"/>
      <c r="H799" s="197">
        <v>169.7</v>
      </c>
      <c r="I799" s="198"/>
      <c r="J799" s="194"/>
      <c r="K799" s="194"/>
      <c r="L799" s="199"/>
      <c r="M799" s="200"/>
      <c r="N799" s="201"/>
      <c r="O799" s="201"/>
      <c r="P799" s="201"/>
      <c r="Q799" s="201"/>
      <c r="R799" s="201"/>
      <c r="S799" s="201"/>
      <c r="T799" s="202"/>
      <c r="AT799" s="203" t="s">
        <v>158</v>
      </c>
      <c r="AU799" s="203" t="s">
        <v>82</v>
      </c>
      <c r="AV799" s="13" t="s">
        <v>82</v>
      </c>
      <c r="AW799" s="13" t="s">
        <v>33</v>
      </c>
      <c r="AX799" s="13" t="s">
        <v>72</v>
      </c>
      <c r="AY799" s="203" t="s">
        <v>143</v>
      </c>
    </row>
    <row r="800" spans="2:51" s="14" customFormat="1" ht="12">
      <c r="B800" s="204"/>
      <c r="C800" s="205"/>
      <c r="D800" s="188" t="s">
        <v>158</v>
      </c>
      <c r="E800" s="206" t="s">
        <v>19</v>
      </c>
      <c r="F800" s="207" t="s">
        <v>297</v>
      </c>
      <c r="G800" s="205"/>
      <c r="H800" s="206" t="s">
        <v>19</v>
      </c>
      <c r="I800" s="208"/>
      <c r="J800" s="205"/>
      <c r="K800" s="205"/>
      <c r="L800" s="209"/>
      <c r="M800" s="210"/>
      <c r="N800" s="211"/>
      <c r="O800" s="211"/>
      <c r="P800" s="211"/>
      <c r="Q800" s="211"/>
      <c r="R800" s="211"/>
      <c r="S800" s="211"/>
      <c r="T800" s="212"/>
      <c r="AT800" s="213" t="s">
        <v>158</v>
      </c>
      <c r="AU800" s="213" t="s">
        <v>82</v>
      </c>
      <c r="AV800" s="14" t="s">
        <v>80</v>
      </c>
      <c r="AW800" s="14" t="s">
        <v>33</v>
      </c>
      <c r="AX800" s="14" t="s">
        <v>72</v>
      </c>
      <c r="AY800" s="213" t="s">
        <v>143</v>
      </c>
    </row>
    <row r="801" spans="2:51" s="13" customFormat="1" ht="12">
      <c r="B801" s="193"/>
      <c r="C801" s="194"/>
      <c r="D801" s="188" t="s">
        <v>158</v>
      </c>
      <c r="E801" s="195" t="s">
        <v>19</v>
      </c>
      <c r="F801" s="196" t="s">
        <v>774</v>
      </c>
      <c r="G801" s="194"/>
      <c r="H801" s="197">
        <v>167.9</v>
      </c>
      <c r="I801" s="198"/>
      <c r="J801" s="194"/>
      <c r="K801" s="194"/>
      <c r="L801" s="199"/>
      <c r="M801" s="200"/>
      <c r="N801" s="201"/>
      <c r="O801" s="201"/>
      <c r="P801" s="201"/>
      <c r="Q801" s="201"/>
      <c r="R801" s="201"/>
      <c r="S801" s="201"/>
      <c r="T801" s="202"/>
      <c r="AT801" s="203" t="s">
        <v>158</v>
      </c>
      <c r="AU801" s="203" t="s">
        <v>82</v>
      </c>
      <c r="AV801" s="13" t="s">
        <v>82</v>
      </c>
      <c r="AW801" s="13" t="s">
        <v>33</v>
      </c>
      <c r="AX801" s="13" t="s">
        <v>72</v>
      </c>
      <c r="AY801" s="203" t="s">
        <v>143</v>
      </c>
    </row>
    <row r="802" spans="2:51" s="14" customFormat="1" ht="12">
      <c r="B802" s="204"/>
      <c r="C802" s="205"/>
      <c r="D802" s="188" t="s">
        <v>158</v>
      </c>
      <c r="E802" s="206" t="s">
        <v>19</v>
      </c>
      <c r="F802" s="207" t="s">
        <v>306</v>
      </c>
      <c r="G802" s="205"/>
      <c r="H802" s="206" t="s">
        <v>19</v>
      </c>
      <c r="I802" s="208"/>
      <c r="J802" s="205"/>
      <c r="K802" s="205"/>
      <c r="L802" s="209"/>
      <c r="M802" s="210"/>
      <c r="N802" s="211"/>
      <c r="O802" s="211"/>
      <c r="P802" s="211"/>
      <c r="Q802" s="211"/>
      <c r="R802" s="211"/>
      <c r="S802" s="211"/>
      <c r="T802" s="212"/>
      <c r="AT802" s="213" t="s">
        <v>158</v>
      </c>
      <c r="AU802" s="213" t="s">
        <v>82</v>
      </c>
      <c r="AV802" s="14" t="s">
        <v>80</v>
      </c>
      <c r="AW802" s="14" t="s">
        <v>33</v>
      </c>
      <c r="AX802" s="14" t="s">
        <v>72</v>
      </c>
      <c r="AY802" s="213" t="s">
        <v>143</v>
      </c>
    </row>
    <row r="803" spans="2:51" s="13" customFormat="1" ht="12">
      <c r="B803" s="193"/>
      <c r="C803" s="194"/>
      <c r="D803" s="188" t="s">
        <v>158</v>
      </c>
      <c r="E803" s="195" t="s">
        <v>19</v>
      </c>
      <c r="F803" s="196" t="s">
        <v>775</v>
      </c>
      <c r="G803" s="194"/>
      <c r="H803" s="197">
        <v>64.4</v>
      </c>
      <c r="I803" s="198"/>
      <c r="J803" s="194"/>
      <c r="K803" s="194"/>
      <c r="L803" s="199"/>
      <c r="M803" s="200"/>
      <c r="N803" s="201"/>
      <c r="O803" s="201"/>
      <c r="P803" s="201"/>
      <c r="Q803" s="201"/>
      <c r="R803" s="201"/>
      <c r="S803" s="201"/>
      <c r="T803" s="202"/>
      <c r="AT803" s="203" t="s">
        <v>158</v>
      </c>
      <c r="AU803" s="203" t="s">
        <v>82</v>
      </c>
      <c r="AV803" s="13" t="s">
        <v>82</v>
      </c>
      <c r="AW803" s="13" t="s">
        <v>33</v>
      </c>
      <c r="AX803" s="13" t="s">
        <v>72</v>
      </c>
      <c r="AY803" s="203" t="s">
        <v>143</v>
      </c>
    </row>
    <row r="804" spans="2:51" s="15" customFormat="1" ht="12">
      <c r="B804" s="214"/>
      <c r="C804" s="215"/>
      <c r="D804" s="188" t="s">
        <v>158</v>
      </c>
      <c r="E804" s="216" t="s">
        <v>19</v>
      </c>
      <c r="F804" s="217" t="s">
        <v>172</v>
      </c>
      <c r="G804" s="215"/>
      <c r="H804" s="218">
        <v>565.6</v>
      </c>
      <c r="I804" s="219"/>
      <c r="J804" s="215"/>
      <c r="K804" s="215"/>
      <c r="L804" s="220"/>
      <c r="M804" s="221"/>
      <c r="N804" s="222"/>
      <c r="O804" s="222"/>
      <c r="P804" s="222"/>
      <c r="Q804" s="222"/>
      <c r="R804" s="222"/>
      <c r="S804" s="222"/>
      <c r="T804" s="223"/>
      <c r="AT804" s="224" t="s">
        <v>158</v>
      </c>
      <c r="AU804" s="224" t="s">
        <v>82</v>
      </c>
      <c r="AV804" s="15" t="s">
        <v>149</v>
      </c>
      <c r="AW804" s="15" t="s">
        <v>33</v>
      </c>
      <c r="AX804" s="15" t="s">
        <v>80</v>
      </c>
      <c r="AY804" s="224" t="s">
        <v>143</v>
      </c>
    </row>
    <row r="805" spans="1:65" s="2" customFormat="1" ht="24.2" customHeight="1">
      <c r="A805" s="36"/>
      <c r="B805" s="37"/>
      <c r="C805" s="175" t="s">
        <v>776</v>
      </c>
      <c r="D805" s="175" t="s">
        <v>145</v>
      </c>
      <c r="E805" s="176" t="s">
        <v>777</v>
      </c>
      <c r="F805" s="177" t="s">
        <v>778</v>
      </c>
      <c r="G805" s="178" t="s">
        <v>154</v>
      </c>
      <c r="H805" s="179">
        <v>70.05</v>
      </c>
      <c r="I805" s="180"/>
      <c r="J805" s="181">
        <f>ROUND(I805*H805,2)</f>
        <v>0</v>
      </c>
      <c r="K805" s="177" t="s">
        <v>155</v>
      </c>
      <c r="L805" s="41"/>
      <c r="M805" s="182" t="s">
        <v>19</v>
      </c>
      <c r="N805" s="183" t="s">
        <v>43</v>
      </c>
      <c r="O805" s="66"/>
      <c r="P805" s="184">
        <f>O805*H805</f>
        <v>0</v>
      </c>
      <c r="Q805" s="184">
        <v>0.02324</v>
      </c>
      <c r="R805" s="184">
        <f>Q805*H805</f>
        <v>1.627962</v>
      </c>
      <c r="S805" s="184">
        <v>0</v>
      </c>
      <c r="T805" s="185">
        <f>S805*H805</f>
        <v>0</v>
      </c>
      <c r="U805" s="36"/>
      <c r="V805" s="36"/>
      <c r="W805" s="36"/>
      <c r="X805" s="36"/>
      <c r="Y805" s="36"/>
      <c r="Z805" s="36"/>
      <c r="AA805" s="36"/>
      <c r="AB805" s="36"/>
      <c r="AC805" s="36"/>
      <c r="AD805" s="36"/>
      <c r="AE805" s="36"/>
      <c r="AR805" s="186" t="s">
        <v>149</v>
      </c>
      <c r="AT805" s="186" t="s">
        <v>145</v>
      </c>
      <c r="AU805" s="186" t="s">
        <v>82</v>
      </c>
      <c r="AY805" s="19" t="s">
        <v>143</v>
      </c>
      <c r="BE805" s="187">
        <f>IF(N805="základní",J805,0)</f>
        <v>0</v>
      </c>
      <c r="BF805" s="187">
        <f>IF(N805="snížená",J805,0)</f>
        <v>0</v>
      </c>
      <c r="BG805" s="187">
        <f>IF(N805="zákl. přenesená",J805,0)</f>
        <v>0</v>
      </c>
      <c r="BH805" s="187">
        <f>IF(N805="sníž. přenesená",J805,0)</f>
        <v>0</v>
      </c>
      <c r="BI805" s="187">
        <f>IF(N805="nulová",J805,0)</f>
        <v>0</v>
      </c>
      <c r="BJ805" s="19" t="s">
        <v>80</v>
      </c>
      <c r="BK805" s="187">
        <f>ROUND(I805*H805,2)</f>
        <v>0</v>
      </c>
      <c r="BL805" s="19" t="s">
        <v>149</v>
      </c>
      <c r="BM805" s="186" t="s">
        <v>779</v>
      </c>
    </row>
    <row r="806" spans="1:47" s="2" customFormat="1" ht="19.5">
      <c r="A806" s="36"/>
      <c r="B806" s="37"/>
      <c r="C806" s="38"/>
      <c r="D806" s="188" t="s">
        <v>151</v>
      </c>
      <c r="E806" s="38"/>
      <c r="F806" s="189" t="s">
        <v>780</v>
      </c>
      <c r="G806" s="38"/>
      <c r="H806" s="38"/>
      <c r="I806" s="190"/>
      <c r="J806" s="38"/>
      <c r="K806" s="38"/>
      <c r="L806" s="41"/>
      <c r="M806" s="191"/>
      <c r="N806" s="192"/>
      <c r="O806" s="66"/>
      <c r="P806" s="66"/>
      <c r="Q806" s="66"/>
      <c r="R806" s="66"/>
      <c r="S806" s="66"/>
      <c r="T806" s="67"/>
      <c r="U806" s="36"/>
      <c r="V806" s="36"/>
      <c r="W806" s="36"/>
      <c r="X806" s="36"/>
      <c r="Y806" s="36"/>
      <c r="Z806" s="36"/>
      <c r="AA806" s="36"/>
      <c r="AB806" s="36"/>
      <c r="AC806" s="36"/>
      <c r="AD806" s="36"/>
      <c r="AE806" s="36"/>
      <c r="AT806" s="19" t="s">
        <v>151</v>
      </c>
      <c r="AU806" s="19" t="s">
        <v>82</v>
      </c>
    </row>
    <row r="807" spans="2:63" s="12" customFormat="1" ht="22.9" customHeight="1">
      <c r="B807" s="159"/>
      <c r="C807" s="160"/>
      <c r="D807" s="161" t="s">
        <v>71</v>
      </c>
      <c r="E807" s="173" t="s">
        <v>781</v>
      </c>
      <c r="F807" s="173" t="s">
        <v>782</v>
      </c>
      <c r="G807" s="160"/>
      <c r="H807" s="160"/>
      <c r="I807" s="163"/>
      <c r="J807" s="174">
        <f>BK807</f>
        <v>0</v>
      </c>
      <c r="K807" s="160"/>
      <c r="L807" s="165"/>
      <c r="M807" s="166"/>
      <c r="N807" s="167"/>
      <c r="O807" s="167"/>
      <c r="P807" s="168">
        <f>SUM(P808:P817)</f>
        <v>0</v>
      </c>
      <c r="Q807" s="167"/>
      <c r="R807" s="168">
        <f>SUM(R808:R817)</f>
        <v>0.008</v>
      </c>
      <c r="S807" s="167"/>
      <c r="T807" s="169">
        <f>SUM(T808:T817)</f>
        <v>0</v>
      </c>
      <c r="AR807" s="170" t="s">
        <v>80</v>
      </c>
      <c r="AT807" s="171" t="s">
        <v>71</v>
      </c>
      <c r="AU807" s="171" t="s">
        <v>80</v>
      </c>
      <c r="AY807" s="170" t="s">
        <v>143</v>
      </c>
      <c r="BK807" s="172">
        <f>SUM(BK808:BK817)</f>
        <v>0</v>
      </c>
    </row>
    <row r="808" spans="1:65" s="2" customFormat="1" ht="24.2" customHeight="1">
      <c r="A808" s="36"/>
      <c r="B808" s="37"/>
      <c r="C808" s="175" t="s">
        <v>783</v>
      </c>
      <c r="D808" s="175" t="s">
        <v>145</v>
      </c>
      <c r="E808" s="176" t="s">
        <v>784</v>
      </c>
      <c r="F808" s="177" t="s">
        <v>785</v>
      </c>
      <c r="G808" s="178" t="s">
        <v>148</v>
      </c>
      <c r="H808" s="179">
        <v>16</v>
      </c>
      <c r="I808" s="180"/>
      <c r="J808" s="181">
        <f>ROUND(I808*H808,2)</f>
        <v>0</v>
      </c>
      <c r="K808" s="177" t="s">
        <v>155</v>
      </c>
      <c r="L808" s="41"/>
      <c r="M808" s="182" t="s">
        <v>19</v>
      </c>
      <c r="N808" s="183" t="s">
        <v>43</v>
      </c>
      <c r="O808" s="66"/>
      <c r="P808" s="184">
        <f>O808*H808</f>
        <v>0</v>
      </c>
      <c r="Q808" s="184">
        <v>0.00025</v>
      </c>
      <c r="R808" s="184">
        <f>Q808*H808</f>
        <v>0.004</v>
      </c>
      <c r="S808" s="184">
        <v>0</v>
      </c>
      <c r="T808" s="185">
        <f>S808*H808</f>
        <v>0</v>
      </c>
      <c r="U808" s="36"/>
      <c r="V808" s="36"/>
      <c r="W808" s="36"/>
      <c r="X808" s="36"/>
      <c r="Y808" s="36"/>
      <c r="Z808" s="36"/>
      <c r="AA808" s="36"/>
      <c r="AB808" s="36"/>
      <c r="AC808" s="36"/>
      <c r="AD808" s="36"/>
      <c r="AE808" s="36"/>
      <c r="AR808" s="186" t="s">
        <v>149</v>
      </c>
      <c r="AT808" s="186" t="s">
        <v>145</v>
      </c>
      <c r="AU808" s="186" t="s">
        <v>82</v>
      </c>
      <c r="AY808" s="19" t="s">
        <v>143</v>
      </c>
      <c r="BE808" s="187">
        <f>IF(N808="základní",J808,0)</f>
        <v>0</v>
      </c>
      <c r="BF808" s="187">
        <f>IF(N808="snížená",J808,0)</f>
        <v>0</v>
      </c>
      <c r="BG808" s="187">
        <f>IF(N808="zákl. přenesená",J808,0)</f>
        <v>0</v>
      </c>
      <c r="BH808" s="187">
        <f>IF(N808="sníž. přenesená",J808,0)</f>
        <v>0</v>
      </c>
      <c r="BI808" s="187">
        <f>IF(N808="nulová",J808,0)</f>
        <v>0</v>
      </c>
      <c r="BJ808" s="19" t="s">
        <v>80</v>
      </c>
      <c r="BK808" s="187">
        <f>ROUND(I808*H808,2)</f>
        <v>0</v>
      </c>
      <c r="BL808" s="19" t="s">
        <v>149</v>
      </c>
      <c r="BM808" s="186" t="s">
        <v>786</v>
      </c>
    </row>
    <row r="809" spans="1:47" s="2" customFormat="1" ht="29.25">
      <c r="A809" s="36"/>
      <c r="B809" s="37"/>
      <c r="C809" s="38"/>
      <c r="D809" s="188" t="s">
        <v>151</v>
      </c>
      <c r="E809" s="38"/>
      <c r="F809" s="189" t="s">
        <v>787</v>
      </c>
      <c r="G809" s="38"/>
      <c r="H809" s="38"/>
      <c r="I809" s="190"/>
      <c r="J809" s="38"/>
      <c r="K809" s="38"/>
      <c r="L809" s="41"/>
      <c r="M809" s="191"/>
      <c r="N809" s="192"/>
      <c r="O809" s="66"/>
      <c r="P809" s="66"/>
      <c r="Q809" s="66"/>
      <c r="R809" s="66"/>
      <c r="S809" s="66"/>
      <c r="T809" s="67"/>
      <c r="U809" s="36"/>
      <c r="V809" s="36"/>
      <c r="W809" s="36"/>
      <c r="X809" s="36"/>
      <c r="Y809" s="36"/>
      <c r="Z809" s="36"/>
      <c r="AA809" s="36"/>
      <c r="AB809" s="36"/>
      <c r="AC809" s="36"/>
      <c r="AD809" s="36"/>
      <c r="AE809" s="36"/>
      <c r="AT809" s="19" t="s">
        <v>151</v>
      </c>
      <c r="AU809" s="19" t="s">
        <v>82</v>
      </c>
    </row>
    <row r="810" spans="2:51" s="14" customFormat="1" ht="12">
      <c r="B810" s="204"/>
      <c r="C810" s="205"/>
      <c r="D810" s="188" t="s">
        <v>158</v>
      </c>
      <c r="E810" s="206" t="s">
        <v>19</v>
      </c>
      <c r="F810" s="207" t="s">
        <v>788</v>
      </c>
      <c r="G810" s="205"/>
      <c r="H810" s="206" t="s">
        <v>19</v>
      </c>
      <c r="I810" s="208"/>
      <c r="J810" s="205"/>
      <c r="K810" s="205"/>
      <c r="L810" s="209"/>
      <c r="M810" s="210"/>
      <c r="N810" s="211"/>
      <c r="O810" s="211"/>
      <c r="P810" s="211"/>
      <c r="Q810" s="211"/>
      <c r="R810" s="211"/>
      <c r="S810" s="211"/>
      <c r="T810" s="212"/>
      <c r="AT810" s="213" t="s">
        <v>158</v>
      </c>
      <c r="AU810" s="213" t="s">
        <v>82</v>
      </c>
      <c r="AV810" s="14" t="s">
        <v>80</v>
      </c>
      <c r="AW810" s="14" t="s">
        <v>33</v>
      </c>
      <c r="AX810" s="14" t="s">
        <v>72</v>
      </c>
      <c r="AY810" s="213" t="s">
        <v>143</v>
      </c>
    </row>
    <row r="811" spans="2:51" s="13" customFormat="1" ht="12">
      <c r="B811" s="193"/>
      <c r="C811" s="194"/>
      <c r="D811" s="188" t="s">
        <v>158</v>
      </c>
      <c r="E811" s="195" t="s">
        <v>19</v>
      </c>
      <c r="F811" s="196" t="s">
        <v>242</v>
      </c>
      <c r="G811" s="194"/>
      <c r="H811" s="197">
        <v>16</v>
      </c>
      <c r="I811" s="198"/>
      <c r="J811" s="194"/>
      <c r="K811" s="194"/>
      <c r="L811" s="199"/>
      <c r="M811" s="200"/>
      <c r="N811" s="201"/>
      <c r="O811" s="201"/>
      <c r="P811" s="201"/>
      <c r="Q811" s="201"/>
      <c r="R811" s="201"/>
      <c r="S811" s="201"/>
      <c r="T811" s="202"/>
      <c r="AT811" s="203" t="s">
        <v>158</v>
      </c>
      <c r="AU811" s="203" t="s">
        <v>82</v>
      </c>
      <c r="AV811" s="13" t="s">
        <v>82</v>
      </c>
      <c r="AW811" s="13" t="s">
        <v>33</v>
      </c>
      <c r="AX811" s="13" t="s">
        <v>72</v>
      </c>
      <c r="AY811" s="203" t="s">
        <v>143</v>
      </c>
    </row>
    <row r="812" spans="2:51" s="15" customFormat="1" ht="12">
      <c r="B812" s="214"/>
      <c r="C812" s="215"/>
      <c r="D812" s="188" t="s">
        <v>158</v>
      </c>
      <c r="E812" s="216" t="s">
        <v>19</v>
      </c>
      <c r="F812" s="217" t="s">
        <v>172</v>
      </c>
      <c r="G812" s="215"/>
      <c r="H812" s="218">
        <v>16</v>
      </c>
      <c r="I812" s="219"/>
      <c r="J812" s="215"/>
      <c r="K812" s="215"/>
      <c r="L812" s="220"/>
      <c r="M812" s="221"/>
      <c r="N812" s="222"/>
      <c r="O812" s="222"/>
      <c r="P812" s="222"/>
      <c r="Q812" s="222"/>
      <c r="R812" s="222"/>
      <c r="S812" s="222"/>
      <c r="T812" s="223"/>
      <c r="AT812" s="224" t="s">
        <v>158</v>
      </c>
      <c r="AU812" s="224" t="s">
        <v>82</v>
      </c>
      <c r="AV812" s="15" t="s">
        <v>149</v>
      </c>
      <c r="AW812" s="15" t="s">
        <v>33</v>
      </c>
      <c r="AX812" s="15" t="s">
        <v>80</v>
      </c>
      <c r="AY812" s="224" t="s">
        <v>143</v>
      </c>
    </row>
    <row r="813" spans="1:65" s="2" customFormat="1" ht="24.2" customHeight="1">
      <c r="A813" s="36"/>
      <c r="B813" s="37"/>
      <c r="C813" s="175" t="s">
        <v>789</v>
      </c>
      <c r="D813" s="175" t="s">
        <v>145</v>
      </c>
      <c r="E813" s="176" t="s">
        <v>790</v>
      </c>
      <c r="F813" s="177" t="s">
        <v>791</v>
      </c>
      <c r="G813" s="178" t="s">
        <v>148</v>
      </c>
      <c r="H813" s="179">
        <v>8</v>
      </c>
      <c r="I813" s="180"/>
      <c r="J813" s="181">
        <f>ROUND(I813*H813,2)</f>
        <v>0</v>
      </c>
      <c r="K813" s="177" t="s">
        <v>155</v>
      </c>
      <c r="L813" s="41"/>
      <c r="M813" s="182" t="s">
        <v>19</v>
      </c>
      <c r="N813" s="183" t="s">
        <v>43</v>
      </c>
      <c r="O813" s="66"/>
      <c r="P813" s="184">
        <f>O813*H813</f>
        <v>0</v>
      </c>
      <c r="Q813" s="184">
        <v>0.0005</v>
      </c>
      <c r="R813" s="184">
        <f>Q813*H813</f>
        <v>0.004</v>
      </c>
      <c r="S813" s="184">
        <v>0</v>
      </c>
      <c r="T813" s="185">
        <f>S813*H813</f>
        <v>0</v>
      </c>
      <c r="U813" s="36"/>
      <c r="V813" s="36"/>
      <c r="W813" s="36"/>
      <c r="X813" s="36"/>
      <c r="Y813" s="36"/>
      <c r="Z813" s="36"/>
      <c r="AA813" s="36"/>
      <c r="AB813" s="36"/>
      <c r="AC813" s="36"/>
      <c r="AD813" s="36"/>
      <c r="AE813" s="36"/>
      <c r="AR813" s="186" t="s">
        <v>149</v>
      </c>
      <c r="AT813" s="186" t="s">
        <v>145</v>
      </c>
      <c r="AU813" s="186" t="s">
        <v>82</v>
      </c>
      <c r="AY813" s="19" t="s">
        <v>143</v>
      </c>
      <c r="BE813" s="187">
        <f>IF(N813="základní",J813,0)</f>
        <v>0</v>
      </c>
      <c r="BF813" s="187">
        <f>IF(N813="snížená",J813,0)</f>
        <v>0</v>
      </c>
      <c r="BG813" s="187">
        <f>IF(N813="zákl. přenesená",J813,0)</f>
        <v>0</v>
      </c>
      <c r="BH813" s="187">
        <f>IF(N813="sníž. přenesená",J813,0)</f>
        <v>0</v>
      </c>
      <c r="BI813" s="187">
        <f>IF(N813="nulová",J813,0)</f>
        <v>0</v>
      </c>
      <c r="BJ813" s="19" t="s">
        <v>80</v>
      </c>
      <c r="BK813" s="187">
        <f>ROUND(I813*H813,2)</f>
        <v>0</v>
      </c>
      <c r="BL813" s="19" t="s">
        <v>149</v>
      </c>
      <c r="BM813" s="186" t="s">
        <v>792</v>
      </c>
    </row>
    <row r="814" spans="1:47" s="2" customFormat="1" ht="29.25">
      <c r="A814" s="36"/>
      <c r="B814" s="37"/>
      <c r="C814" s="38"/>
      <c r="D814" s="188" t="s">
        <v>151</v>
      </c>
      <c r="E814" s="38"/>
      <c r="F814" s="189" t="s">
        <v>793</v>
      </c>
      <c r="G814" s="38"/>
      <c r="H814" s="38"/>
      <c r="I814" s="190"/>
      <c r="J814" s="38"/>
      <c r="K814" s="38"/>
      <c r="L814" s="41"/>
      <c r="M814" s="191"/>
      <c r="N814" s="192"/>
      <c r="O814" s="66"/>
      <c r="P814" s="66"/>
      <c r="Q814" s="66"/>
      <c r="R814" s="66"/>
      <c r="S814" s="66"/>
      <c r="T814" s="67"/>
      <c r="U814" s="36"/>
      <c r="V814" s="36"/>
      <c r="W814" s="36"/>
      <c r="X814" s="36"/>
      <c r="Y814" s="36"/>
      <c r="Z814" s="36"/>
      <c r="AA814" s="36"/>
      <c r="AB814" s="36"/>
      <c r="AC814" s="36"/>
      <c r="AD814" s="36"/>
      <c r="AE814" s="36"/>
      <c r="AT814" s="19" t="s">
        <v>151</v>
      </c>
      <c r="AU814" s="19" t="s">
        <v>82</v>
      </c>
    </row>
    <row r="815" spans="2:51" s="14" customFormat="1" ht="12">
      <c r="B815" s="204"/>
      <c r="C815" s="205"/>
      <c r="D815" s="188" t="s">
        <v>158</v>
      </c>
      <c r="E815" s="206" t="s">
        <v>19</v>
      </c>
      <c r="F815" s="207" t="s">
        <v>794</v>
      </c>
      <c r="G815" s="205"/>
      <c r="H815" s="206" t="s">
        <v>19</v>
      </c>
      <c r="I815" s="208"/>
      <c r="J815" s="205"/>
      <c r="K815" s="205"/>
      <c r="L815" s="209"/>
      <c r="M815" s="210"/>
      <c r="N815" s="211"/>
      <c r="O815" s="211"/>
      <c r="P815" s="211"/>
      <c r="Q815" s="211"/>
      <c r="R815" s="211"/>
      <c r="S815" s="211"/>
      <c r="T815" s="212"/>
      <c r="AT815" s="213" t="s">
        <v>158</v>
      </c>
      <c r="AU815" s="213" t="s">
        <v>82</v>
      </c>
      <c r="AV815" s="14" t="s">
        <v>80</v>
      </c>
      <c r="AW815" s="14" t="s">
        <v>33</v>
      </c>
      <c r="AX815" s="14" t="s">
        <v>72</v>
      </c>
      <c r="AY815" s="213" t="s">
        <v>143</v>
      </c>
    </row>
    <row r="816" spans="2:51" s="13" customFormat="1" ht="12">
      <c r="B816" s="193"/>
      <c r="C816" s="194"/>
      <c r="D816" s="188" t="s">
        <v>158</v>
      </c>
      <c r="E816" s="195" t="s">
        <v>19</v>
      </c>
      <c r="F816" s="196" t="s">
        <v>193</v>
      </c>
      <c r="G816" s="194"/>
      <c r="H816" s="197">
        <v>8</v>
      </c>
      <c r="I816" s="198"/>
      <c r="J816" s="194"/>
      <c r="K816" s="194"/>
      <c r="L816" s="199"/>
      <c r="M816" s="200"/>
      <c r="N816" s="201"/>
      <c r="O816" s="201"/>
      <c r="P816" s="201"/>
      <c r="Q816" s="201"/>
      <c r="R816" s="201"/>
      <c r="S816" s="201"/>
      <c r="T816" s="202"/>
      <c r="AT816" s="203" t="s">
        <v>158</v>
      </c>
      <c r="AU816" s="203" t="s">
        <v>82</v>
      </c>
      <c r="AV816" s="13" t="s">
        <v>82</v>
      </c>
      <c r="AW816" s="13" t="s">
        <v>33</v>
      </c>
      <c r="AX816" s="13" t="s">
        <v>72</v>
      </c>
      <c r="AY816" s="203" t="s">
        <v>143</v>
      </c>
    </row>
    <row r="817" spans="2:51" s="15" customFormat="1" ht="12">
      <c r="B817" s="214"/>
      <c r="C817" s="215"/>
      <c r="D817" s="188" t="s">
        <v>158</v>
      </c>
      <c r="E817" s="216" t="s">
        <v>19</v>
      </c>
      <c r="F817" s="217" t="s">
        <v>172</v>
      </c>
      <c r="G817" s="215"/>
      <c r="H817" s="218">
        <v>8</v>
      </c>
      <c r="I817" s="219"/>
      <c r="J817" s="215"/>
      <c r="K817" s="215"/>
      <c r="L817" s="220"/>
      <c r="M817" s="221"/>
      <c r="N817" s="222"/>
      <c r="O817" s="222"/>
      <c r="P817" s="222"/>
      <c r="Q817" s="222"/>
      <c r="R817" s="222"/>
      <c r="S817" s="222"/>
      <c r="T817" s="223"/>
      <c r="AT817" s="224" t="s">
        <v>158</v>
      </c>
      <c r="AU817" s="224" t="s">
        <v>82</v>
      </c>
      <c r="AV817" s="15" t="s">
        <v>149</v>
      </c>
      <c r="AW817" s="15" t="s">
        <v>33</v>
      </c>
      <c r="AX817" s="15" t="s">
        <v>80</v>
      </c>
      <c r="AY817" s="224" t="s">
        <v>143</v>
      </c>
    </row>
    <row r="818" spans="2:63" s="12" customFormat="1" ht="22.9" customHeight="1">
      <c r="B818" s="159"/>
      <c r="C818" s="160"/>
      <c r="D818" s="161" t="s">
        <v>71</v>
      </c>
      <c r="E818" s="173" t="s">
        <v>795</v>
      </c>
      <c r="F818" s="173" t="s">
        <v>796</v>
      </c>
      <c r="G818" s="160"/>
      <c r="H818" s="160"/>
      <c r="I818" s="163"/>
      <c r="J818" s="174">
        <f>BK818</f>
        <v>0</v>
      </c>
      <c r="K818" s="160"/>
      <c r="L818" s="165"/>
      <c r="M818" s="166"/>
      <c r="N818" s="167"/>
      <c r="O818" s="167"/>
      <c r="P818" s="168">
        <f>SUM(P819:P827)</f>
        <v>0</v>
      </c>
      <c r="Q818" s="167"/>
      <c r="R818" s="168">
        <f>SUM(R819:R827)</f>
        <v>0</v>
      </c>
      <c r="S818" s="167"/>
      <c r="T818" s="169">
        <f>SUM(T819:T827)</f>
        <v>0</v>
      </c>
      <c r="AR818" s="170" t="s">
        <v>80</v>
      </c>
      <c r="AT818" s="171" t="s">
        <v>71</v>
      </c>
      <c r="AU818" s="171" t="s">
        <v>80</v>
      </c>
      <c r="AY818" s="170" t="s">
        <v>143</v>
      </c>
      <c r="BK818" s="172">
        <f>SUM(BK819:BK827)</f>
        <v>0</v>
      </c>
    </row>
    <row r="819" spans="1:65" s="2" customFormat="1" ht="24.2" customHeight="1">
      <c r="A819" s="36"/>
      <c r="B819" s="37"/>
      <c r="C819" s="175" t="s">
        <v>781</v>
      </c>
      <c r="D819" s="175" t="s">
        <v>145</v>
      </c>
      <c r="E819" s="176" t="s">
        <v>797</v>
      </c>
      <c r="F819" s="177" t="s">
        <v>798</v>
      </c>
      <c r="G819" s="178" t="s">
        <v>196</v>
      </c>
      <c r="H819" s="179">
        <v>131.675</v>
      </c>
      <c r="I819" s="180"/>
      <c r="J819" s="181">
        <f>ROUND(I819*H819,2)</f>
        <v>0</v>
      </c>
      <c r="K819" s="177" t="s">
        <v>155</v>
      </c>
      <c r="L819" s="41"/>
      <c r="M819" s="182" t="s">
        <v>19</v>
      </c>
      <c r="N819" s="183" t="s">
        <v>43</v>
      </c>
      <c r="O819" s="66"/>
      <c r="P819" s="184">
        <f>O819*H819</f>
        <v>0</v>
      </c>
      <c r="Q819" s="184">
        <v>0</v>
      </c>
      <c r="R819" s="184">
        <f>Q819*H819</f>
        <v>0</v>
      </c>
      <c r="S819" s="184">
        <v>0</v>
      </c>
      <c r="T819" s="185">
        <f>S819*H819</f>
        <v>0</v>
      </c>
      <c r="U819" s="36"/>
      <c r="V819" s="36"/>
      <c r="W819" s="36"/>
      <c r="X819" s="36"/>
      <c r="Y819" s="36"/>
      <c r="Z819" s="36"/>
      <c r="AA819" s="36"/>
      <c r="AB819" s="36"/>
      <c r="AC819" s="36"/>
      <c r="AD819" s="36"/>
      <c r="AE819" s="36"/>
      <c r="AR819" s="186" t="s">
        <v>149</v>
      </c>
      <c r="AT819" s="186" t="s">
        <v>145</v>
      </c>
      <c r="AU819" s="186" t="s">
        <v>82</v>
      </c>
      <c r="AY819" s="19" t="s">
        <v>143</v>
      </c>
      <c r="BE819" s="187">
        <f>IF(N819="základní",J819,0)</f>
        <v>0</v>
      </c>
      <c r="BF819" s="187">
        <f>IF(N819="snížená",J819,0)</f>
        <v>0</v>
      </c>
      <c r="BG819" s="187">
        <f>IF(N819="zákl. přenesená",J819,0)</f>
        <v>0</v>
      </c>
      <c r="BH819" s="187">
        <f>IF(N819="sníž. přenesená",J819,0)</f>
        <v>0</v>
      </c>
      <c r="BI819" s="187">
        <f>IF(N819="nulová",J819,0)</f>
        <v>0</v>
      </c>
      <c r="BJ819" s="19" t="s">
        <v>80</v>
      </c>
      <c r="BK819" s="187">
        <f>ROUND(I819*H819,2)</f>
        <v>0</v>
      </c>
      <c r="BL819" s="19" t="s">
        <v>149</v>
      </c>
      <c r="BM819" s="186" t="s">
        <v>799</v>
      </c>
    </row>
    <row r="820" spans="1:47" s="2" customFormat="1" ht="19.5">
      <c r="A820" s="36"/>
      <c r="B820" s="37"/>
      <c r="C820" s="38"/>
      <c r="D820" s="188" t="s">
        <v>151</v>
      </c>
      <c r="E820" s="38"/>
      <c r="F820" s="189" t="s">
        <v>800</v>
      </c>
      <c r="G820" s="38"/>
      <c r="H820" s="38"/>
      <c r="I820" s="190"/>
      <c r="J820" s="38"/>
      <c r="K820" s="38"/>
      <c r="L820" s="41"/>
      <c r="M820" s="191"/>
      <c r="N820" s="192"/>
      <c r="O820" s="66"/>
      <c r="P820" s="66"/>
      <c r="Q820" s="66"/>
      <c r="R820" s="66"/>
      <c r="S820" s="66"/>
      <c r="T820" s="67"/>
      <c r="U820" s="36"/>
      <c r="V820" s="36"/>
      <c r="W820" s="36"/>
      <c r="X820" s="36"/>
      <c r="Y820" s="36"/>
      <c r="Z820" s="36"/>
      <c r="AA820" s="36"/>
      <c r="AB820" s="36"/>
      <c r="AC820" s="36"/>
      <c r="AD820" s="36"/>
      <c r="AE820" s="36"/>
      <c r="AT820" s="19" t="s">
        <v>151</v>
      </c>
      <c r="AU820" s="19" t="s">
        <v>82</v>
      </c>
    </row>
    <row r="821" spans="1:65" s="2" customFormat="1" ht="24.2" customHeight="1">
      <c r="A821" s="36"/>
      <c r="B821" s="37"/>
      <c r="C821" s="175" t="s">
        <v>801</v>
      </c>
      <c r="D821" s="175" t="s">
        <v>145</v>
      </c>
      <c r="E821" s="176" t="s">
        <v>802</v>
      </c>
      <c r="F821" s="177" t="s">
        <v>803</v>
      </c>
      <c r="G821" s="178" t="s">
        <v>196</v>
      </c>
      <c r="H821" s="179">
        <v>131.675</v>
      </c>
      <c r="I821" s="180"/>
      <c r="J821" s="181">
        <f>ROUND(I821*H821,2)</f>
        <v>0</v>
      </c>
      <c r="K821" s="177" t="s">
        <v>155</v>
      </c>
      <c r="L821" s="41"/>
      <c r="M821" s="182" t="s">
        <v>19</v>
      </c>
      <c r="N821" s="183" t="s">
        <v>43</v>
      </c>
      <c r="O821" s="66"/>
      <c r="P821" s="184">
        <f>O821*H821</f>
        <v>0</v>
      </c>
      <c r="Q821" s="184">
        <v>0</v>
      </c>
      <c r="R821" s="184">
        <f>Q821*H821</f>
        <v>0</v>
      </c>
      <c r="S821" s="184">
        <v>0</v>
      </c>
      <c r="T821" s="185">
        <f>S821*H821</f>
        <v>0</v>
      </c>
      <c r="U821" s="36"/>
      <c r="V821" s="36"/>
      <c r="W821" s="36"/>
      <c r="X821" s="36"/>
      <c r="Y821" s="36"/>
      <c r="Z821" s="36"/>
      <c r="AA821" s="36"/>
      <c r="AB821" s="36"/>
      <c r="AC821" s="36"/>
      <c r="AD821" s="36"/>
      <c r="AE821" s="36"/>
      <c r="AR821" s="186" t="s">
        <v>149</v>
      </c>
      <c r="AT821" s="186" t="s">
        <v>145</v>
      </c>
      <c r="AU821" s="186" t="s">
        <v>82</v>
      </c>
      <c r="AY821" s="19" t="s">
        <v>143</v>
      </c>
      <c r="BE821" s="187">
        <f>IF(N821="základní",J821,0)</f>
        <v>0</v>
      </c>
      <c r="BF821" s="187">
        <f>IF(N821="snížená",J821,0)</f>
        <v>0</v>
      </c>
      <c r="BG821" s="187">
        <f>IF(N821="zákl. přenesená",J821,0)</f>
        <v>0</v>
      </c>
      <c r="BH821" s="187">
        <f>IF(N821="sníž. přenesená",J821,0)</f>
        <v>0</v>
      </c>
      <c r="BI821" s="187">
        <f>IF(N821="nulová",J821,0)</f>
        <v>0</v>
      </c>
      <c r="BJ821" s="19" t="s">
        <v>80</v>
      </c>
      <c r="BK821" s="187">
        <f>ROUND(I821*H821,2)</f>
        <v>0</v>
      </c>
      <c r="BL821" s="19" t="s">
        <v>149</v>
      </c>
      <c r="BM821" s="186" t="s">
        <v>804</v>
      </c>
    </row>
    <row r="822" spans="1:47" s="2" customFormat="1" ht="19.5">
      <c r="A822" s="36"/>
      <c r="B822" s="37"/>
      <c r="C822" s="38"/>
      <c r="D822" s="188" t="s">
        <v>151</v>
      </c>
      <c r="E822" s="38"/>
      <c r="F822" s="189" t="s">
        <v>805</v>
      </c>
      <c r="G822" s="38"/>
      <c r="H822" s="38"/>
      <c r="I822" s="190"/>
      <c r="J822" s="38"/>
      <c r="K822" s="38"/>
      <c r="L822" s="41"/>
      <c r="M822" s="191"/>
      <c r="N822" s="192"/>
      <c r="O822" s="66"/>
      <c r="P822" s="66"/>
      <c r="Q822" s="66"/>
      <c r="R822" s="66"/>
      <c r="S822" s="66"/>
      <c r="T822" s="67"/>
      <c r="U822" s="36"/>
      <c r="V822" s="36"/>
      <c r="W822" s="36"/>
      <c r="X822" s="36"/>
      <c r="Y822" s="36"/>
      <c r="Z822" s="36"/>
      <c r="AA822" s="36"/>
      <c r="AB822" s="36"/>
      <c r="AC822" s="36"/>
      <c r="AD822" s="36"/>
      <c r="AE822" s="36"/>
      <c r="AT822" s="19" t="s">
        <v>151</v>
      </c>
      <c r="AU822" s="19" t="s">
        <v>82</v>
      </c>
    </row>
    <row r="823" spans="1:65" s="2" customFormat="1" ht="24.2" customHeight="1">
      <c r="A823" s="36"/>
      <c r="B823" s="37"/>
      <c r="C823" s="175" t="s">
        <v>806</v>
      </c>
      <c r="D823" s="175" t="s">
        <v>145</v>
      </c>
      <c r="E823" s="176" t="s">
        <v>807</v>
      </c>
      <c r="F823" s="177" t="s">
        <v>808</v>
      </c>
      <c r="G823" s="178" t="s">
        <v>196</v>
      </c>
      <c r="H823" s="179">
        <v>3291.875</v>
      </c>
      <c r="I823" s="180"/>
      <c r="J823" s="181">
        <f>ROUND(I823*H823,2)</f>
        <v>0</v>
      </c>
      <c r="K823" s="177" t="s">
        <v>155</v>
      </c>
      <c r="L823" s="41"/>
      <c r="M823" s="182" t="s">
        <v>19</v>
      </c>
      <c r="N823" s="183" t="s">
        <v>43</v>
      </c>
      <c r="O823" s="66"/>
      <c r="P823" s="184">
        <f>O823*H823</f>
        <v>0</v>
      </c>
      <c r="Q823" s="184">
        <v>0</v>
      </c>
      <c r="R823" s="184">
        <f>Q823*H823</f>
        <v>0</v>
      </c>
      <c r="S823" s="184">
        <v>0</v>
      </c>
      <c r="T823" s="185">
        <f>S823*H823</f>
        <v>0</v>
      </c>
      <c r="U823" s="36"/>
      <c r="V823" s="36"/>
      <c r="W823" s="36"/>
      <c r="X823" s="36"/>
      <c r="Y823" s="36"/>
      <c r="Z823" s="36"/>
      <c r="AA823" s="36"/>
      <c r="AB823" s="36"/>
      <c r="AC823" s="36"/>
      <c r="AD823" s="36"/>
      <c r="AE823" s="36"/>
      <c r="AR823" s="186" t="s">
        <v>149</v>
      </c>
      <c r="AT823" s="186" t="s">
        <v>145</v>
      </c>
      <c r="AU823" s="186" t="s">
        <v>82</v>
      </c>
      <c r="AY823" s="19" t="s">
        <v>143</v>
      </c>
      <c r="BE823" s="187">
        <f>IF(N823="základní",J823,0)</f>
        <v>0</v>
      </c>
      <c r="BF823" s="187">
        <f>IF(N823="snížená",J823,0)</f>
        <v>0</v>
      </c>
      <c r="BG823" s="187">
        <f>IF(N823="zákl. přenesená",J823,0)</f>
        <v>0</v>
      </c>
      <c r="BH823" s="187">
        <f>IF(N823="sníž. přenesená",J823,0)</f>
        <v>0</v>
      </c>
      <c r="BI823" s="187">
        <f>IF(N823="nulová",J823,0)</f>
        <v>0</v>
      </c>
      <c r="BJ823" s="19" t="s">
        <v>80</v>
      </c>
      <c r="BK823" s="187">
        <f>ROUND(I823*H823,2)</f>
        <v>0</v>
      </c>
      <c r="BL823" s="19" t="s">
        <v>149</v>
      </c>
      <c r="BM823" s="186" t="s">
        <v>809</v>
      </c>
    </row>
    <row r="824" spans="1:47" s="2" customFormat="1" ht="29.25">
      <c r="A824" s="36"/>
      <c r="B824" s="37"/>
      <c r="C824" s="38"/>
      <c r="D824" s="188" t="s">
        <v>151</v>
      </c>
      <c r="E824" s="38"/>
      <c r="F824" s="189" t="s">
        <v>810</v>
      </c>
      <c r="G824" s="38"/>
      <c r="H824" s="38"/>
      <c r="I824" s="190"/>
      <c r="J824" s="38"/>
      <c r="K824" s="38"/>
      <c r="L824" s="41"/>
      <c r="M824" s="191"/>
      <c r="N824" s="192"/>
      <c r="O824" s="66"/>
      <c r="P824" s="66"/>
      <c r="Q824" s="66"/>
      <c r="R824" s="66"/>
      <c r="S824" s="66"/>
      <c r="T824" s="67"/>
      <c r="U824" s="36"/>
      <c r="V824" s="36"/>
      <c r="W824" s="36"/>
      <c r="X824" s="36"/>
      <c r="Y824" s="36"/>
      <c r="Z824" s="36"/>
      <c r="AA824" s="36"/>
      <c r="AB824" s="36"/>
      <c r="AC824" s="36"/>
      <c r="AD824" s="36"/>
      <c r="AE824" s="36"/>
      <c r="AT824" s="19" t="s">
        <v>151</v>
      </c>
      <c r="AU824" s="19" t="s">
        <v>82</v>
      </c>
    </row>
    <row r="825" spans="2:51" s="13" customFormat="1" ht="12">
      <c r="B825" s="193"/>
      <c r="C825" s="194"/>
      <c r="D825" s="188" t="s">
        <v>158</v>
      </c>
      <c r="E825" s="195" t="s">
        <v>19</v>
      </c>
      <c r="F825" s="196" t="s">
        <v>811</v>
      </c>
      <c r="G825" s="194"/>
      <c r="H825" s="197">
        <v>3291.875</v>
      </c>
      <c r="I825" s="198"/>
      <c r="J825" s="194"/>
      <c r="K825" s="194"/>
      <c r="L825" s="199"/>
      <c r="M825" s="200"/>
      <c r="N825" s="201"/>
      <c r="O825" s="201"/>
      <c r="P825" s="201"/>
      <c r="Q825" s="201"/>
      <c r="R825" s="201"/>
      <c r="S825" s="201"/>
      <c r="T825" s="202"/>
      <c r="AT825" s="203" t="s">
        <v>158</v>
      </c>
      <c r="AU825" s="203" t="s">
        <v>82</v>
      </c>
      <c r="AV825" s="13" t="s">
        <v>82</v>
      </c>
      <c r="AW825" s="13" t="s">
        <v>33</v>
      </c>
      <c r="AX825" s="13" t="s">
        <v>80</v>
      </c>
      <c r="AY825" s="203" t="s">
        <v>143</v>
      </c>
    </row>
    <row r="826" spans="1:65" s="2" customFormat="1" ht="24.2" customHeight="1">
      <c r="A826" s="36"/>
      <c r="B826" s="37"/>
      <c r="C826" s="175" t="s">
        <v>812</v>
      </c>
      <c r="D826" s="175" t="s">
        <v>145</v>
      </c>
      <c r="E826" s="176" t="s">
        <v>813</v>
      </c>
      <c r="F826" s="177" t="s">
        <v>814</v>
      </c>
      <c r="G826" s="178" t="s">
        <v>196</v>
      </c>
      <c r="H826" s="179">
        <v>131.675</v>
      </c>
      <c r="I826" s="180"/>
      <c r="J826" s="181">
        <f>ROUND(I826*H826,2)</f>
        <v>0</v>
      </c>
      <c r="K826" s="177" t="s">
        <v>155</v>
      </c>
      <c r="L826" s="41"/>
      <c r="M826" s="182" t="s">
        <v>19</v>
      </c>
      <c r="N826" s="183" t="s">
        <v>43</v>
      </c>
      <c r="O826" s="66"/>
      <c r="P826" s="184">
        <f>O826*H826</f>
        <v>0</v>
      </c>
      <c r="Q826" s="184">
        <v>0</v>
      </c>
      <c r="R826" s="184">
        <f>Q826*H826</f>
        <v>0</v>
      </c>
      <c r="S826" s="184">
        <v>0</v>
      </c>
      <c r="T826" s="185">
        <f>S826*H826</f>
        <v>0</v>
      </c>
      <c r="U826" s="36"/>
      <c r="V826" s="36"/>
      <c r="W826" s="36"/>
      <c r="X826" s="36"/>
      <c r="Y826" s="36"/>
      <c r="Z826" s="36"/>
      <c r="AA826" s="36"/>
      <c r="AB826" s="36"/>
      <c r="AC826" s="36"/>
      <c r="AD826" s="36"/>
      <c r="AE826" s="36"/>
      <c r="AR826" s="186" t="s">
        <v>149</v>
      </c>
      <c r="AT826" s="186" t="s">
        <v>145</v>
      </c>
      <c r="AU826" s="186" t="s">
        <v>82</v>
      </c>
      <c r="AY826" s="19" t="s">
        <v>143</v>
      </c>
      <c r="BE826" s="187">
        <f>IF(N826="základní",J826,0)</f>
        <v>0</v>
      </c>
      <c r="BF826" s="187">
        <f>IF(N826="snížená",J826,0)</f>
        <v>0</v>
      </c>
      <c r="BG826" s="187">
        <f>IF(N826="zákl. přenesená",J826,0)</f>
        <v>0</v>
      </c>
      <c r="BH826" s="187">
        <f>IF(N826="sníž. přenesená",J826,0)</f>
        <v>0</v>
      </c>
      <c r="BI826" s="187">
        <f>IF(N826="nulová",J826,0)</f>
        <v>0</v>
      </c>
      <c r="BJ826" s="19" t="s">
        <v>80</v>
      </c>
      <c r="BK826" s="187">
        <f>ROUND(I826*H826,2)</f>
        <v>0</v>
      </c>
      <c r="BL826" s="19" t="s">
        <v>149</v>
      </c>
      <c r="BM826" s="186" t="s">
        <v>815</v>
      </c>
    </row>
    <row r="827" spans="1:47" s="2" customFormat="1" ht="29.25">
      <c r="A827" s="36"/>
      <c r="B827" s="37"/>
      <c r="C827" s="38"/>
      <c r="D827" s="188" t="s">
        <v>151</v>
      </c>
      <c r="E827" s="38"/>
      <c r="F827" s="189" t="s">
        <v>816</v>
      </c>
      <c r="G827" s="38"/>
      <c r="H827" s="38"/>
      <c r="I827" s="190"/>
      <c r="J827" s="38"/>
      <c r="K827" s="38"/>
      <c r="L827" s="41"/>
      <c r="M827" s="191"/>
      <c r="N827" s="192"/>
      <c r="O827" s="66"/>
      <c r="P827" s="66"/>
      <c r="Q827" s="66"/>
      <c r="R827" s="66"/>
      <c r="S827" s="66"/>
      <c r="T827" s="67"/>
      <c r="U827" s="36"/>
      <c r="V827" s="36"/>
      <c r="W827" s="36"/>
      <c r="X827" s="36"/>
      <c r="Y827" s="36"/>
      <c r="Z827" s="36"/>
      <c r="AA827" s="36"/>
      <c r="AB827" s="36"/>
      <c r="AC827" s="36"/>
      <c r="AD827" s="36"/>
      <c r="AE827" s="36"/>
      <c r="AT827" s="19" t="s">
        <v>151</v>
      </c>
      <c r="AU827" s="19" t="s">
        <v>82</v>
      </c>
    </row>
    <row r="828" spans="2:63" s="12" customFormat="1" ht="22.9" customHeight="1">
      <c r="B828" s="159"/>
      <c r="C828" s="160"/>
      <c r="D828" s="161" t="s">
        <v>71</v>
      </c>
      <c r="E828" s="173" t="s">
        <v>817</v>
      </c>
      <c r="F828" s="173" t="s">
        <v>818</v>
      </c>
      <c r="G828" s="160"/>
      <c r="H828" s="160"/>
      <c r="I828" s="163"/>
      <c r="J828" s="174">
        <f>BK828</f>
        <v>0</v>
      </c>
      <c r="K828" s="160"/>
      <c r="L828" s="165"/>
      <c r="M828" s="166"/>
      <c r="N828" s="167"/>
      <c r="O828" s="167"/>
      <c r="P828" s="168">
        <f>SUM(P829:P830)</f>
        <v>0</v>
      </c>
      <c r="Q828" s="167"/>
      <c r="R828" s="168">
        <f>SUM(R829:R830)</f>
        <v>0</v>
      </c>
      <c r="S828" s="167"/>
      <c r="T828" s="169">
        <f>SUM(T829:T830)</f>
        <v>0</v>
      </c>
      <c r="AR828" s="170" t="s">
        <v>80</v>
      </c>
      <c r="AT828" s="171" t="s">
        <v>71</v>
      </c>
      <c r="AU828" s="171" t="s">
        <v>80</v>
      </c>
      <c r="AY828" s="170" t="s">
        <v>143</v>
      </c>
      <c r="BK828" s="172">
        <f>SUM(BK829:BK830)</f>
        <v>0</v>
      </c>
    </row>
    <row r="829" spans="1:65" s="2" customFormat="1" ht="14.45" customHeight="1">
      <c r="A829" s="36"/>
      <c r="B829" s="37"/>
      <c r="C829" s="175" t="s">
        <v>819</v>
      </c>
      <c r="D829" s="175" t="s">
        <v>145</v>
      </c>
      <c r="E829" s="176" t="s">
        <v>820</v>
      </c>
      <c r="F829" s="177" t="s">
        <v>821</v>
      </c>
      <c r="G829" s="178" t="s">
        <v>196</v>
      </c>
      <c r="H829" s="179">
        <v>145.455</v>
      </c>
      <c r="I829" s="180"/>
      <c r="J829" s="181">
        <f>ROUND(I829*H829,2)</f>
        <v>0</v>
      </c>
      <c r="K829" s="177" t="s">
        <v>155</v>
      </c>
      <c r="L829" s="41"/>
      <c r="M829" s="182" t="s">
        <v>19</v>
      </c>
      <c r="N829" s="183" t="s">
        <v>43</v>
      </c>
      <c r="O829" s="66"/>
      <c r="P829" s="184">
        <f>O829*H829</f>
        <v>0</v>
      </c>
      <c r="Q829" s="184">
        <v>0</v>
      </c>
      <c r="R829" s="184">
        <f>Q829*H829</f>
        <v>0</v>
      </c>
      <c r="S829" s="184">
        <v>0</v>
      </c>
      <c r="T829" s="185">
        <f>S829*H829</f>
        <v>0</v>
      </c>
      <c r="U829" s="36"/>
      <c r="V829" s="36"/>
      <c r="W829" s="36"/>
      <c r="X829" s="36"/>
      <c r="Y829" s="36"/>
      <c r="Z829" s="36"/>
      <c r="AA829" s="36"/>
      <c r="AB829" s="36"/>
      <c r="AC829" s="36"/>
      <c r="AD829" s="36"/>
      <c r="AE829" s="36"/>
      <c r="AR829" s="186" t="s">
        <v>149</v>
      </c>
      <c r="AT829" s="186" t="s">
        <v>145</v>
      </c>
      <c r="AU829" s="186" t="s">
        <v>82</v>
      </c>
      <c r="AY829" s="19" t="s">
        <v>143</v>
      </c>
      <c r="BE829" s="187">
        <f>IF(N829="základní",J829,0)</f>
        <v>0</v>
      </c>
      <c r="BF829" s="187">
        <f>IF(N829="snížená",J829,0)</f>
        <v>0</v>
      </c>
      <c r="BG829" s="187">
        <f>IF(N829="zákl. přenesená",J829,0)</f>
        <v>0</v>
      </c>
      <c r="BH829" s="187">
        <f>IF(N829="sníž. přenesená",J829,0)</f>
        <v>0</v>
      </c>
      <c r="BI829" s="187">
        <f>IF(N829="nulová",J829,0)</f>
        <v>0</v>
      </c>
      <c r="BJ829" s="19" t="s">
        <v>80</v>
      </c>
      <c r="BK829" s="187">
        <f>ROUND(I829*H829,2)</f>
        <v>0</v>
      </c>
      <c r="BL829" s="19" t="s">
        <v>149</v>
      </c>
      <c r="BM829" s="186" t="s">
        <v>822</v>
      </c>
    </row>
    <row r="830" spans="1:47" s="2" customFormat="1" ht="39">
      <c r="A830" s="36"/>
      <c r="B830" s="37"/>
      <c r="C830" s="38"/>
      <c r="D830" s="188" t="s">
        <v>151</v>
      </c>
      <c r="E830" s="38"/>
      <c r="F830" s="189" t="s">
        <v>823</v>
      </c>
      <c r="G830" s="38"/>
      <c r="H830" s="38"/>
      <c r="I830" s="190"/>
      <c r="J830" s="38"/>
      <c r="K830" s="38"/>
      <c r="L830" s="41"/>
      <c r="M830" s="191"/>
      <c r="N830" s="192"/>
      <c r="O830" s="66"/>
      <c r="P830" s="66"/>
      <c r="Q830" s="66"/>
      <c r="R830" s="66"/>
      <c r="S830" s="66"/>
      <c r="T830" s="67"/>
      <c r="U830" s="36"/>
      <c r="V830" s="36"/>
      <c r="W830" s="36"/>
      <c r="X830" s="36"/>
      <c r="Y830" s="36"/>
      <c r="Z830" s="36"/>
      <c r="AA830" s="36"/>
      <c r="AB830" s="36"/>
      <c r="AC830" s="36"/>
      <c r="AD830" s="36"/>
      <c r="AE830" s="36"/>
      <c r="AT830" s="19" t="s">
        <v>151</v>
      </c>
      <c r="AU830" s="19" t="s">
        <v>82</v>
      </c>
    </row>
    <row r="831" spans="2:63" s="12" customFormat="1" ht="25.9" customHeight="1">
      <c r="B831" s="159"/>
      <c r="C831" s="160"/>
      <c r="D831" s="161" t="s">
        <v>71</v>
      </c>
      <c r="E831" s="162" t="s">
        <v>824</v>
      </c>
      <c r="F831" s="162" t="s">
        <v>825</v>
      </c>
      <c r="G831" s="160"/>
      <c r="H831" s="160"/>
      <c r="I831" s="163"/>
      <c r="J831" s="164">
        <f>BK831</f>
        <v>0</v>
      </c>
      <c r="K831" s="160"/>
      <c r="L831" s="165"/>
      <c r="M831" s="166"/>
      <c r="N831" s="167"/>
      <c r="O831" s="167"/>
      <c r="P831" s="168">
        <f>P832+P871+P904+P913+P1000+P1040+P1104+P1138+P1184+P1206+P1219</f>
        <v>0</v>
      </c>
      <c r="Q831" s="167"/>
      <c r="R831" s="168">
        <f>R832+R871+R904+R913+R1000+R1040+R1104+R1138+R1184+R1206+R1219</f>
        <v>40.314659049999996</v>
      </c>
      <c r="S831" s="167"/>
      <c r="T831" s="169">
        <f>T832+T871+T904+T913+T1000+T1040+T1104+T1138+T1184+T1206+T1219</f>
        <v>0.41251144</v>
      </c>
      <c r="AR831" s="170" t="s">
        <v>82</v>
      </c>
      <c r="AT831" s="171" t="s">
        <v>71</v>
      </c>
      <c r="AU831" s="171" t="s">
        <v>72</v>
      </c>
      <c r="AY831" s="170" t="s">
        <v>143</v>
      </c>
      <c r="BK831" s="172">
        <f>BK832+BK871+BK904+BK913+BK1000+BK1040+BK1104+BK1138+BK1184+BK1206+BK1219</f>
        <v>0</v>
      </c>
    </row>
    <row r="832" spans="2:63" s="12" customFormat="1" ht="22.9" customHeight="1">
      <c r="B832" s="159"/>
      <c r="C832" s="160"/>
      <c r="D832" s="161" t="s">
        <v>71</v>
      </c>
      <c r="E832" s="173" t="s">
        <v>826</v>
      </c>
      <c r="F832" s="173" t="s">
        <v>827</v>
      </c>
      <c r="G832" s="160"/>
      <c r="H832" s="160"/>
      <c r="I832" s="163"/>
      <c r="J832" s="174">
        <f>BK832</f>
        <v>0</v>
      </c>
      <c r="K832" s="160"/>
      <c r="L832" s="165"/>
      <c r="M832" s="166"/>
      <c r="N832" s="167"/>
      <c r="O832" s="167"/>
      <c r="P832" s="168">
        <f>SUM(P833:P870)</f>
        <v>0</v>
      </c>
      <c r="Q832" s="167"/>
      <c r="R832" s="168">
        <f>SUM(R833:R870)</f>
        <v>0.7604692</v>
      </c>
      <c r="S832" s="167"/>
      <c r="T832" s="169">
        <f>SUM(T833:T870)</f>
        <v>0</v>
      </c>
      <c r="AR832" s="170" t="s">
        <v>82</v>
      </c>
      <c r="AT832" s="171" t="s">
        <v>71</v>
      </c>
      <c r="AU832" s="171" t="s">
        <v>80</v>
      </c>
      <c r="AY832" s="170" t="s">
        <v>143</v>
      </c>
      <c r="BK832" s="172">
        <f>SUM(BK833:BK870)</f>
        <v>0</v>
      </c>
    </row>
    <row r="833" spans="1:65" s="2" customFormat="1" ht="24.2" customHeight="1">
      <c r="A833" s="36"/>
      <c r="B833" s="37"/>
      <c r="C833" s="175" t="s">
        <v>828</v>
      </c>
      <c r="D833" s="175" t="s">
        <v>145</v>
      </c>
      <c r="E833" s="176" t="s">
        <v>829</v>
      </c>
      <c r="F833" s="177" t="s">
        <v>830</v>
      </c>
      <c r="G833" s="178" t="s">
        <v>154</v>
      </c>
      <c r="H833" s="179">
        <v>10.395</v>
      </c>
      <c r="I833" s="180"/>
      <c r="J833" s="181">
        <f>ROUND(I833*H833,2)</f>
        <v>0</v>
      </c>
      <c r="K833" s="177" t="s">
        <v>155</v>
      </c>
      <c r="L833" s="41"/>
      <c r="M833" s="182" t="s">
        <v>19</v>
      </c>
      <c r="N833" s="183" t="s">
        <v>43</v>
      </c>
      <c r="O833" s="66"/>
      <c r="P833" s="184">
        <f>O833*H833</f>
        <v>0</v>
      </c>
      <c r="Q833" s="184">
        <v>0</v>
      </c>
      <c r="R833" s="184">
        <f>Q833*H833</f>
        <v>0</v>
      </c>
      <c r="S833" s="184">
        <v>0</v>
      </c>
      <c r="T833" s="185">
        <f>S833*H833</f>
        <v>0</v>
      </c>
      <c r="U833" s="36"/>
      <c r="V833" s="36"/>
      <c r="W833" s="36"/>
      <c r="X833" s="36"/>
      <c r="Y833" s="36"/>
      <c r="Z833" s="36"/>
      <c r="AA833" s="36"/>
      <c r="AB833" s="36"/>
      <c r="AC833" s="36"/>
      <c r="AD833" s="36"/>
      <c r="AE833" s="36"/>
      <c r="AR833" s="186" t="s">
        <v>242</v>
      </c>
      <c r="AT833" s="186" t="s">
        <v>145</v>
      </c>
      <c r="AU833" s="186" t="s">
        <v>82</v>
      </c>
      <c r="AY833" s="19" t="s">
        <v>143</v>
      </c>
      <c r="BE833" s="187">
        <f>IF(N833="základní",J833,0)</f>
        <v>0</v>
      </c>
      <c r="BF833" s="187">
        <f>IF(N833="snížená",J833,0)</f>
        <v>0</v>
      </c>
      <c r="BG833" s="187">
        <f>IF(N833="zákl. přenesená",J833,0)</f>
        <v>0</v>
      </c>
      <c r="BH833" s="187">
        <f>IF(N833="sníž. přenesená",J833,0)</f>
        <v>0</v>
      </c>
      <c r="BI833" s="187">
        <f>IF(N833="nulová",J833,0)</f>
        <v>0</v>
      </c>
      <c r="BJ833" s="19" t="s">
        <v>80</v>
      </c>
      <c r="BK833" s="187">
        <f>ROUND(I833*H833,2)</f>
        <v>0</v>
      </c>
      <c r="BL833" s="19" t="s">
        <v>242</v>
      </c>
      <c r="BM833" s="186" t="s">
        <v>831</v>
      </c>
    </row>
    <row r="834" spans="1:47" s="2" customFormat="1" ht="19.5">
      <c r="A834" s="36"/>
      <c r="B834" s="37"/>
      <c r="C834" s="38"/>
      <c r="D834" s="188" t="s">
        <v>151</v>
      </c>
      <c r="E834" s="38"/>
      <c r="F834" s="189" t="s">
        <v>832</v>
      </c>
      <c r="G834" s="38"/>
      <c r="H834" s="38"/>
      <c r="I834" s="190"/>
      <c r="J834" s="38"/>
      <c r="K834" s="38"/>
      <c r="L834" s="41"/>
      <c r="M834" s="191"/>
      <c r="N834" s="192"/>
      <c r="O834" s="66"/>
      <c r="P834" s="66"/>
      <c r="Q834" s="66"/>
      <c r="R834" s="66"/>
      <c r="S834" s="66"/>
      <c r="T834" s="67"/>
      <c r="U834" s="36"/>
      <c r="V834" s="36"/>
      <c r="W834" s="36"/>
      <c r="X834" s="36"/>
      <c r="Y834" s="36"/>
      <c r="Z834" s="36"/>
      <c r="AA834" s="36"/>
      <c r="AB834" s="36"/>
      <c r="AC834" s="36"/>
      <c r="AD834" s="36"/>
      <c r="AE834" s="36"/>
      <c r="AT834" s="19" t="s">
        <v>151</v>
      </c>
      <c r="AU834" s="19" t="s">
        <v>82</v>
      </c>
    </row>
    <row r="835" spans="2:51" s="14" customFormat="1" ht="12">
      <c r="B835" s="204"/>
      <c r="C835" s="205"/>
      <c r="D835" s="188" t="s">
        <v>158</v>
      </c>
      <c r="E835" s="206" t="s">
        <v>19</v>
      </c>
      <c r="F835" s="207" t="s">
        <v>542</v>
      </c>
      <c r="G835" s="205"/>
      <c r="H835" s="206" t="s">
        <v>19</v>
      </c>
      <c r="I835" s="208"/>
      <c r="J835" s="205"/>
      <c r="K835" s="205"/>
      <c r="L835" s="209"/>
      <c r="M835" s="210"/>
      <c r="N835" s="211"/>
      <c r="O835" s="211"/>
      <c r="P835" s="211"/>
      <c r="Q835" s="211"/>
      <c r="R835" s="211"/>
      <c r="S835" s="211"/>
      <c r="T835" s="212"/>
      <c r="AT835" s="213" t="s">
        <v>158</v>
      </c>
      <c r="AU835" s="213" t="s">
        <v>82</v>
      </c>
      <c r="AV835" s="14" t="s">
        <v>80</v>
      </c>
      <c r="AW835" s="14" t="s">
        <v>33</v>
      </c>
      <c r="AX835" s="14" t="s">
        <v>72</v>
      </c>
      <c r="AY835" s="213" t="s">
        <v>143</v>
      </c>
    </row>
    <row r="836" spans="2:51" s="13" customFormat="1" ht="12">
      <c r="B836" s="193"/>
      <c r="C836" s="194"/>
      <c r="D836" s="188" t="s">
        <v>158</v>
      </c>
      <c r="E836" s="195" t="s">
        <v>19</v>
      </c>
      <c r="F836" s="196" t="s">
        <v>833</v>
      </c>
      <c r="G836" s="194"/>
      <c r="H836" s="197">
        <v>10.395</v>
      </c>
      <c r="I836" s="198"/>
      <c r="J836" s="194"/>
      <c r="K836" s="194"/>
      <c r="L836" s="199"/>
      <c r="M836" s="200"/>
      <c r="N836" s="201"/>
      <c r="O836" s="201"/>
      <c r="P836" s="201"/>
      <c r="Q836" s="201"/>
      <c r="R836" s="201"/>
      <c r="S836" s="201"/>
      <c r="T836" s="202"/>
      <c r="AT836" s="203" t="s">
        <v>158</v>
      </c>
      <c r="AU836" s="203" t="s">
        <v>82</v>
      </c>
      <c r="AV836" s="13" t="s">
        <v>82</v>
      </c>
      <c r="AW836" s="13" t="s">
        <v>33</v>
      </c>
      <c r="AX836" s="13" t="s">
        <v>72</v>
      </c>
      <c r="AY836" s="203" t="s">
        <v>143</v>
      </c>
    </row>
    <row r="837" spans="2:51" s="15" customFormat="1" ht="12">
      <c r="B837" s="214"/>
      <c r="C837" s="215"/>
      <c r="D837" s="188" t="s">
        <v>158</v>
      </c>
      <c r="E837" s="216" t="s">
        <v>19</v>
      </c>
      <c r="F837" s="217" t="s">
        <v>172</v>
      </c>
      <c r="G837" s="215"/>
      <c r="H837" s="218">
        <v>10.395</v>
      </c>
      <c r="I837" s="219"/>
      <c r="J837" s="215"/>
      <c r="K837" s="215"/>
      <c r="L837" s="220"/>
      <c r="M837" s="221"/>
      <c r="N837" s="222"/>
      <c r="O837" s="222"/>
      <c r="P837" s="222"/>
      <c r="Q837" s="222"/>
      <c r="R837" s="222"/>
      <c r="S837" s="222"/>
      <c r="T837" s="223"/>
      <c r="AT837" s="224" t="s">
        <v>158</v>
      </c>
      <c r="AU837" s="224" t="s">
        <v>82</v>
      </c>
      <c r="AV837" s="15" t="s">
        <v>149</v>
      </c>
      <c r="AW837" s="15" t="s">
        <v>33</v>
      </c>
      <c r="AX837" s="15" t="s">
        <v>80</v>
      </c>
      <c r="AY837" s="224" t="s">
        <v>143</v>
      </c>
    </row>
    <row r="838" spans="1:65" s="2" customFormat="1" ht="24.2" customHeight="1">
      <c r="A838" s="36"/>
      <c r="B838" s="37"/>
      <c r="C838" s="175" t="s">
        <v>834</v>
      </c>
      <c r="D838" s="175" t="s">
        <v>145</v>
      </c>
      <c r="E838" s="176" t="s">
        <v>835</v>
      </c>
      <c r="F838" s="177" t="s">
        <v>836</v>
      </c>
      <c r="G838" s="178" t="s">
        <v>154</v>
      </c>
      <c r="H838" s="179">
        <v>1.829</v>
      </c>
      <c r="I838" s="180"/>
      <c r="J838" s="181">
        <f>ROUND(I838*H838,2)</f>
        <v>0</v>
      </c>
      <c r="K838" s="177" t="s">
        <v>155</v>
      </c>
      <c r="L838" s="41"/>
      <c r="M838" s="182" t="s">
        <v>19</v>
      </c>
      <c r="N838" s="183" t="s">
        <v>43</v>
      </c>
      <c r="O838" s="66"/>
      <c r="P838" s="184">
        <f>O838*H838</f>
        <v>0</v>
      </c>
      <c r="Q838" s="184">
        <v>0</v>
      </c>
      <c r="R838" s="184">
        <f>Q838*H838</f>
        <v>0</v>
      </c>
      <c r="S838" s="184">
        <v>0</v>
      </c>
      <c r="T838" s="185">
        <f>S838*H838</f>
        <v>0</v>
      </c>
      <c r="U838" s="36"/>
      <c r="V838" s="36"/>
      <c r="W838" s="36"/>
      <c r="X838" s="36"/>
      <c r="Y838" s="36"/>
      <c r="Z838" s="36"/>
      <c r="AA838" s="36"/>
      <c r="AB838" s="36"/>
      <c r="AC838" s="36"/>
      <c r="AD838" s="36"/>
      <c r="AE838" s="36"/>
      <c r="AR838" s="186" t="s">
        <v>242</v>
      </c>
      <c r="AT838" s="186" t="s">
        <v>145</v>
      </c>
      <c r="AU838" s="186" t="s">
        <v>82</v>
      </c>
      <c r="AY838" s="19" t="s">
        <v>143</v>
      </c>
      <c r="BE838" s="187">
        <f>IF(N838="základní",J838,0)</f>
        <v>0</v>
      </c>
      <c r="BF838" s="187">
        <f>IF(N838="snížená",J838,0)</f>
        <v>0</v>
      </c>
      <c r="BG838" s="187">
        <f>IF(N838="zákl. přenesená",J838,0)</f>
        <v>0</v>
      </c>
      <c r="BH838" s="187">
        <f>IF(N838="sníž. přenesená",J838,0)</f>
        <v>0</v>
      </c>
      <c r="BI838" s="187">
        <f>IF(N838="nulová",J838,0)</f>
        <v>0</v>
      </c>
      <c r="BJ838" s="19" t="s">
        <v>80</v>
      </c>
      <c r="BK838" s="187">
        <f>ROUND(I838*H838,2)</f>
        <v>0</v>
      </c>
      <c r="BL838" s="19" t="s">
        <v>242</v>
      </c>
      <c r="BM838" s="186" t="s">
        <v>837</v>
      </c>
    </row>
    <row r="839" spans="1:47" s="2" customFormat="1" ht="19.5">
      <c r="A839" s="36"/>
      <c r="B839" s="37"/>
      <c r="C839" s="38"/>
      <c r="D839" s="188" t="s">
        <v>151</v>
      </c>
      <c r="E839" s="38"/>
      <c r="F839" s="189" t="s">
        <v>838</v>
      </c>
      <c r="G839" s="38"/>
      <c r="H839" s="38"/>
      <c r="I839" s="190"/>
      <c r="J839" s="38"/>
      <c r="K839" s="38"/>
      <c r="L839" s="41"/>
      <c r="M839" s="191"/>
      <c r="N839" s="192"/>
      <c r="O839" s="66"/>
      <c r="P839" s="66"/>
      <c r="Q839" s="66"/>
      <c r="R839" s="66"/>
      <c r="S839" s="66"/>
      <c r="T839" s="67"/>
      <c r="U839" s="36"/>
      <c r="V839" s="36"/>
      <c r="W839" s="36"/>
      <c r="X839" s="36"/>
      <c r="Y839" s="36"/>
      <c r="Z839" s="36"/>
      <c r="AA839" s="36"/>
      <c r="AB839" s="36"/>
      <c r="AC839" s="36"/>
      <c r="AD839" s="36"/>
      <c r="AE839" s="36"/>
      <c r="AT839" s="19" t="s">
        <v>151</v>
      </c>
      <c r="AU839" s="19" t="s">
        <v>82</v>
      </c>
    </row>
    <row r="840" spans="2:51" s="14" customFormat="1" ht="12">
      <c r="B840" s="204"/>
      <c r="C840" s="205"/>
      <c r="D840" s="188" t="s">
        <v>158</v>
      </c>
      <c r="E840" s="206" t="s">
        <v>19</v>
      </c>
      <c r="F840" s="207" t="s">
        <v>542</v>
      </c>
      <c r="G840" s="205"/>
      <c r="H840" s="206" t="s">
        <v>19</v>
      </c>
      <c r="I840" s="208"/>
      <c r="J840" s="205"/>
      <c r="K840" s="205"/>
      <c r="L840" s="209"/>
      <c r="M840" s="210"/>
      <c r="N840" s="211"/>
      <c r="O840" s="211"/>
      <c r="P840" s="211"/>
      <c r="Q840" s="211"/>
      <c r="R840" s="211"/>
      <c r="S840" s="211"/>
      <c r="T840" s="212"/>
      <c r="AT840" s="213" t="s">
        <v>158</v>
      </c>
      <c r="AU840" s="213" t="s">
        <v>82</v>
      </c>
      <c r="AV840" s="14" t="s">
        <v>80</v>
      </c>
      <c r="AW840" s="14" t="s">
        <v>33</v>
      </c>
      <c r="AX840" s="14" t="s">
        <v>72</v>
      </c>
      <c r="AY840" s="213" t="s">
        <v>143</v>
      </c>
    </row>
    <row r="841" spans="2:51" s="13" customFormat="1" ht="12">
      <c r="B841" s="193"/>
      <c r="C841" s="194"/>
      <c r="D841" s="188" t="s">
        <v>158</v>
      </c>
      <c r="E841" s="195" t="s">
        <v>19</v>
      </c>
      <c r="F841" s="196" t="s">
        <v>839</v>
      </c>
      <c r="G841" s="194"/>
      <c r="H841" s="197">
        <v>1.829</v>
      </c>
      <c r="I841" s="198"/>
      <c r="J841" s="194"/>
      <c r="K841" s="194"/>
      <c r="L841" s="199"/>
      <c r="M841" s="200"/>
      <c r="N841" s="201"/>
      <c r="O841" s="201"/>
      <c r="P841" s="201"/>
      <c r="Q841" s="201"/>
      <c r="R841" s="201"/>
      <c r="S841" s="201"/>
      <c r="T841" s="202"/>
      <c r="AT841" s="203" t="s">
        <v>158</v>
      </c>
      <c r="AU841" s="203" t="s">
        <v>82</v>
      </c>
      <c r="AV841" s="13" t="s">
        <v>82</v>
      </c>
      <c r="AW841" s="13" t="s">
        <v>33</v>
      </c>
      <c r="AX841" s="13" t="s">
        <v>72</v>
      </c>
      <c r="AY841" s="203" t="s">
        <v>143</v>
      </c>
    </row>
    <row r="842" spans="2:51" s="15" customFormat="1" ht="12">
      <c r="B842" s="214"/>
      <c r="C842" s="215"/>
      <c r="D842" s="188" t="s">
        <v>158</v>
      </c>
      <c r="E842" s="216" t="s">
        <v>19</v>
      </c>
      <c r="F842" s="217" t="s">
        <v>172</v>
      </c>
      <c r="G842" s="215"/>
      <c r="H842" s="218">
        <v>1.829</v>
      </c>
      <c r="I842" s="219"/>
      <c r="J842" s="215"/>
      <c r="K842" s="215"/>
      <c r="L842" s="220"/>
      <c r="M842" s="221"/>
      <c r="N842" s="222"/>
      <c r="O842" s="222"/>
      <c r="P842" s="222"/>
      <c r="Q842" s="222"/>
      <c r="R842" s="222"/>
      <c r="S842" s="222"/>
      <c r="T842" s="223"/>
      <c r="AT842" s="224" t="s">
        <v>158</v>
      </c>
      <c r="AU842" s="224" t="s">
        <v>82</v>
      </c>
      <c r="AV842" s="15" t="s">
        <v>149</v>
      </c>
      <c r="AW842" s="15" t="s">
        <v>33</v>
      </c>
      <c r="AX842" s="15" t="s">
        <v>80</v>
      </c>
      <c r="AY842" s="224" t="s">
        <v>143</v>
      </c>
    </row>
    <row r="843" spans="1:65" s="2" customFormat="1" ht="14.45" customHeight="1">
      <c r="A843" s="36"/>
      <c r="B843" s="37"/>
      <c r="C843" s="225" t="s">
        <v>840</v>
      </c>
      <c r="D843" s="225" t="s">
        <v>214</v>
      </c>
      <c r="E843" s="226" t="s">
        <v>841</v>
      </c>
      <c r="F843" s="227" t="s">
        <v>842</v>
      </c>
      <c r="G843" s="228" t="s">
        <v>196</v>
      </c>
      <c r="H843" s="229">
        <v>0.005</v>
      </c>
      <c r="I843" s="230"/>
      <c r="J843" s="231">
        <f>ROUND(I843*H843,2)</f>
        <v>0</v>
      </c>
      <c r="K843" s="227" t="s">
        <v>155</v>
      </c>
      <c r="L843" s="232"/>
      <c r="M843" s="233" t="s">
        <v>19</v>
      </c>
      <c r="N843" s="234" t="s">
        <v>43</v>
      </c>
      <c r="O843" s="66"/>
      <c r="P843" s="184">
        <f>O843*H843</f>
        <v>0</v>
      </c>
      <c r="Q843" s="184">
        <v>1</v>
      </c>
      <c r="R843" s="184">
        <f>Q843*H843</f>
        <v>0.005</v>
      </c>
      <c r="S843" s="184">
        <v>0</v>
      </c>
      <c r="T843" s="185">
        <f>S843*H843</f>
        <v>0</v>
      </c>
      <c r="U843" s="36"/>
      <c r="V843" s="36"/>
      <c r="W843" s="36"/>
      <c r="X843" s="36"/>
      <c r="Y843" s="36"/>
      <c r="Z843" s="36"/>
      <c r="AA843" s="36"/>
      <c r="AB843" s="36"/>
      <c r="AC843" s="36"/>
      <c r="AD843" s="36"/>
      <c r="AE843" s="36"/>
      <c r="AR843" s="186" t="s">
        <v>356</v>
      </c>
      <c r="AT843" s="186" t="s">
        <v>214</v>
      </c>
      <c r="AU843" s="186" t="s">
        <v>82</v>
      </c>
      <c r="AY843" s="19" t="s">
        <v>143</v>
      </c>
      <c r="BE843" s="187">
        <f>IF(N843="základní",J843,0)</f>
        <v>0</v>
      </c>
      <c r="BF843" s="187">
        <f>IF(N843="snížená",J843,0)</f>
        <v>0</v>
      </c>
      <c r="BG843" s="187">
        <f>IF(N843="zákl. přenesená",J843,0)</f>
        <v>0</v>
      </c>
      <c r="BH843" s="187">
        <f>IF(N843="sníž. přenesená",J843,0)</f>
        <v>0</v>
      </c>
      <c r="BI843" s="187">
        <f>IF(N843="nulová",J843,0)</f>
        <v>0</v>
      </c>
      <c r="BJ843" s="19" t="s">
        <v>80</v>
      </c>
      <c r="BK843" s="187">
        <f>ROUND(I843*H843,2)</f>
        <v>0</v>
      </c>
      <c r="BL843" s="19" t="s">
        <v>242</v>
      </c>
      <c r="BM843" s="186" t="s">
        <v>843</v>
      </c>
    </row>
    <row r="844" spans="1:47" s="2" customFormat="1" ht="12">
      <c r="A844" s="36"/>
      <c r="B844" s="37"/>
      <c r="C844" s="38"/>
      <c r="D844" s="188" t="s">
        <v>151</v>
      </c>
      <c r="E844" s="38"/>
      <c r="F844" s="189" t="s">
        <v>842</v>
      </c>
      <c r="G844" s="38"/>
      <c r="H844" s="38"/>
      <c r="I844" s="190"/>
      <c r="J844" s="38"/>
      <c r="K844" s="38"/>
      <c r="L844" s="41"/>
      <c r="M844" s="191"/>
      <c r="N844" s="192"/>
      <c r="O844" s="66"/>
      <c r="P844" s="66"/>
      <c r="Q844" s="66"/>
      <c r="R844" s="66"/>
      <c r="S844" s="66"/>
      <c r="T844" s="67"/>
      <c r="U844" s="36"/>
      <c r="V844" s="36"/>
      <c r="W844" s="36"/>
      <c r="X844" s="36"/>
      <c r="Y844" s="36"/>
      <c r="Z844" s="36"/>
      <c r="AA844" s="36"/>
      <c r="AB844" s="36"/>
      <c r="AC844" s="36"/>
      <c r="AD844" s="36"/>
      <c r="AE844" s="36"/>
      <c r="AT844" s="19" t="s">
        <v>151</v>
      </c>
      <c r="AU844" s="19" t="s">
        <v>82</v>
      </c>
    </row>
    <row r="845" spans="2:51" s="13" customFormat="1" ht="22.5">
      <c r="B845" s="193"/>
      <c r="C845" s="194"/>
      <c r="D845" s="188" t="s">
        <v>158</v>
      </c>
      <c r="E845" s="194"/>
      <c r="F845" s="196" t="s">
        <v>844</v>
      </c>
      <c r="G845" s="194"/>
      <c r="H845" s="197">
        <v>0.005</v>
      </c>
      <c r="I845" s="198"/>
      <c r="J845" s="194"/>
      <c r="K845" s="194"/>
      <c r="L845" s="199"/>
      <c r="M845" s="200"/>
      <c r="N845" s="201"/>
      <c r="O845" s="201"/>
      <c r="P845" s="201"/>
      <c r="Q845" s="201"/>
      <c r="R845" s="201"/>
      <c r="S845" s="201"/>
      <c r="T845" s="202"/>
      <c r="AT845" s="203" t="s">
        <v>158</v>
      </c>
      <c r="AU845" s="203" t="s">
        <v>82</v>
      </c>
      <c r="AV845" s="13" t="s">
        <v>82</v>
      </c>
      <c r="AW845" s="13" t="s">
        <v>4</v>
      </c>
      <c r="AX845" s="13" t="s">
        <v>80</v>
      </c>
      <c r="AY845" s="203" t="s">
        <v>143</v>
      </c>
    </row>
    <row r="846" spans="1:65" s="2" customFormat="1" ht="24.2" customHeight="1">
      <c r="A846" s="36"/>
      <c r="B846" s="37"/>
      <c r="C846" s="175" t="s">
        <v>845</v>
      </c>
      <c r="D846" s="175" t="s">
        <v>145</v>
      </c>
      <c r="E846" s="176" t="s">
        <v>846</v>
      </c>
      <c r="F846" s="177" t="s">
        <v>847</v>
      </c>
      <c r="G846" s="178" t="s">
        <v>154</v>
      </c>
      <c r="H846" s="179">
        <v>20.79</v>
      </c>
      <c r="I846" s="180"/>
      <c r="J846" s="181">
        <f>ROUND(I846*H846,2)</f>
        <v>0</v>
      </c>
      <c r="K846" s="177" t="s">
        <v>155</v>
      </c>
      <c r="L846" s="41"/>
      <c r="M846" s="182" t="s">
        <v>19</v>
      </c>
      <c r="N846" s="183" t="s">
        <v>43</v>
      </c>
      <c r="O846" s="66"/>
      <c r="P846" s="184">
        <f>O846*H846</f>
        <v>0</v>
      </c>
      <c r="Q846" s="184">
        <v>0.0004</v>
      </c>
      <c r="R846" s="184">
        <f>Q846*H846</f>
        <v>0.008316</v>
      </c>
      <c r="S846" s="184">
        <v>0</v>
      </c>
      <c r="T846" s="185">
        <f>S846*H846</f>
        <v>0</v>
      </c>
      <c r="U846" s="36"/>
      <c r="V846" s="36"/>
      <c r="W846" s="36"/>
      <c r="X846" s="36"/>
      <c r="Y846" s="36"/>
      <c r="Z846" s="36"/>
      <c r="AA846" s="36"/>
      <c r="AB846" s="36"/>
      <c r="AC846" s="36"/>
      <c r="AD846" s="36"/>
      <c r="AE846" s="36"/>
      <c r="AR846" s="186" t="s">
        <v>242</v>
      </c>
      <c r="AT846" s="186" t="s">
        <v>145</v>
      </c>
      <c r="AU846" s="186" t="s">
        <v>82</v>
      </c>
      <c r="AY846" s="19" t="s">
        <v>143</v>
      </c>
      <c r="BE846" s="187">
        <f>IF(N846="základní",J846,0)</f>
        <v>0</v>
      </c>
      <c r="BF846" s="187">
        <f>IF(N846="snížená",J846,0)</f>
        <v>0</v>
      </c>
      <c r="BG846" s="187">
        <f>IF(N846="zákl. přenesená",J846,0)</f>
        <v>0</v>
      </c>
      <c r="BH846" s="187">
        <f>IF(N846="sníž. přenesená",J846,0)</f>
        <v>0</v>
      </c>
      <c r="BI846" s="187">
        <f>IF(N846="nulová",J846,0)</f>
        <v>0</v>
      </c>
      <c r="BJ846" s="19" t="s">
        <v>80</v>
      </c>
      <c r="BK846" s="187">
        <f>ROUND(I846*H846,2)</f>
        <v>0</v>
      </c>
      <c r="BL846" s="19" t="s">
        <v>242</v>
      </c>
      <c r="BM846" s="186" t="s">
        <v>848</v>
      </c>
    </row>
    <row r="847" spans="1:47" s="2" customFormat="1" ht="19.5">
      <c r="A847" s="36"/>
      <c r="B847" s="37"/>
      <c r="C847" s="38"/>
      <c r="D847" s="188" t="s">
        <v>151</v>
      </c>
      <c r="E847" s="38"/>
      <c r="F847" s="189" t="s">
        <v>849</v>
      </c>
      <c r="G847" s="38"/>
      <c r="H847" s="38"/>
      <c r="I847" s="190"/>
      <c r="J847" s="38"/>
      <c r="K847" s="38"/>
      <c r="L847" s="41"/>
      <c r="M847" s="191"/>
      <c r="N847" s="192"/>
      <c r="O847" s="66"/>
      <c r="P847" s="66"/>
      <c r="Q847" s="66"/>
      <c r="R847" s="66"/>
      <c r="S847" s="66"/>
      <c r="T847" s="67"/>
      <c r="U847" s="36"/>
      <c r="V847" s="36"/>
      <c r="W847" s="36"/>
      <c r="X847" s="36"/>
      <c r="Y847" s="36"/>
      <c r="Z847" s="36"/>
      <c r="AA847" s="36"/>
      <c r="AB847" s="36"/>
      <c r="AC847" s="36"/>
      <c r="AD847" s="36"/>
      <c r="AE847" s="36"/>
      <c r="AT847" s="19" t="s">
        <v>151</v>
      </c>
      <c r="AU847" s="19" t="s">
        <v>82</v>
      </c>
    </row>
    <row r="848" spans="2:51" s="13" customFormat="1" ht="12">
      <c r="B848" s="193"/>
      <c r="C848" s="194"/>
      <c r="D848" s="188" t="s">
        <v>158</v>
      </c>
      <c r="E848" s="195" t="s">
        <v>19</v>
      </c>
      <c r="F848" s="196" t="s">
        <v>850</v>
      </c>
      <c r="G848" s="194"/>
      <c r="H848" s="197">
        <v>20.79</v>
      </c>
      <c r="I848" s="198"/>
      <c r="J848" s="194"/>
      <c r="K848" s="194"/>
      <c r="L848" s="199"/>
      <c r="M848" s="200"/>
      <c r="N848" s="201"/>
      <c r="O848" s="201"/>
      <c r="P848" s="201"/>
      <c r="Q848" s="201"/>
      <c r="R848" s="201"/>
      <c r="S848" s="201"/>
      <c r="T848" s="202"/>
      <c r="AT848" s="203" t="s">
        <v>158</v>
      </c>
      <c r="AU848" s="203" t="s">
        <v>82</v>
      </c>
      <c r="AV848" s="13" t="s">
        <v>82</v>
      </c>
      <c r="AW848" s="13" t="s">
        <v>33</v>
      </c>
      <c r="AX848" s="13" t="s">
        <v>80</v>
      </c>
      <c r="AY848" s="203" t="s">
        <v>143</v>
      </c>
    </row>
    <row r="849" spans="1:65" s="2" customFormat="1" ht="24.2" customHeight="1">
      <c r="A849" s="36"/>
      <c r="B849" s="37"/>
      <c r="C849" s="175" t="s">
        <v>851</v>
      </c>
      <c r="D849" s="175" t="s">
        <v>145</v>
      </c>
      <c r="E849" s="176" t="s">
        <v>852</v>
      </c>
      <c r="F849" s="177" t="s">
        <v>853</v>
      </c>
      <c r="G849" s="178" t="s">
        <v>154</v>
      </c>
      <c r="H849" s="179">
        <v>3.658</v>
      </c>
      <c r="I849" s="180"/>
      <c r="J849" s="181">
        <f>ROUND(I849*H849,2)</f>
        <v>0</v>
      </c>
      <c r="K849" s="177" t="s">
        <v>155</v>
      </c>
      <c r="L849" s="41"/>
      <c r="M849" s="182" t="s">
        <v>19</v>
      </c>
      <c r="N849" s="183" t="s">
        <v>43</v>
      </c>
      <c r="O849" s="66"/>
      <c r="P849" s="184">
        <f>O849*H849</f>
        <v>0</v>
      </c>
      <c r="Q849" s="184">
        <v>0.0004</v>
      </c>
      <c r="R849" s="184">
        <f>Q849*H849</f>
        <v>0.0014632</v>
      </c>
      <c r="S849" s="184">
        <v>0</v>
      </c>
      <c r="T849" s="185">
        <f>S849*H849</f>
        <v>0</v>
      </c>
      <c r="U849" s="36"/>
      <c r="V849" s="36"/>
      <c r="W849" s="36"/>
      <c r="X849" s="36"/>
      <c r="Y849" s="36"/>
      <c r="Z849" s="36"/>
      <c r="AA849" s="36"/>
      <c r="AB849" s="36"/>
      <c r="AC849" s="36"/>
      <c r="AD849" s="36"/>
      <c r="AE849" s="36"/>
      <c r="AR849" s="186" t="s">
        <v>242</v>
      </c>
      <c r="AT849" s="186" t="s">
        <v>145</v>
      </c>
      <c r="AU849" s="186" t="s">
        <v>82</v>
      </c>
      <c r="AY849" s="19" t="s">
        <v>143</v>
      </c>
      <c r="BE849" s="187">
        <f>IF(N849="základní",J849,0)</f>
        <v>0</v>
      </c>
      <c r="BF849" s="187">
        <f>IF(N849="snížená",J849,0)</f>
        <v>0</v>
      </c>
      <c r="BG849" s="187">
        <f>IF(N849="zákl. přenesená",J849,0)</f>
        <v>0</v>
      </c>
      <c r="BH849" s="187">
        <f>IF(N849="sníž. přenesená",J849,0)</f>
        <v>0</v>
      </c>
      <c r="BI849" s="187">
        <f>IF(N849="nulová",J849,0)</f>
        <v>0</v>
      </c>
      <c r="BJ849" s="19" t="s">
        <v>80</v>
      </c>
      <c r="BK849" s="187">
        <f>ROUND(I849*H849,2)</f>
        <v>0</v>
      </c>
      <c r="BL849" s="19" t="s">
        <v>242</v>
      </c>
      <c r="BM849" s="186" t="s">
        <v>854</v>
      </c>
    </row>
    <row r="850" spans="1:47" s="2" customFormat="1" ht="19.5">
      <c r="A850" s="36"/>
      <c r="B850" s="37"/>
      <c r="C850" s="38"/>
      <c r="D850" s="188" t="s">
        <v>151</v>
      </c>
      <c r="E850" s="38"/>
      <c r="F850" s="189" t="s">
        <v>855</v>
      </c>
      <c r="G850" s="38"/>
      <c r="H850" s="38"/>
      <c r="I850" s="190"/>
      <c r="J850" s="38"/>
      <c r="K850" s="38"/>
      <c r="L850" s="41"/>
      <c r="M850" s="191"/>
      <c r="N850" s="192"/>
      <c r="O850" s="66"/>
      <c r="P850" s="66"/>
      <c r="Q850" s="66"/>
      <c r="R850" s="66"/>
      <c r="S850" s="66"/>
      <c r="T850" s="67"/>
      <c r="U850" s="36"/>
      <c r="V850" s="36"/>
      <c r="W850" s="36"/>
      <c r="X850" s="36"/>
      <c r="Y850" s="36"/>
      <c r="Z850" s="36"/>
      <c r="AA850" s="36"/>
      <c r="AB850" s="36"/>
      <c r="AC850" s="36"/>
      <c r="AD850" s="36"/>
      <c r="AE850" s="36"/>
      <c r="AT850" s="19" t="s">
        <v>151</v>
      </c>
      <c r="AU850" s="19" t="s">
        <v>82</v>
      </c>
    </row>
    <row r="851" spans="2:51" s="13" customFormat="1" ht="12">
      <c r="B851" s="193"/>
      <c r="C851" s="194"/>
      <c r="D851" s="188" t="s">
        <v>158</v>
      </c>
      <c r="E851" s="195" t="s">
        <v>19</v>
      </c>
      <c r="F851" s="196" t="s">
        <v>856</v>
      </c>
      <c r="G851" s="194"/>
      <c r="H851" s="197">
        <v>3.658</v>
      </c>
      <c r="I851" s="198"/>
      <c r="J851" s="194"/>
      <c r="K851" s="194"/>
      <c r="L851" s="199"/>
      <c r="M851" s="200"/>
      <c r="N851" s="201"/>
      <c r="O851" s="201"/>
      <c r="P851" s="201"/>
      <c r="Q851" s="201"/>
      <c r="R851" s="201"/>
      <c r="S851" s="201"/>
      <c r="T851" s="202"/>
      <c r="AT851" s="203" t="s">
        <v>158</v>
      </c>
      <c r="AU851" s="203" t="s">
        <v>82</v>
      </c>
      <c r="AV851" s="13" t="s">
        <v>82</v>
      </c>
      <c r="AW851" s="13" t="s">
        <v>33</v>
      </c>
      <c r="AX851" s="13" t="s">
        <v>80</v>
      </c>
      <c r="AY851" s="203" t="s">
        <v>143</v>
      </c>
    </row>
    <row r="852" spans="1:65" s="2" customFormat="1" ht="37.9" customHeight="1">
      <c r="A852" s="36"/>
      <c r="B852" s="37"/>
      <c r="C852" s="225" t="s">
        <v>857</v>
      </c>
      <c r="D852" s="225" t="s">
        <v>214</v>
      </c>
      <c r="E852" s="226" t="s">
        <v>858</v>
      </c>
      <c r="F852" s="227" t="s">
        <v>859</v>
      </c>
      <c r="G852" s="228" t="s">
        <v>154</v>
      </c>
      <c r="H852" s="229">
        <v>58.675</v>
      </c>
      <c r="I852" s="230"/>
      <c r="J852" s="231">
        <f>ROUND(I852*H852,2)</f>
        <v>0</v>
      </c>
      <c r="K852" s="227" t="s">
        <v>155</v>
      </c>
      <c r="L852" s="232"/>
      <c r="M852" s="233" t="s">
        <v>19</v>
      </c>
      <c r="N852" s="234" t="s">
        <v>43</v>
      </c>
      <c r="O852" s="66"/>
      <c r="P852" s="184">
        <f>O852*H852</f>
        <v>0</v>
      </c>
      <c r="Q852" s="184">
        <v>0.0054</v>
      </c>
      <c r="R852" s="184">
        <f>Q852*H852</f>
        <v>0.316845</v>
      </c>
      <c r="S852" s="184">
        <v>0</v>
      </c>
      <c r="T852" s="185">
        <f>S852*H852</f>
        <v>0</v>
      </c>
      <c r="U852" s="36"/>
      <c r="V852" s="36"/>
      <c r="W852" s="36"/>
      <c r="X852" s="36"/>
      <c r="Y852" s="36"/>
      <c r="Z852" s="36"/>
      <c r="AA852" s="36"/>
      <c r="AB852" s="36"/>
      <c r="AC852" s="36"/>
      <c r="AD852" s="36"/>
      <c r="AE852" s="36"/>
      <c r="AR852" s="186" t="s">
        <v>356</v>
      </c>
      <c r="AT852" s="186" t="s">
        <v>214</v>
      </c>
      <c r="AU852" s="186" t="s">
        <v>82</v>
      </c>
      <c r="AY852" s="19" t="s">
        <v>143</v>
      </c>
      <c r="BE852" s="187">
        <f>IF(N852="základní",J852,0)</f>
        <v>0</v>
      </c>
      <c r="BF852" s="187">
        <f>IF(N852="snížená",J852,0)</f>
        <v>0</v>
      </c>
      <c r="BG852" s="187">
        <f>IF(N852="zákl. přenesená",J852,0)</f>
        <v>0</v>
      </c>
      <c r="BH852" s="187">
        <f>IF(N852="sníž. přenesená",J852,0)</f>
        <v>0</v>
      </c>
      <c r="BI852" s="187">
        <f>IF(N852="nulová",J852,0)</f>
        <v>0</v>
      </c>
      <c r="BJ852" s="19" t="s">
        <v>80</v>
      </c>
      <c r="BK852" s="187">
        <f>ROUND(I852*H852,2)</f>
        <v>0</v>
      </c>
      <c r="BL852" s="19" t="s">
        <v>242</v>
      </c>
      <c r="BM852" s="186" t="s">
        <v>860</v>
      </c>
    </row>
    <row r="853" spans="1:47" s="2" customFormat="1" ht="29.25">
      <c r="A853" s="36"/>
      <c r="B853" s="37"/>
      <c r="C853" s="38"/>
      <c r="D853" s="188" t="s">
        <v>151</v>
      </c>
      <c r="E853" s="38"/>
      <c r="F853" s="189" t="s">
        <v>859</v>
      </c>
      <c r="G853" s="38"/>
      <c r="H853" s="38"/>
      <c r="I853" s="190"/>
      <c r="J853" s="38"/>
      <c r="K853" s="38"/>
      <c r="L853" s="41"/>
      <c r="M853" s="191"/>
      <c r="N853" s="192"/>
      <c r="O853" s="66"/>
      <c r="P853" s="66"/>
      <c r="Q853" s="66"/>
      <c r="R853" s="66"/>
      <c r="S853" s="66"/>
      <c r="T853" s="67"/>
      <c r="U853" s="36"/>
      <c r="V853" s="36"/>
      <c r="W853" s="36"/>
      <c r="X853" s="36"/>
      <c r="Y853" s="36"/>
      <c r="Z853" s="36"/>
      <c r="AA853" s="36"/>
      <c r="AB853" s="36"/>
      <c r="AC853" s="36"/>
      <c r="AD853" s="36"/>
      <c r="AE853" s="36"/>
      <c r="AT853" s="19" t="s">
        <v>151</v>
      </c>
      <c r="AU853" s="19" t="s">
        <v>82</v>
      </c>
    </row>
    <row r="854" spans="2:51" s="13" customFormat="1" ht="12">
      <c r="B854" s="193"/>
      <c r="C854" s="194"/>
      <c r="D854" s="188" t="s">
        <v>158</v>
      </c>
      <c r="E854" s="195" t="s">
        <v>19</v>
      </c>
      <c r="F854" s="196" t="s">
        <v>861</v>
      </c>
      <c r="G854" s="194"/>
      <c r="H854" s="197">
        <v>48.896</v>
      </c>
      <c r="I854" s="198"/>
      <c r="J854" s="194"/>
      <c r="K854" s="194"/>
      <c r="L854" s="199"/>
      <c r="M854" s="200"/>
      <c r="N854" s="201"/>
      <c r="O854" s="201"/>
      <c r="P854" s="201"/>
      <c r="Q854" s="201"/>
      <c r="R854" s="201"/>
      <c r="S854" s="201"/>
      <c r="T854" s="202"/>
      <c r="AT854" s="203" t="s">
        <v>158</v>
      </c>
      <c r="AU854" s="203" t="s">
        <v>82</v>
      </c>
      <c r="AV854" s="13" t="s">
        <v>82</v>
      </c>
      <c r="AW854" s="13" t="s">
        <v>33</v>
      </c>
      <c r="AX854" s="13" t="s">
        <v>80</v>
      </c>
      <c r="AY854" s="203" t="s">
        <v>143</v>
      </c>
    </row>
    <row r="855" spans="2:51" s="13" customFormat="1" ht="12">
      <c r="B855" s="193"/>
      <c r="C855" s="194"/>
      <c r="D855" s="188" t="s">
        <v>158</v>
      </c>
      <c r="E855" s="194"/>
      <c r="F855" s="196" t="s">
        <v>862</v>
      </c>
      <c r="G855" s="194"/>
      <c r="H855" s="197">
        <v>58.675</v>
      </c>
      <c r="I855" s="198"/>
      <c r="J855" s="194"/>
      <c r="K855" s="194"/>
      <c r="L855" s="199"/>
      <c r="M855" s="200"/>
      <c r="N855" s="201"/>
      <c r="O855" s="201"/>
      <c r="P855" s="201"/>
      <c r="Q855" s="201"/>
      <c r="R855" s="201"/>
      <c r="S855" s="201"/>
      <c r="T855" s="202"/>
      <c r="AT855" s="203" t="s">
        <v>158</v>
      </c>
      <c r="AU855" s="203" t="s">
        <v>82</v>
      </c>
      <c r="AV855" s="13" t="s">
        <v>82</v>
      </c>
      <c r="AW855" s="13" t="s">
        <v>4</v>
      </c>
      <c r="AX855" s="13" t="s">
        <v>80</v>
      </c>
      <c r="AY855" s="203" t="s">
        <v>143</v>
      </c>
    </row>
    <row r="856" spans="1:65" s="2" customFormat="1" ht="24.2" customHeight="1">
      <c r="A856" s="36"/>
      <c r="B856" s="37"/>
      <c r="C856" s="175" t="s">
        <v>863</v>
      </c>
      <c r="D856" s="175" t="s">
        <v>145</v>
      </c>
      <c r="E856" s="176" t="s">
        <v>864</v>
      </c>
      <c r="F856" s="177" t="s">
        <v>865</v>
      </c>
      <c r="G856" s="178" t="s">
        <v>154</v>
      </c>
      <c r="H856" s="179">
        <v>8.118</v>
      </c>
      <c r="I856" s="180"/>
      <c r="J856" s="181">
        <f>ROUND(I856*H856,2)</f>
        <v>0</v>
      </c>
      <c r="K856" s="177" t="s">
        <v>155</v>
      </c>
      <c r="L856" s="41"/>
      <c r="M856" s="182" t="s">
        <v>19</v>
      </c>
      <c r="N856" s="183" t="s">
        <v>43</v>
      </c>
      <c r="O856" s="66"/>
      <c r="P856" s="184">
        <f>O856*H856</f>
        <v>0</v>
      </c>
      <c r="Q856" s="184">
        <v>0.00075</v>
      </c>
      <c r="R856" s="184">
        <f>Q856*H856</f>
        <v>0.0060885</v>
      </c>
      <c r="S856" s="184">
        <v>0</v>
      </c>
      <c r="T856" s="185">
        <f>S856*H856</f>
        <v>0</v>
      </c>
      <c r="U856" s="36"/>
      <c r="V856" s="36"/>
      <c r="W856" s="36"/>
      <c r="X856" s="36"/>
      <c r="Y856" s="36"/>
      <c r="Z856" s="36"/>
      <c r="AA856" s="36"/>
      <c r="AB856" s="36"/>
      <c r="AC856" s="36"/>
      <c r="AD856" s="36"/>
      <c r="AE856" s="36"/>
      <c r="AR856" s="186" t="s">
        <v>242</v>
      </c>
      <c r="AT856" s="186" t="s">
        <v>145</v>
      </c>
      <c r="AU856" s="186" t="s">
        <v>82</v>
      </c>
      <c r="AY856" s="19" t="s">
        <v>143</v>
      </c>
      <c r="BE856" s="187">
        <f>IF(N856="základní",J856,0)</f>
        <v>0</v>
      </c>
      <c r="BF856" s="187">
        <f>IF(N856="snížená",J856,0)</f>
        <v>0</v>
      </c>
      <c r="BG856" s="187">
        <f>IF(N856="zákl. přenesená",J856,0)</f>
        <v>0</v>
      </c>
      <c r="BH856" s="187">
        <f>IF(N856="sníž. přenesená",J856,0)</f>
        <v>0</v>
      </c>
      <c r="BI856" s="187">
        <f>IF(N856="nulová",J856,0)</f>
        <v>0</v>
      </c>
      <c r="BJ856" s="19" t="s">
        <v>80</v>
      </c>
      <c r="BK856" s="187">
        <f>ROUND(I856*H856,2)</f>
        <v>0</v>
      </c>
      <c r="BL856" s="19" t="s">
        <v>242</v>
      </c>
      <c r="BM856" s="186" t="s">
        <v>866</v>
      </c>
    </row>
    <row r="857" spans="1:47" s="2" customFormat="1" ht="29.25">
      <c r="A857" s="36"/>
      <c r="B857" s="37"/>
      <c r="C857" s="38"/>
      <c r="D857" s="188" t="s">
        <v>151</v>
      </c>
      <c r="E857" s="38"/>
      <c r="F857" s="189" t="s">
        <v>867</v>
      </c>
      <c r="G857" s="38"/>
      <c r="H857" s="38"/>
      <c r="I857" s="190"/>
      <c r="J857" s="38"/>
      <c r="K857" s="38"/>
      <c r="L857" s="41"/>
      <c r="M857" s="191"/>
      <c r="N857" s="192"/>
      <c r="O857" s="66"/>
      <c r="P857" s="66"/>
      <c r="Q857" s="66"/>
      <c r="R857" s="66"/>
      <c r="S857" s="66"/>
      <c r="T857" s="67"/>
      <c r="U857" s="36"/>
      <c r="V857" s="36"/>
      <c r="W857" s="36"/>
      <c r="X857" s="36"/>
      <c r="Y857" s="36"/>
      <c r="Z857" s="36"/>
      <c r="AA857" s="36"/>
      <c r="AB857" s="36"/>
      <c r="AC857" s="36"/>
      <c r="AD857" s="36"/>
      <c r="AE857" s="36"/>
      <c r="AT857" s="19" t="s">
        <v>151</v>
      </c>
      <c r="AU857" s="19" t="s">
        <v>82</v>
      </c>
    </row>
    <row r="858" spans="2:51" s="13" customFormat="1" ht="12">
      <c r="B858" s="193"/>
      <c r="C858" s="194"/>
      <c r="D858" s="188" t="s">
        <v>158</v>
      </c>
      <c r="E858" s="195" t="s">
        <v>19</v>
      </c>
      <c r="F858" s="196" t="s">
        <v>868</v>
      </c>
      <c r="G858" s="194"/>
      <c r="H858" s="197">
        <v>8.118</v>
      </c>
      <c r="I858" s="198"/>
      <c r="J858" s="194"/>
      <c r="K858" s="194"/>
      <c r="L858" s="199"/>
      <c r="M858" s="200"/>
      <c r="N858" s="201"/>
      <c r="O858" s="201"/>
      <c r="P858" s="201"/>
      <c r="Q858" s="201"/>
      <c r="R858" s="201"/>
      <c r="S858" s="201"/>
      <c r="T858" s="202"/>
      <c r="AT858" s="203" t="s">
        <v>158</v>
      </c>
      <c r="AU858" s="203" t="s">
        <v>82</v>
      </c>
      <c r="AV858" s="13" t="s">
        <v>82</v>
      </c>
      <c r="AW858" s="13" t="s">
        <v>33</v>
      </c>
      <c r="AX858" s="13" t="s">
        <v>80</v>
      </c>
      <c r="AY858" s="203" t="s">
        <v>143</v>
      </c>
    </row>
    <row r="859" spans="1:65" s="2" customFormat="1" ht="24.2" customHeight="1">
      <c r="A859" s="36"/>
      <c r="B859" s="37"/>
      <c r="C859" s="175" t="s">
        <v>869</v>
      </c>
      <c r="D859" s="175" t="s">
        <v>145</v>
      </c>
      <c r="E859" s="176" t="s">
        <v>870</v>
      </c>
      <c r="F859" s="177" t="s">
        <v>871</v>
      </c>
      <c r="G859" s="178" t="s">
        <v>154</v>
      </c>
      <c r="H859" s="179">
        <v>2.195</v>
      </c>
      <c r="I859" s="180"/>
      <c r="J859" s="181">
        <f>ROUND(I859*H859,2)</f>
        <v>0</v>
      </c>
      <c r="K859" s="177" t="s">
        <v>155</v>
      </c>
      <c r="L859" s="41"/>
      <c r="M859" s="182" t="s">
        <v>19</v>
      </c>
      <c r="N859" s="183" t="s">
        <v>43</v>
      </c>
      <c r="O859" s="66"/>
      <c r="P859" s="184">
        <f>O859*H859</f>
        <v>0</v>
      </c>
      <c r="Q859" s="184">
        <v>0.0008</v>
      </c>
      <c r="R859" s="184">
        <f>Q859*H859</f>
        <v>0.001756</v>
      </c>
      <c r="S859" s="184">
        <v>0</v>
      </c>
      <c r="T859" s="185">
        <f>S859*H859</f>
        <v>0</v>
      </c>
      <c r="U859" s="36"/>
      <c r="V859" s="36"/>
      <c r="W859" s="36"/>
      <c r="X859" s="36"/>
      <c r="Y859" s="36"/>
      <c r="Z859" s="36"/>
      <c r="AA859" s="36"/>
      <c r="AB859" s="36"/>
      <c r="AC859" s="36"/>
      <c r="AD859" s="36"/>
      <c r="AE859" s="36"/>
      <c r="AR859" s="186" t="s">
        <v>242</v>
      </c>
      <c r="AT859" s="186" t="s">
        <v>145</v>
      </c>
      <c r="AU859" s="186" t="s">
        <v>82</v>
      </c>
      <c r="AY859" s="19" t="s">
        <v>143</v>
      </c>
      <c r="BE859" s="187">
        <f>IF(N859="základní",J859,0)</f>
        <v>0</v>
      </c>
      <c r="BF859" s="187">
        <f>IF(N859="snížená",J859,0)</f>
        <v>0</v>
      </c>
      <c r="BG859" s="187">
        <f>IF(N859="zákl. přenesená",J859,0)</f>
        <v>0</v>
      </c>
      <c r="BH859" s="187">
        <f>IF(N859="sníž. přenesená",J859,0)</f>
        <v>0</v>
      </c>
      <c r="BI859" s="187">
        <f>IF(N859="nulová",J859,0)</f>
        <v>0</v>
      </c>
      <c r="BJ859" s="19" t="s">
        <v>80</v>
      </c>
      <c r="BK859" s="187">
        <f>ROUND(I859*H859,2)</f>
        <v>0</v>
      </c>
      <c r="BL859" s="19" t="s">
        <v>242</v>
      </c>
      <c r="BM859" s="186" t="s">
        <v>872</v>
      </c>
    </row>
    <row r="860" spans="1:47" s="2" customFormat="1" ht="29.25">
      <c r="A860" s="36"/>
      <c r="B860" s="37"/>
      <c r="C860" s="38"/>
      <c r="D860" s="188" t="s">
        <v>151</v>
      </c>
      <c r="E860" s="38"/>
      <c r="F860" s="189" t="s">
        <v>873</v>
      </c>
      <c r="G860" s="38"/>
      <c r="H860" s="38"/>
      <c r="I860" s="190"/>
      <c r="J860" s="38"/>
      <c r="K860" s="38"/>
      <c r="L860" s="41"/>
      <c r="M860" s="191"/>
      <c r="N860" s="192"/>
      <c r="O860" s="66"/>
      <c r="P860" s="66"/>
      <c r="Q860" s="66"/>
      <c r="R860" s="66"/>
      <c r="S860" s="66"/>
      <c r="T860" s="67"/>
      <c r="U860" s="36"/>
      <c r="V860" s="36"/>
      <c r="W860" s="36"/>
      <c r="X860" s="36"/>
      <c r="Y860" s="36"/>
      <c r="Z860" s="36"/>
      <c r="AA860" s="36"/>
      <c r="AB860" s="36"/>
      <c r="AC860" s="36"/>
      <c r="AD860" s="36"/>
      <c r="AE860" s="36"/>
      <c r="AT860" s="19" t="s">
        <v>151</v>
      </c>
      <c r="AU860" s="19" t="s">
        <v>82</v>
      </c>
    </row>
    <row r="861" spans="2:51" s="13" customFormat="1" ht="12">
      <c r="B861" s="193"/>
      <c r="C861" s="194"/>
      <c r="D861" s="188" t="s">
        <v>158</v>
      </c>
      <c r="E861" s="195" t="s">
        <v>19</v>
      </c>
      <c r="F861" s="196" t="s">
        <v>874</v>
      </c>
      <c r="G861" s="194"/>
      <c r="H861" s="197">
        <v>2.195</v>
      </c>
      <c r="I861" s="198"/>
      <c r="J861" s="194"/>
      <c r="K861" s="194"/>
      <c r="L861" s="199"/>
      <c r="M861" s="200"/>
      <c r="N861" s="201"/>
      <c r="O861" s="201"/>
      <c r="P861" s="201"/>
      <c r="Q861" s="201"/>
      <c r="R861" s="201"/>
      <c r="S861" s="201"/>
      <c r="T861" s="202"/>
      <c r="AT861" s="203" t="s">
        <v>158</v>
      </c>
      <c r="AU861" s="203" t="s">
        <v>82</v>
      </c>
      <c r="AV861" s="13" t="s">
        <v>82</v>
      </c>
      <c r="AW861" s="13" t="s">
        <v>33</v>
      </c>
      <c r="AX861" s="13" t="s">
        <v>80</v>
      </c>
      <c r="AY861" s="203" t="s">
        <v>143</v>
      </c>
    </row>
    <row r="862" spans="1:65" s="2" customFormat="1" ht="37.9" customHeight="1">
      <c r="A862" s="36"/>
      <c r="B862" s="37"/>
      <c r="C862" s="175" t="s">
        <v>875</v>
      </c>
      <c r="D862" s="175" t="s">
        <v>145</v>
      </c>
      <c r="E862" s="176" t="s">
        <v>876</v>
      </c>
      <c r="F862" s="177" t="s">
        <v>877</v>
      </c>
      <c r="G862" s="178" t="s">
        <v>154</v>
      </c>
      <c r="H862" s="179">
        <v>70.05</v>
      </c>
      <c r="I862" s="180"/>
      <c r="J862" s="181">
        <f>ROUND(I862*H862,2)</f>
        <v>0</v>
      </c>
      <c r="K862" s="177" t="s">
        <v>155</v>
      </c>
      <c r="L862" s="41"/>
      <c r="M862" s="182" t="s">
        <v>19</v>
      </c>
      <c r="N862" s="183" t="s">
        <v>43</v>
      </c>
      <c r="O862" s="66"/>
      <c r="P862" s="184">
        <f>O862*H862</f>
        <v>0</v>
      </c>
      <c r="Q862" s="184">
        <v>0.00601</v>
      </c>
      <c r="R862" s="184">
        <f>Q862*H862</f>
        <v>0.42100049999999994</v>
      </c>
      <c r="S862" s="184">
        <v>0</v>
      </c>
      <c r="T862" s="185">
        <f>S862*H862</f>
        <v>0</v>
      </c>
      <c r="U862" s="36"/>
      <c r="V862" s="36"/>
      <c r="W862" s="36"/>
      <c r="X862" s="36"/>
      <c r="Y862" s="36"/>
      <c r="Z862" s="36"/>
      <c r="AA862" s="36"/>
      <c r="AB862" s="36"/>
      <c r="AC862" s="36"/>
      <c r="AD862" s="36"/>
      <c r="AE862" s="36"/>
      <c r="AR862" s="186" t="s">
        <v>242</v>
      </c>
      <c r="AT862" s="186" t="s">
        <v>145</v>
      </c>
      <c r="AU862" s="186" t="s">
        <v>82</v>
      </c>
      <c r="AY862" s="19" t="s">
        <v>143</v>
      </c>
      <c r="BE862" s="187">
        <f>IF(N862="základní",J862,0)</f>
        <v>0</v>
      </c>
      <c r="BF862" s="187">
        <f>IF(N862="snížená",J862,0)</f>
        <v>0</v>
      </c>
      <c r="BG862" s="187">
        <f>IF(N862="zákl. přenesená",J862,0)</f>
        <v>0</v>
      </c>
      <c r="BH862" s="187">
        <f>IF(N862="sníž. přenesená",J862,0)</f>
        <v>0</v>
      </c>
      <c r="BI862" s="187">
        <f>IF(N862="nulová",J862,0)</f>
        <v>0</v>
      </c>
      <c r="BJ862" s="19" t="s">
        <v>80</v>
      </c>
      <c r="BK862" s="187">
        <f>ROUND(I862*H862,2)</f>
        <v>0</v>
      </c>
      <c r="BL862" s="19" t="s">
        <v>242</v>
      </c>
      <c r="BM862" s="186" t="s">
        <v>878</v>
      </c>
    </row>
    <row r="863" spans="1:47" s="2" customFormat="1" ht="29.25">
      <c r="A863" s="36"/>
      <c r="B863" s="37"/>
      <c r="C863" s="38"/>
      <c r="D863" s="188" t="s">
        <v>151</v>
      </c>
      <c r="E863" s="38"/>
      <c r="F863" s="189" t="s">
        <v>879</v>
      </c>
      <c r="G863" s="38"/>
      <c r="H863" s="38"/>
      <c r="I863" s="190"/>
      <c r="J863" s="38"/>
      <c r="K863" s="38"/>
      <c r="L863" s="41"/>
      <c r="M863" s="191"/>
      <c r="N863" s="192"/>
      <c r="O863" s="66"/>
      <c r="P863" s="66"/>
      <c r="Q863" s="66"/>
      <c r="R863" s="66"/>
      <c r="S863" s="66"/>
      <c r="T863" s="67"/>
      <c r="U863" s="36"/>
      <c r="V863" s="36"/>
      <c r="W863" s="36"/>
      <c r="X863" s="36"/>
      <c r="Y863" s="36"/>
      <c r="Z863" s="36"/>
      <c r="AA863" s="36"/>
      <c r="AB863" s="36"/>
      <c r="AC863" s="36"/>
      <c r="AD863" s="36"/>
      <c r="AE863" s="36"/>
      <c r="AT863" s="19" t="s">
        <v>151</v>
      </c>
      <c r="AU863" s="19" t="s">
        <v>82</v>
      </c>
    </row>
    <row r="864" spans="2:51" s="13" customFormat="1" ht="12">
      <c r="B864" s="193"/>
      <c r="C864" s="194"/>
      <c r="D864" s="188" t="s">
        <v>158</v>
      </c>
      <c r="E864" s="195" t="s">
        <v>19</v>
      </c>
      <c r="F864" s="196" t="s">
        <v>880</v>
      </c>
      <c r="G864" s="194"/>
      <c r="H864" s="197">
        <v>15.225</v>
      </c>
      <c r="I864" s="198"/>
      <c r="J864" s="194"/>
      <c r="K864" s="194"/>
      <c r="L864" s="199"/>
      <c r="M864" s="200"/>
      <c r="N864" s="201"/>
      <c r="O864" s="201"/>
      <c r="P864" s="201"/>
      <c r="Q864" s="201"/>
      <c r="R864" s="201"/>
      <c r="S864" s="201"/>
      <c r="T864" s="202"/>
      <c r="AT864" s="203" t="s">
        <v>158</v>
      </c>
      <c r="AU864" s="203" t="s">
        <v>82</v>
      </c>
      <c r="AV864" s="13" t="s">
        <v>82</v>
      </c>
      <c r="AW864" s="13" t="s">
        <v>33</v>
      </c>
      <c r="AX864" s="13" t="s">
        <v>72</v>
      </c>
      <c r="AY864" s="203" t="s">
        <v>143</v>
      </c>
    </row>
    <row r="865" spans="2:51" s="13" customFormat="1" ht="12">
      <c r="B865" s="193"/>
      <c r="C865" s="194"/>
      <c r="D865" s="188" t="s">
        <v>158</v>
      </c>
      <c r="E865" s="195" t="s">
        <v>19</v>
      </c>
      <c r="F865" s="196" t="s">
        <v>881</v>
      </c>
      <c r="G865" s="194"/>
      <c r="H865" s="197">
        <v>54.825</v>
      </c>
      <c r="I865" s="198"/>
      <c r="J865" s="194"/>
      <c r="K865" s="194"/>
      <c r="L865" s="199"/>
      <c r="M865" s="200"/>
      <c r="N865" s="201"/>
      <c r="O865" s="201"/>
      <c r="P865" s="201"/>
      <c r="Q865" s="201"/>
      <c r="R865" s="201"/>
      <c r="S865" s="201"/>
      <c r="T865" s="202"/>
      <c r="AT865" s="203" t="s">
        <v>158</v>
      </c>
      <c r="AU865" s="203" t="s">
        <v>82</v>
      </c>
      <c r="AV865" s="13" t="s">
        <v>82</v>
      </c>
      <c r="AW865" s="13" t="s">
        <v>33</v>
      </c>
      <c r="AX865" s="13" t="s">
        <v>72</v>
      </c>
      <c r="AY865" s="203" t="s">
        <v>143</v>
      </c>
    </row>
    <row r="866" spans="2:51" s="15" customFormat="1" ht="12">
      <c r="B866" s="214"/>
      <c r="C866" s="215"/>
      <c r="D866" s="188" t="s">
        <v>158</v>
      </c>
      <c r="E866" s="216" t="s">
        <v>19</v>
      </c>
      <c r="F866" s="217" t="s">
        <v>172</v>
      </c>
      <c r="G866" s="215"/>
      <c r="H866" s="218">
        <v>70.05</v>
      </c>
      <c r="I866" s="219"/>
      <c r="J866" s="215"/>
      <c r="K866" s="215"/>
      <c r="L866" s="220"/>
      <c r="M866" s="221"/>
      <c r="N866" s="222"/>
      <c r="O866" s="222"/>
      <c r="P866" s="222"/>
      <c r="Q866" s="222"/>
      <c r="R866" s="222"/>
      <c r="S866" s="222"/>
      <c r="T866" s="223"/>
      <c r="AT866" s="224" t="s">
        <v>158</v>
      </c>
      <c r="AU866" s="224" t="s">
        <v>82</v>
      </c>
      <c r="AV866" s="15" t="s">
        <v>149</v>
      </c>
      <c r="AW866" s="15" t="s">
        <v>33</v>
      </c>
      <c r="AX866" s="15" t="s">
        <v>80</v>
      </c>
      <c r="AY866" s="224" t="s">
        <v>143</v>
      </c>
    </row>
    <row r="867" spans="1:65" s="2" customFormat="1" ht="24.2" customHeight="1">
      <c r="A867" s="36"/>
      <c r="B867" s="37"/>
      <c r="C867" s="175" t="s">
        <v>882</v>
      </c>
      <c r="D867" s="175" t="s">
        <v>145</v>
      </c>
      <c r="E867" s="176" t="s">
        <v>883</v>
      </c>
      <c r="F867" s="177" t="s">
        <v>884</v>
      </c>
      <c r="G867" s="178" t="s">
        <v>196</v>
      </c>
      <c r="H867" s="179">
        <v>0.76</v>
      </c>
      <c r="I867" s="180"/>
      <c r="J867" s="181">
        <f>ROUND(I867*H867,2)</f>
        <v>0</v>
      </c>
      <c r="K867" s="177" t="s">
        <v>155</v>
      </c>
      <c r="L867" s="41"/>
      <c r="M867" s="182" t="s">
        <v>19</v>
      </c>
      <c r="N867" s="183" t="s">
        <v>43</v>
      </c>
      <c r="O867" s="66"/>
      <c r="P867" s="184">
        <f>O867*H867</f>
        <v>0</v>
      </c>
      <c r="Q867" s="184">
        <v>0</v>
      </c>
      <c r="R867" s="184">
        <f>Q867*H867</f>
        <v>0</v>
      </c>
      <c r="S867" s="184">
        <v>0</v>
      </c>
      <c r="T867" s="185">
        <f>S867*H867</f>
        <v>0</v>
      </c>
      <c r="U867" s="36"/>
      <c r="V867" s="36"/>
      <c r="W867" s="36"/>
      <c r="X867" s="36"/>
      <c r="Y867" s="36"/>
      <c r="Z867" s="36"/>
      <c r="AA867" s="36"/>
      <c r="AB867" s="36"/>
      <c r="AC867" s="36"/>
      <c r="AD867" s="36"/>
      <c r="AE867" s="36"/>
      <c r="AR867" s="186" t="s">
        <v>242</v>
      </c>
      <c r="AT867" s="186" t="s">
        <v>145</v>
      </c>
      <c r="AU867" s="186" t="s">
        <v>82</v>
      </c>
      <c r="AY867" s="19" t="s">
        <v>143</v>
      </c>
      <c r="BE867" s="187">
        <f>IF(N867="základní",J867,0)</f>
        <v>0</v>
      </c>
      <c r="BF867" s="187">
        <f>IF(N867="snížená",J867,0)</f>
        <v>0</v>
      </c>
      <c r="BG867" s="187">
        <f>IF(N867="zákl. přenesená",J867,0)</f>
        <v>0</v>
      </c>
      <c r="BH867" s="187">
        <f>IF(N867="sníž. přenesená",J867,0)</f>
        <v>0</v>
      </c>
      <c r="BI867" s="187">
        <f>IF(N867="nulová",J867,0)</f>
        <v>0</v>
      </c>
      <c r="BJ867" s="19" t="s">
        <v>80</v>
      </c>
      <c r="BK867" s="187">
        <f>ROUND(I867*H867,2)</f>
        <v>0</v>
      </c>
      <c r="BL867" s="19" t="s">
        <v>242</v>
      </c>
      <c r="BM867" s="186" t="s">
        <v>885</v>
      </c>
    </row>
    <row r="868" spans="1:47" s="2" customFormat="1" ht="29.25">
      <c r="A868" s="36"/>
      <c r="B868" s="37"/>
      <c r="C868" s="38"/>
      <c r="D868" s="188" t="s">
        <v>151</v>
      </c>
      <c r="E868" s="38"/>
      <c r="F868" s="189" t="s">
        <v>886</v>
      </c>
      <c r="G868" s="38"/>
      <c r="H868" s="38"/>
      <c r="I868" s="190"/>
      <c r="J868" s="38"/>
      <c r="K868" s="38"/>
      <c r="L868" s="41"/>
      <c r="M868" s="191"/>
      <c r="N868" s="192"/>
      <c r="O868" s="66"/>
      <c r="P868" s="66"/>
      <c r="Q868" s="66"/>
      <c r="R868" s="66"/>
      <c r="S868" s="66"/>
      <c r="T868" s="67"/>
      <c r="U868" s="36"/>
      <c r="V868" s="36"/>
      <c r="W868" s="36"/>
      <c r="X868" s="36"/>
      <c r="Y868" s="36"/>
      <c r="Z868" s="36"/>
      <c r="AA868" s="36"/>
      <c r="AB868" s="36"/>
      <c r="AC868" s="36"/>
      <c r="AD868" s="36"/>
      <c r="AE868" s="36"/>
      <c r="AT868" s="19" t="s">
        <v>151</v>
      </c>
      <c r="AU868" s="19" t="s">
        <v>82</v>
      </c>
    </row>
    <row r="869" spans="1:65" s="2" customFormat="1" ht="24.2" customHeight="1">
      <c r="A869" s="36"/>
      <c r="B869" s="37"/>
      <c r="C869" s="175" t="s">
        <v>887</v>
      </c>
      <c r="D869" s="175" t="s">
        <v>145</v>
      </c>
      <c r="E869" s="176" t="s">
        <v>888</v>
      </c>
      <c r="F869" s="177" t="s">
        <v>889</v>
      </c>
      <c r="G869" s="178" t="s">
        <v>196</v>
      </c>
      <c r="H869" s="179">
        <v>0.76</v>
      </c>
      <c r="I869" s="180"/>
      <c r="J869" s="181">
        <f>ROUND(I869*H869,2)</f>
        <v>0</v>
      </c>
      <c r="K869" s="177" t="s">
        <v>155</v>
      </c>
      <c r="L869" s="41"/>
      <c r="M869" s="182" t="s">
        <v>19</v>
      </c>
      <c r="N869" s="183" t="s">
        <v>43</v>
      </c>
      <c r="O869" s="66"/>
      <c r="P869" s="184">
        <f>O869*H869</f>
        <v>0</v>
      </c>
      <c r="Q869" s="184">
        <v>0</v>
      </c>
      <c r="R869" s="184">
        <f>Q869*H869</f>
        <v>0</v>
      </c>
      <c r="S869" s="184">
        <v>0</v>
      </c>
      <c r="T869" s="185">
        <f>S869*H869</f>
        <v>0</v>
      </c>
      <c r="U869" s="36"/>
      <c r="V869" s="36"/>
      <c r="W869" s="36"/>
      <c r="X869" s="36"/>
      <c r="Y869" s="36"/>
      <c r="Z869" s="36"/>
      <c r="AA869" s="36"/>
      <c r="AB869" s="36"/>
      <c r="AC869" s="36"/>
      <c r="AD869" s="36"/>
      <c r="AE869" s="36"/>
      <c r="AR869" s="186" t="s">
        <v>242</v>
      </c>
      <c r="AT869" s="186" t="s">
        <v>145</v>
      </c>
      <c r="AU869" s="186" t="s">
        <v>82</v>
      </c>
      <c r="AY869" s="19" t="s">
        <v>143</v>
      </c>
      <c r="BE869" s="187">
        <f>IF(N869="základní",J869,0)</f>
        <v>0</v>
      </c>
      <c r="BF869" s="187">
        <f>IF(N869="snížená",J869,0)</f>
        <v>0</v>
      </c>
      <c r="BG869" s="187">
        <f>IF(N869="zákl. přenesená",J869,0)</f>
        <v>0</v>
      </c>
      <c r="BH869" s="187">
        <f>IF(N869="sníž. přenesená",J869,0)</f>
        <v>0</v>
      </c>
      <c r="BI869" s="187">
        <f>IF(N869="nulová",J869,0)</f>
        <v>0</v>
      </c>
      <c r="BJ869" s="19" t="s">
        <v>80</v>
      </c>
      <c r="BK869" s="187">
        <f>ROUND(I869*H869,2)</f>
        <v>0</v>
      </c>
      <c r="BL869" s="19" t="s">
        <v>242</v>
      </c>
      <c r="BM869" s="186" t="s">
        <v>890</v>
      </c>
    </row>
    <row r="870" spans="1:47" s="2" customFormat="1" ht="29.25">
      <c r="A870" s="36"/>
      <c r="B870" s="37"/>
      <c r="C870" s="38"/>
      <c r="D870" s="188" t="s">
        <v>151</v>
      </c>
      <c r="E870" s="38"/>
      <c r="F870" s="189" t="s">
        <v>891</v>
      </c>
      <c r="G870" s="38"/>
      <c r="H870" s="38"/>
      <c r="I870" s="190"/>
      <c r="J870" s="38"/>
      <c r="K870" s="38"/>
      <c r="L870" s="41"/>
      <c r="M870" s="191"/>
      <c r="N870" s="192"/>
      <c r="O870" s="66"/>
      <c r="P870" s="66"/>
      <c r="Q870" s="66"/>
      <c r="R870" s="66"/>
      <c r="S870" s="66"/>
      <c r="T870" s="67"/>
      <c r="U870" s="36"/>
      <c r="V870" s="36"/>
      <c r="W870" s="36"/>
      <c r="X870" s="36"/>
      <c r="Y870" s="36"/>
      <c r="Z870" s="36"/>
      <c r="AA870" s="36"/>
      <c r="AB870" s="36"/>
      <c r="AC870" s="36"/>
      <c r="AD870" s="36"/>
      <c r="AE870" s="36"/>
      <c r="AT870" s="19" t="s">
        <v>151</v>
      </c>
      <c r="AU870" s="19" t="s">
        <v>82</v>
      </c>
    </row>
    <row r="871" spans="2:63" s="12" customFormat="1" ht="22.9" customHeight="1">
      <c r="B871" s="159"/>
      <c r="C871" s="160"/>
      <c r="D871" s="161" t="s">
        <v>71</v>
      </c>
      <c r="E871" s="173" t="s">
        <v>892</v>
      </c>
      <c r="F871" s="173" t="s">
        <v>893</v>
      </c>
      <c r="G871" s="160"/>
      <c r="H871" s="160"/>
      <c r="I871" s="163"/>
      <c r="J871" s="174">
        <f>BK871</f>
        <v>0</v>
      </c>
      <c r="K871" s="160"/>
      <c r="L871" s="165"/>
      <c r="M871" s="166"/>
      <c r="N871" s="167"/>
      <c r="O871" s="167"/>
      <c r="P871" s="168">
        <f>SUM(P872:P903)</f>
        <v>0</v>
      </c>
      <c r="Q871" s="167"/>
      <c r="R871" s="168">
        <f>SUM(R872:R903)</f>
        <v>5.1071412</v>
      </c>
      <c r="S871" s="167"/>
      <c r="T871" s="169">
        <f>SUM(T872:T903)</f>
        <v>0</v>
      </c>
      <c r="AR871" s="170" t="s">
        <v>82</v>
      </c>
      <c r="AT871" s="171" t="s">
        <v>71</v>
      </c>
      <c r="AU871" s="171" t="s">
        <v>80</v>
      </c>
      <c r="AY871" s="170" t="s">
        <v>143</v>
      </c>
      <c r="BK871" s="172">
        <f>SUM(BK872:BK903)</f>
        <v>0</v>
      </c>
    </row>
    <row r="872" spans="1:65" s="2" customFormat="1" ht="24.2" customHeight="1">
      <c r="A872" s="36"/>
      <c r="B872" s="37"/>
      <c r="C872" s="175" t="s">
        <v>894</v>
      </c>
      <c r="D872" s="175" t="s">
        <v>145</v>
      </c>
      <c r="E872" s="176" t="s">
        <v>895</v>
      </c>
      <c r="F872" s="177" t="s">
        <v>896</v>
      </c>
      <c r="G872" s="178" t="s">
        <v>154</v>
      </c>
      <c r="H872" s="179">
        <v>248.16</v>
      </c>
      <c r="I872" s="180"/>
      <c r="J872" s="181">
        <f>ROUND(I872*H872,2)</f>
        <v>0</v>
      </c>
      <c r="K872" s="177" t="s">
        <v>155</v>
      </c>
      <c r="L872" s="41"/>
      <c r="M872" s="182" t="s">
        <v>19</v>
      </c>
      <c r="N872" s="183" t="s">
        <v>43</v>
      </c>
      <c r="O872" s="66"/>
      <c r="P872" s="184">
        <f>O872*H872</f>
        <v>0</v>
      </c>
      <c r="Q872" s="184">
        <v>0.0122</v>
      </c>
      <c r="R872" s="184">
        <f>Q872*H872</f>
        <v>3.027552</v>
      </c>
      <c r="S872" s="184">
        <v>0</v>
      </c>
      <c r="T872" s="185">
        <f>S872*H872</f>
        <v>0</v>
      </c>
      <c r="U872" s="36"/>
      <c r="V872" s="36"/>
      <c r="W872" s="36"/>
      <c r="X872" s="36"/>
      <c r="Y872" s="36"/>
      <c r="Z872" s="36"/>
      <c r="AA872" s="36"/>
      <c r="AB872" s="36"/>
      <c r="AC872" s="36"/>
      <c r="AD872" s="36"/>
      <c r="AE872" s="36"/>
      <c r="AR872" s="186" t="s">
        <v>242</v>
      </c>
      <c r="AT872" s="186" t="s">
        <v>145</v>
      </c>
      <c r="AU872" s="186" t="s">
        <v>82</v>
      </c>
      <c r="AY872" s="19" t="s">
        <v>143</v>
      </c>
      <c r="BE872" s="187">
        <f>IF(N872="základní",J872,0)</f>
        <v>0</v>
      </c>
      <c r="BF872" s="187">
        <f>IF(N872="snížená",J872,0)</f>
        <v>0</v>
      </c>
      <c r="BG872" s="187">
        <f>IF(N872="zákl. přenesená",J872,0)</f>
        <v>0</v>
      </c>
      <c r="BH872" s="187">
        <f>IF(N872="sníž. přenesená",J872,0)</f>
        <v>0</v>
      </c>
      <c r="BI872" s="187">
        <f>IF(N872="nulová",J872,0)</f>
        <v>0</v>
      </c>
      <c r="BJ872" s="19" t="s">
        <v>80</v>
      </c>
      <c r="BK872" s="187">
        <f>ROUND(I872*H872,2)</f>
        <v>0</v>
      </c>
      <c r="BL872" s="19" t="s">
        <v>242</v>
      </c>
      <c r="BM872" s="186" t="s">
        <v>897</v>
      </c>
    </row>
    <row r="873" spans="1:47" s="2" customFormat="1" ht="29.25">
      <c r="A873" s="36"/>
      <c r="B873" s="37"/>
      <c r="C873" s="38"/>
      <c r="D873" s="188" t="s">
        <v>151</v>
      </c>
      <c r="E873" s="38"/>
      <c r="F873" s="189" t="s">
        <v>898</v>
      </c>
      <c r="G873" s="38"/>
      <c r="H873" s="38"/>
      <c r="I873" s="190"/>
      <c r="J873" s="38"/>
      <c r="K873" s="38"/>
      <c r="L873" s="41"/>
      <c r="M873" s="191"/>
      <c r="N873" s="192"/>
      <c r="O873" s="66"/>
      <c r="P873" s="66"/>
      <c r="Q873" s="66"/>
      <c r="R873" s="66"/>
      <c r="S873" s="66"/>
      <c r="T873" s="67"/>
      <c r="U873" s="36"/>
      <c r="V873" s="36"/>
      <c r="W873" s="36"/>
      <c r="X873" s="36"/>
      <c r="Y873" s="36"/>
      <c r="Z873" s="36"/>
      <c r="AA873" s="36"/>
      <c r="AB873" s="36"/>
      <c r="AC873" s="36"/>
      <c r="AD873" s="36"/>
      <c r="AE873" s="36"/>
      <c r="AT873" s="19" t="s">
        <v>151</v>
      </c>
      <c r="AU873" s="19" t="s">
        <v>82</v>
      </c>
    </row>
    <row r="874" spans="2:51" s="14" customFormat="1" ht="12">
      <c r="B874" s="204"/>
      <c r="C874" s="205"/>
      <c r="D874" s="188" t="s">
        <v>158</v>
      </c>
      <c r="E874" s="206" t="s">
        <v>19</v>
      </c>
      <c r="F874" s="207" t="s">
        <v>276</v>
      </c>
      <c r="G874" s="205"/>
      <c r="H874" s="206" t="s">
        <v>19</v>
      </c>
      <c r="I874" s="208"/>
      <c r="J874" s="205"/>
      <c r="K874" s="205"/>
      <c r="L874" s="209"/>
      <c r="M874" s="210"/>
      <c r="N874" s="211"/>
      <c r="O874" s="211"/>
      <c r="P874" s="211"/>
      <c r="Q874" s="211"/>
      <c r="R874" s="211"/>
      <c r="S874" s="211"/>
      <c r="T874" s="212"/>
      <c r="AT874" s="213" t="s">
        <v>158</v>
      </c>
      <c r="AU874" s="213" t="s">
        <v>82</v>
      </c>
      <c r="AV874" s="14" t="s">
        <v>80</v>
      </c>
      <c r="AW874" s="14" t="s">
        <v>33</v>
      </c>
      <c r="AX874" s="14" t="s">
        <v>72</v>
      </c>
      <c r="AY874" s="213" t="s">
        <v>143</v>
      </c>
    </row>
    <row r="875" spans="2:51" s="13" customFormat="1" ht="12">
      <c r="B875" s="193"/>
      <c r="C875" s="194"/>
      <c r="D875" s="188" t="s">
        <v>158</v>
      </c>
      <c r="E875" s="195" t="s">
        <v>19</v>
      </c>
      <c r="F875" s="196" t="s">
        <v>899</v>
      </c>
      <c r="G875" s="194"/>
      <c r="H875" s="197">
        <v>230.58</v>
      </c>
      <c r="I875" s="198"/>
      <c r="J875" s="194"/>
      <c r="K875" s="194"/>
      <c r="L875" s="199"/>
      <c r="M875" s="200"/>
      <c r="N875" s="201"/>
      <c r="O875" s="201"/>
      <c r="P875" s="201"/>
      <c r="Q875" s="201"/>
      <c r="R875" s="201"/>
      <c r="S875" s="201"/>
      <c r="T875" s="202"/>
      <c r="AT875" s="203" t="s">
        <v>158</v>
      </c>
      <c r="AU875" s="203" t="s">
        <v>82</v>
      </c>
      <c r="AV875" s="13" t="s">
        <v>82</v>
      </c>
      <c r="AW875" s="13" t="s">
        <v>33</v>
      </c>
      <c r="AX875" s="13" t="s">
        <v>72</v>
      </c>
      <c r="AY875" s="203" t="s">
        <v>143</v>
      </c>
    </row>
    <row r="876" spans="2:51" s="14" customFormat="1" ht="12">
      <c r="B876" s="204"/>
      <c r="C876" s="205"/>
      <c r="D876" s="188" t="s">
        <v>158</v>
      </c>
      <c r="E876" s="206" t="s">
        <v>19</v>
      </c>
      <c r="F876" s="207" t="s">
        <v>287</v>
      </c>
      <c r="G876" s="205"/>
      <c r="H876" s="206" t="s">
        <v>19</v>
      </c>
      <c r="I876" s="208"/>
      <c r="J876" s="205"/>
      <c r="K876" s="205"/>
      <c r="L876" s="209"/>
      <c r="M876" s="210"/>
      <c r="N876" s="211"/>
      <c r="O876" s="211"/>
      <c r="P876" s="211"/>
      <c r="Q876" s="211"/>
      <c r="R876" s="211"/>
      <c r="S876" s="211"/>
      <c r="T876" s="212"/>
      <c r="AT876" s="213" t="s">
        <v>158</v>
      </c>
      <c r="AU876" s="213" t="s">
        <v>82</v>
      </c>
      <c r="AV876" s="14" t="s">
        <v>80</v>
      </c>
      <c r="AW876" s="14" t="s">
        <v>33</v>
      </c>
      <c r="AX876" s="14" t="s">
        <v>72</v>
      </c>
      <c r="AY876" s="213" t="s">
        <v>143</v>
      </c>
    </row>
    <row r="877" spans="2:51" s="13" customFormat="1" ht="12">
      <c r="B877" s="193"/>
      <c r="C877" s="194"/>
      <c r="D877" s="188" t="s">
        <v>158</v>
      </c>
      <c r="E877" s="195" t="s">
        <v>19</v>
      </c>
      <c r="F877" s="196" t="s">
        <v>900</v>
      </c>
      <c r="G877" s="194"/>
      <c r="H877" s="197">
        <v>17.58</v>
      </c>
      <c r="I877" s="198"/>
      <c r="J877" s="194"/>
      <c r="K877" s="194"/>
      <c r="L877" s="199"/>
      <c r="M877" s="200"/>
      <c r="N877" s="201"/>
      <c r="O877" s="201"/>
      <c r="P877" s="201"/>
      <c r="Q877" s="201"/>
      <c r="R877" s="201"/>
      <c r="S877" s="201"/>
      <c r="T877" s="202"/>
      <c r="AT877" s="203" t="s">
        <v>158</v>
      </c>
      <c r="AU877" s="203" t="s">
        <v>82</v>
      </c>
      <c r="AV877" s="13" t="s">
        <v>82</v>
      </c>
      <c r="AW877" s="13" t="s">
        <v>33</v>
      </c>
      <c r="AX877" s="13" t="s">
        <v>72</v>
      </c>
      <c r="AY877" s="203" t="s">
        <v>143</v>
      </c>
    </row>
    <row r="878" spans="2:51" s="14" customFormat="1" ht="12">
      <c r="B878" s="204"/>
      <c r="C878" s="205"/>
      <c r="D878" s="188" t="s">
        <v>158</v>
      </c>
      <c r="E878" s="206" t="s">
        <v>19</v>
      </c>
      <c r="F878" s="207" t="s">
        <v>297</v>
      </c>
      <c r="G878" s="205"/>
      <c r="H878" s="206" t="s">
        <v>19</v>
      </c>
      <c r="I878" s="208"/>
      <c r="J878" s="205"/>
      <c r="K878" s="205"/>
      <c r="L878" s="209"/>
      <c r="M878" s="210"/>
      <c r="N878" s="211"/>
      <c r="O878" s="211"/>
      <c r="P878" s="211"/>
      <c r="Q878" s="211"/>
      <c r="R878" s="211"/>
      <c r="S878" s="211"/>
      <c r="T878" s="212"/>
      <c r="AT878" s="213" t="s">
        <v>158</v>
      </c>
      <c r="AU878" s="213" t="s">
        <v>82</v>
      </c>
      <c r="AV878" s="14" t="s">
        <v>80</v>
      </c>
      <c r="AW878" s="14" t="s">
        <v>33</v>
      </c>
      <c r="AX878" s="14" t="s">
        <v>72</v>
      </c>
      <c r="AY878" s="213" t="s">
        <v>143</v>
      </c>
    </row>
    <row r="879" spans="2:51" s="15" customFormat="1" ht="12">
      <c r="B879" s="214"/>
      <c r="C879" s="215"/>
      <c r="D879" s="188" t="s">
        <v>158</v>
      </c>
      <c r="E879" s="216" t="s">
        <v>19</v>
      </c>
      <c r="F879" s="217" t="s">
        <v>172</v>
      </c>
      <c r="G879" s="215"/>
      <c r="H879" s="218">
        <v>248.16000000000003</v>
      </c>
      <c r="I879" s="219"/>
      <c r="J879" s="215"/>
      <c r="K879" s="215"/>
      <c r="L879" s="220"/>
      <c r="M879" s="221"/>
      <c r="N879" s="222"/>
      <c r="O879" s="222"/>
      <c r="P879" s="222"/>
      <c r="Q879" s="222"/>
      <c r="R879" s="222"/>
      <c r="S879" s="222"/>
      <c r="T879" s="223"/>
      <c r="AT879" s="224" t="s">
        <v>158</v>
      </c>
      <c r="AU879" s="224" t="s">
        <v>82</v>
      </c>
      <c r="AV879" s="15" t="s">
        <v>149</v>
      </c>
      <c r="AW879" s="15" t="s">
        <v>33</v>
      </c>
      <c r="AX879" s="15" t="s">
        <v>80</v>
      </c>
      <c r="AY879" s="224" t="s">
        <v>143</v>
      </c>
    </row>
    <row r="880" spans="1:65" s="2" customFormat="1" ht="24.2" customHeight="1">
      <c r="A880" s="36"/>
      <c r="B880" s="37"/>
      <c r="C880" s="175" t="s">
        <v>901</v>
      </c>
      <c r="D880" s="175" t="s">
        <v>145</v>
      </c>
      <c r="E880" s="176" t="s">
        <v>902</v>
      </c>
      <c r="F880" s="177" t="s">
        <v>903</v>
      </c>
      <c r="G880" s="178" t="s">
        <v>154</v>
      </c>
      <c r="H880" s="179">
        <v>157.13</v>
      </c>
      <c r="I880" s="180"/>
      <c r="J880" s="181">
        <f>ROUND(I880*H880,2)</f>
        <v>0</v>
      </c>
      <c r="K880" s="177" t="s">
        <v>155</v>
      </c>
      <c r="L880" s="41"/>
      <c r="M880" s="182" t="s">
        <v>19</v>
      </c>
      <c r="N880" s="183" t="s">
        <v>43</v>
      </c>
      <c r="O880" s="66"/>
      <c r="P880" s="184">
        <f>O880*H880</f>
        <v>0</v>
      </c>
      <c r="Q880" s="184">
        <v>0.01259</v>
      </c>
      <c r="R880" s="184">
        <f>Q880*H880</f>
        <v>1.9782667</v>
      </c>
      <c r="S880" s="184">
        <v>0</v>
      </c>
      <c r="T880" s="185">
        <f>S880*H880</f>
        <v>0</v>
      </c>
      <c r="U880" s="36"/>
      <c r="V880" s="36"/>
      <c r="W880" s="36"/>
      <c r="X880" s="36"/>
      <c r="Y880" s="36"/>
      <c r="Z880" s="36"/>
      <c r="AA880" s="36"/>
      <c r="AB880" s="36"/>
      <c r="AC880" s="36"/>
      <c r="AD880" s="36"/>
      <c r="AE880" s="36"/>
      <c r="AR880" s="186" t="s">
        <v>242</v>
      </c>
      <c r="AT880" s="186" t="s">
        <v>145</v>
      </c>
      <c r="AU880" s="186" t="s">
        <v>82</v>
      </c>
      <c r="AY880" s="19" t="s">
        <v>143</v>
      </c>
      <c r="BE880" s="187">
        <f>IF(N880="základní",J880,0)</f>
        <v>0</v>
      </c>
      <c r="BF880" s="187">
        <f>IF(N880="snížená",J880,0)</f>
        <v>0</v>
      </c>
      <c r="BG880" s="187">
        <f>IF(N880="zákl. přenesená",J880,0)</f>
        <v>0</v>
      </c>
      <c r="BH880" s="187">
        <f>IF(N880="sníž. přenesená",J880,0)</f>
        <v>0</v>
      </c>
      <c r="BI880" s="187">
        <f>IF(N880="nulová",J880,0)</f>
        <v>0</v>
      </c>
      <c r="BJ880" s="19" t="s">
        <v>80</v>
      </c>
      <c r="BK880" s="187">
        <f>ROUND(I880*H880,2)</f>
        <v>0</v>
      </c>
      <c r="BL880" s="19" t="s">
        <v>242</v>
      </c>
      <c r="BM880" s="186" t="s">
        <v>904</v>
      </c>
    </row>
    <row r="881" spans="1:47" s="2" customFormat="1" ht="29.25">
      <c r="A881" s="36"/>
      <c r="B881" s="37"/>
      <c r="C881" s="38"/>
      <c r="D881" s="188" t="s">
        <v>151</v>
      </c>
      <c r="E881" s="38"/>
      <c r="F881" s="189" t="s">
        <v>905</v>
      </c>
      <c r="G881" s="38"/>
      <c r="H881" s="38"/>
      <c r="I881" s="190"/>
      <c r="J881" s="38"/>
      <c r="K881" s="38"/>
      <c r="L881" s="41"/>
      <c r="M881" s="191"/>
      <c r="N881" s="192"/>
      <c r="O881" s="66"/>
      <c r="P881" s="66"/>
      <c r="Q881" s="66"/>
      <c r="R881" s="66"/>
      <c r="S881" s="66"/>
      <c r="T881" s="67"/>
      <c r="U881" s="36"/>
      <c r="V881" s="36"/>
      <c r="W881" s="36"/>
      <c r="X881" s="36"/>
      <c r="Y881" s="36"/>
      <c r="Z881" s="36"/>
      <c r="AA881" s="36"/>
      <c r="AB881" s="36"/>
      <c r="AC881" s="36"/>
      <c r="AD881" s="36"/>
      <c r="AE881" s="36"/>
      <c r="AT881" s="19" t="s">
        <v>151</v>
      </c>
      <c r="AU881" s="19" t="s">
        <v>82</v>
      </c>
    </row>
    <row r="882" spans="2:51" s="14" customFormat="1" ht="12">
      <c r="B882" s="204"/>
      <c r="C882" s="205"/>
      <c r="D882" s="188" t="s">
        <v>158</v>
      </c>
      <c r="E882" s="206" t="s">
        <v>19</v>
      </c>
      <c r="F882" s="207" t="s">
        <v>276</v>
      </c>
      <c r="G882" s="205"/>
      <c r="H882" s="206" t="s">
        <v>19</v>
      </c>
      <c r="I882" s="208"/>
      <c r="J882" s="205"/>
      <c r="K882" s="205"/>
      <c r="L882" s="209"/>
      <c r="M882" s="210"/>
      <c r="N882" s="211"/>
      <c r="O882" s="211"/>
      <c r="P882" s="211"/>
      <c r="Q882" s="211"/>
      <c r="R882" s="211"/>
      <c r="S882" s="211"/>
      <c r="T882" s="212"/>
      <c r="AT882" s="213" t="s">
        <v>158</v>
      </c>
      <c r="AU882" s="213" t="s">
        <v>82</v>
      </c>
      <c r="AV882" s="14" t="s">
        <v>80</v>
      </c>
      <c r="AW882" s="14" t="s">
        <v>33</v>
      </c>
      <c r="AX882" s="14" t="s">
        <v>72</v>
      </c>
      <c r="AY882" s="213" t="s">
        <v>143</v>
      </c>
    </row>
    <row r="883" spans="2:51" s="13" customFormat="1" ht="12">
      <c r="B883" s="193"/>
      <c r="C883" s="194"/>
      <c r="D883" s="188" t="s">
        <v>158</v>
      </c>
      <c r="E883" s="195" t="s">
        <v>19</v>
      </c>
      <c r="F883" s="196" t="s">
        <v>906</v>
      </c>
      <c r="G883" s="194"/>
      <c r="H883" s="197">
        <v>45.88</v>
      </c>
      <c r="I883" s="198"/>
      <c r="J883" s="194"/>
      <c r="K883" s="194"/>
      <c r="L883" s="199"/>
      <c r="M883" s="200"/>
      <c r="N883" s="201"/>
      <c r="O883" s="201"/>
      <c r="P883" s="201"/>
      <c r="Q883" s="201"/>
      <c r="R883" s="201"/>
      <c r="S883" s="201"/>
      <c r="T883" s="202"/>
      <c r="AT883" s="203" t="s">
        <v>158</v>
      </c>
      <c r="AU883" s="203" t="s">
        <v>82</v>
      </c>
      <c r="AV883" s="13" t="s">
        <v>82</v>
      </c>
      <c r="AW883" s="13" t="s">
        <v>33</v>
      </c>
      <c r="AX883" s="13" t="s">
        <v>72</v>
      </c>
      <c r="AY883" s="203" t="s">
        <v>143</v>
      </c>
    </row>
    <row r="884" spans="2:51" s="14" customFormat="1" ht="12">
      <c r="B884" s="204"/>
      <c r="C884" s="205"/>
      <c r="D884" s="188" t="s">
        <v>158</v>
      </c>
      <c r="E884" s="206" t="s">
        <v>19</v>
      </c>
      <c r="F884" s="207" t="s">
        <v>287</v>
      </c>
      <c r="G884" s="205"/>
      <c r="H884" s="206" t="s">
        <v>19</v>
      </c>
      <c r="I884" s="208"/>
      <c r="J884" s="205"/>
      <c r="K884" s="205"/>
      <c r="L884" s="209"/>
      <c r="M884" s="210"/>
      <c r="N884" s="211"/>
      <c r="O884" s="211"/>
      <c r="P884" s="211"/>
      <c r="Q884" s="211"/>
      <c r="R884" s="211"/>
      <c r="S884" s="211"/>
      <c r="T884" s="212"/>
      <c r="AT884" s="213" t="s">
        <v>158</v>
      </c>
      <c r="AU884" s="213" t="s">
        <v>82</v>
      </c>
      <c r="AV884" s="14" t="s">
        <v>80</v>
      </c>
      <c r="AW884" s="14" t="s">
        <v>33</v>
      </c>
      <c r="AX884" s="14" t="s">
        <v>72</v>
      </c>
      <c r="AY884" s="213" t="s">
        <v>143</v>
      </c>
    </row>
    <row r="885" spans="2:51" s="13" customFormat="1" ht="12">
      <c r="B885" s="193"/>
      <c r="C885" s="194"/>
      <c r="D885" s="188" t="s">
        <v>158</v>
      </c>
      <c r="E885" s="195" t="s">
        <v>19</v>
      </c>
      <c r="F885" s="196" t="s">
        <v>907</v>
      </c>
      <c r="G885" s="194"/>
      <c r="H885" s="197">
        <v>46.42</v>
      </c>
      <c r="I885" s="198"/>
      <c r="J885" s="194"/>
      <c r="K885" s="194"/>
      <c r="L885" s="199"/>
      <c r="M885" s="200"/>
      <c r="N885" s="201"/>
      <c r="O885" s="201"/>
      <c r="P885" s="201"/>
      <c r="Q885" s="201"/>
      <c r="R885" s="201"/>
      <c r="S885" s="201"/>
      <c r="T885" s="202"/>
      <c r="AT885" s="203" t="s">
        <v>158</v>
      </c>
      <c r="AU885" s="203" t="s">
        <v>82</v>
      </c>
      <c r="AV885" s="13" t="s">
        <v>82</v>
      </c>
      <c r="AW885" s="13" t="s">
        <v>33</v>
      </c>
      <c r="AX885" s="13" t="s">
        <v>72</v>
      </c>
      <c r="AY885" s="203" t="s">
        <v>143</v>
      </c>
    </row>
    <row r="886" spans="2:51" s="14" customFormat="1" ht="12">
      <c r="B886" s="204"/>
      <c r="C886" s="205"/>
      <c r="D886" s="188" t="s">
        <v>158</v>
      </c>
      <c r="E886" s="206" t="s">
        <v>19</v>
      </c>
      <c r="F886" s="207" t="s">
        <v>297</v>
      </c>
      <c r="G886" s="205"/>
      <c r="H886" s="206" t="s">
        <v>19</v>
      </c>
      <c r="I886" s="208"/>
      <c r="J886" s="205"/>
      <c r="K886" s="205"/>
      <c r="L886" s="209"/>
      <c r="M886" s="210"/>
      <c r="N886" s="211"/>
      <c r="O886" s="211"/>
      <c r="P886" s="211"/>
      <c r="Q886" s="211"/>
      <c r="R886" s="211"/>
      <c r="S886" s="211"/>
      <c r="T886" s="212"/>
      <c r="AT886" s="213" t="s">
        <v>158</v>
      </c>
      <c r="AU886" s="213" t="s">
        <v>82</v>
      </c>
      <c r="AV886" s="14" t="s">
        <v>80</v>
      </c>
      <c r="AW886" s="14" t="s">
        <v>33</v>
      </c>
      <c r="AX886" s="14" t="s">
        <v>72</v>
      </c>
      <c r="AY886" s="213" t="s">
        <v>143</v>
      </c>
    </row>
    <row r="887" spans="2:51" s="13" customFormat="1" ht="12">
      <c r="B887" s="193"/>
      <c r="C887" s="194"/>
      <c r="D887" s="188" t="s">
        <v>158</v>
      </c>
      <c r="E887" s="195" t="s">
        <v>19</v>
      </c>
      <c r="F887" s="196" t="s">
        <v>908</v>
      </c>
      <c r="G887" s="194"/>
      <c r="H887" s="197">
        <v>46.33</v>
      </c>
      <c r="I887" s="198"/>
      <c r="J887" s="194"/>
      <c r="K887" s="194"/>
      <c r="L887" s="199"/>
      <c r="M887" s="200"/>
      <c r="N887" s="201"/>
      <c r="O887" s="201"/>
      <c r="P887" s="201"/>
      <c r="Q887" s="201"/>
      <c r="R887" s="201"/>
      <c r="S887" s="201"/>
      <c r="T887" s="202"/>
      <c r="AT887" s="203" t="s">
        <v>158</v>
      </c>
      <c r="AU887" s="203" t="s">
        <v>82</v>
      </c>
      <c r="AV887" s="13" t="s">
        <v>82</v>
      </c>
      <c r="AW887" s="13" t="s">
        <v>33</v>
      </c>
      <c r="AX887" s="13" t="s">
        <v>72</v>
      </c>
      <c r="AY887" s="203" t="s">
        <v>143</v>
      </c>
    </row>
    <row r="888" spans="2:51" s="14" customFormat="1" ht="12">
      <c r="B888" s="204"/>
      <c r="C888" s="205"/>
      <c r="D888" s="188" t="s">
        <v>158</v>
      </c>
      <c r="E888" s="206" t="s">
        <v>19</v>
      </c>
      <c r="F888" s="207" t="s">
        <v>306</v>
      </c>
      <c r="G888" s="205"/>
      <c r="H888" s="206" t="s">
        <v>19</v>
      </c>
      <c r="I888" s="208"/>
      <c r="J888" s="205"/>
      <c r="K888" s="205"/>
      <c r="L888" s="209"/>
      <c r="M888" s="210"/>
      <c r="N888" s="211"/>
      <c r="O888" s="211"/>
      <c r="P888" s="211"/>
      <c r="Q888" s="211"/>
      <c r="R888" s="211"/>
      <c r="S888" s="211"/>
      <c r="T888" s="212"/>
      <c r="AT888" s="213" t="s">
        <v>158</v>
      </c>
      <c r="AU888" s="213" t="s">
        <v>82</v>
      </c>
      <c r="AV888" s="14" t="s">
        <v>80</v>
      </c>
      <c r="AW888" s="14" t="s">
        <v>33</v>
      </c>
      <c r="AX888" s="14" t="s">
        <v>72</v>
      </c>
      <c r="AY888" s="213" t="s">
        <v>143</v>
      </c>
    </row>
    <row r="889" spans="2:51" s="13" customFormat="1" ht="12">
      <c r="B889" s="193"/>
      <c r="C889" s="194"/>
      <c r="D889" s="188" t="s">
        <v>158</v>
      </c>
      <c r="E889" s="195" t="s">
        <v>19</v>
      </c>
      <c r="F889" s="196" t="s">
        <v>909</v>
      </c>
      <c r="G889" s="194"/>
      <c r="H889" s="197">
        <v>18.5</v>
      </c>
      <c r="I889" s="198"/>
      <c r="J889" s="194"/>
      <c r="K889" s="194"/>
      <c r="L889" s="199"/>
      <c r="M889" s="200"/>
      <c r="N889" s="201"/>
      <c r="O889" s="201"/>
      <c r="P889" s="201"/>
      <c r="Q889" s="201"/>
      <c r="R889" s="201"/>
      <c r="S889" s="201"/>
      <c r="T889" s="202"/>
      <c r="AT889" s="203" t="s">
        <v>158</v>
      </c>
      <c r="AU889" s="203" t="s">
        <v>82</v>
      </c>
      <c r="AV889" s="13" t="s">
        <v>82</v>
      </c>
      <c r="AW889" s="13" t="s">
        <v>33</v>
      </c>
      <c r="AX889" s="13" t="s">
        <v>72</v>
      </c>
      <c r="AY889" s="203" t="s">
        <v>143</v>
      </c>
    </row>
    <row r="890" spans="2:51" s="15" customFormat="1" ht="12">
      <c r="B890" s="214"/>
      <c r="C890" s="215"/>
      <c r="D890" s="188" t="s">
        <v>158</v>
      </c>
      <c r="E890" s="216" t="s">
        <v>19</v>
      </c>
      <c r="F890" s="217" t="s">
        <v>172</v>
      </c>
      <c r="G890" s="215"/>
      <c r="H890" s="218">
        <v>157.13</v>
      </c>
      <c r="I890" s="219"/>
      <c r="J890" s="215"/>
      <c r="K890" s="215"/>
      <c r="L890" s="220"/>
      <c r="M890" s="221"/>
      <c r="N890" s="222"/>
      <c r="O890" s="222"/>
      <c r="P890" s="222"/>
      <c r="Q890" s="222"/>
      <c r="R890" s="222"/>
      <c r="S890" s="222"/>
      <c r="T890" s="223"/>
      <c r="AT890" s="224" t="s">
        <v>158</v>
      </c>
      <c r="AU890" s="224" t="s">
        <v>82</v>
      </c>
      <c r="AV890" s="15" t="s">
        <v>149</v>
      </c>
      <c r="AW890" s="15" t="s">
        <v>33</v>
      </c>
      <c r="AX890" s="15" t="s">
        <v>80</v>
      </c>
      <c r="AY890" s="224" t="s">
        <v>143</v>
      </c>
    </row>
    <row r="891" spans="1:65" s="2" customFormat="1" ht="14.45" customHeight="1">
      <c r="A891" s="36"/>
      <c r="B891" s="37"/>
      <c r="C891" s="175" t="s">
        <v>910</v>
      </c>
      <c r="D891" s="175" t="s">
        <v>145</v>
      </c>
      <c r="E891" s="176" t="s">
        <v>911</v>
      </c>
      <c r="F891" s="177" t="s">
        <v>912</v>
      </c>
      <c r="G891" s="178" t="s">
        <v>154</v>
      </c>
      <c r="H891" s="179">
        <v>405.29</v>
      </c>
      <c r="I891" s="180"/>
      <c r="J891" s="181">
        <f>ROUND(I891*H891,2)</f>
        <v>0</v>
      </c>
      <c r="K891" s="177" t="s">
        <v>155</v>
      </c>
      <c r="L891" s="41"/>
      <c r="M891" s="182" t="s">
        <v>19</v>
      </c>
      <c r="N891" s="183" t="s">
        <v>43</v>
      </c>
      <c r="O891" s="66"/>
      <c r="P891" s="184">
        <f>O891*H891</f>
        <v>0</v>
      </c>
      <c r="Q891" s="184">
        <v>0.0001</v>
      </c>
      <c r="R891" s="184">
        <f>Q891*H891</f>
        <v>0.040529</v>
      </c>
      <c r="S891" s="184">
        <v>0</v>
      </c>
      <c r="T891" s="185">
        <f>S891*H891</f>
        <v>0</v>
      </c>
      <c r="U891" s="36"/>
      <c r="V891" s="36"/>
      <c r="W891" s="36"/>
      <c r="X891" s="36"/>
      <c r="Y891" s="36"/>
      <c r="Z891" s="36"/>
      <c r="AA891" s="36"/>
      <c r="AB891" s="36"/>
      <c r="AC891" s="36"/>
      <c r="AD891" s="36"/>
      <c r="AE891" s="36"/>
      <c r="AR891" s="186" t="s">
        <v>242</v>
      </c>
      <c r="AT891" s="186" t="s">
        <v>145</v>
      </c>
      <c r="AU891" s="186" t="s">
        <v>82</v>
      </c>
      <c r="AY891" s="19" t="s">
        <v>143</v>
      </c>
      <c r="BE891" s="187">
        <f>IF(N891="základní",J891,0)</f>
        <v>0</v>
      </c>
      <c r="BF891" s="187">
        <f>IF(N891="snížená",J891,0)</f>
        <v>0</v>
      </c>
      <c r="BG891" s="187">
        <f>IF(N891="zákl. přenesená",J891,0)</f>
        <v>0</v>
      </c>
      <c r="BH891" s="187">
        <f>IF(N891="sníž. přenesená",J891,0)</f>
        <v>0</v>
      </c>
      <c r="BI891" s="187">
        <f>IF(N891="nulová",J891,0)</f>
        <v>0</v>
      </c>
      <c r="BJ891" s="19" t="s">
        <v>80</v>
      </c>
      <c r="BK891" s="187">
        <f>ROUND(I891*H891,2)</f>
        <v>0</v>
      </c>
      <c r="BL891" s="19" t="s">
        <v>242</v>
      </c>
      <c r="BM891" s="186" t="s">
        <v>913</v>
      </c>
    </row>
    <row r="892" spans="1:47" s="2" customFormat="1" ht="19.5">
      <c r="A892" s="36"/>
      <c r="B892" s="37"/>
      <c r="C892" s="38"/>
      <c r="D892" s="188" t="s">
        <v>151</v>
      </c>
      <c r="E892" s="38"/>
      <c r="F892" s="189" t="s">
        <v>914</v>
      </c>
      <c r="G892" s="38"/>
      <c r="H892" s="38"/>
      <c r="I892" s="190"/>
      <c r="J892" s="38"/>
      <c r="K892" s="38"/>
      <c r="L892" s="41"/>
      <c r="M892" s="191"/>
      <c r="N892" s="192"/>
      <c r="O892" s="66"/>
      <c r="P892" s="66"/>
      <c r="Q892" s="66"/>
      <c r="R892" s="66"/>
      <c r="S892" s="66"/>
      <c r="T892" s="67"/>
      <c r="U892" s="36"/>
      <c r="V892" s="36"/>
      <c r="W892" s="36"/>
      <c r="X892" s="36"/>
      <c r="Y892" s="36"/>
      <c r="Z892" s="36"/>
      <c r="AA892" s="36"/>
      <c r="AB892" s="36"/>
      <c r="AC892" s="36"/>
      <c r="AD892" s="36"/>
      <c r="AE892" s="36"/>
      <c r="AT892" s="19" t="s">
        <v>151</v>
      </c>
      <c r="AU892" s="19" t="s">
        <v>82</v>
      </c>
    </row>
    <row r="893" spans="2:51" s="13" customFormat="1" ht="12">
      <c r="B893" s="193"/>
      <c r="C893" s="194"/>
      <c r="D893" s="188" t="s">
        <v>158</v>
      </c>
      <c r="E893" s="195" t="s">
        <v>19</v>
      </c>
      <c r="F893" s="196" t="s">
        <v>915</v>
      </c>
      <c r="G893" s="194"/>
      <c r="H893" s="197">
        <v>405.29</v>
      </c>
      <c r="I893" s="198"/>
      <c r="J893" s="194"/>
      <c r="K893" s="194"/>
      <c r="L893" s="199"/>
      <c r="M893" s="200"/>
      <c r="N893" s="201"/>
      <c r="O893" s="201"/>
      <c r="P893" s="201"/>
      <c r="Q893" s="201"/>
      <c r="R893" s="201"/>
      <c r="S893" s="201"/>
      <c r="T893" s="202"/>
      <c r="AT893" s="203" t="s">
        <v>158</v>
      </c>
      <c r="AU893" s="203" t="s">
        <v>82</v>
      </c>
      <c r="AV893" s="13" t="s">
        <v>82</v>
      </c>
      <c r="AW893" s="13" t="s">
        <v>33</v>
      </c>
      <c r="AX893" s="13" t="s">
        <v>80</v>
      </c>
      <c r="AY893" s="203" t="s">
        <v>143</v>
      </c>
    </row>
    <row r="894" spans="1:65" s="2" customFormat="1" ht="14.45" customHeight="1">
      <c r="A894" s="36"/>
      <c r="B894" s="37"/>
      <c r="C894" s="175" t="s">
        <v>916</v>
      </c>
      <c r="D894" s="175" t="s">
        <v>145</v>
      </c>
      <c r="E894" s="176" t="s">
        <v>917</v>
      </c>
      <c r="F894" s="177" t="s">
        <v>918</v>
      </c>
      <c r="G894" s="178" t="s">
        <v>154</v>
      </c>
      <c r="H894" s="179">
        <v>5.73</v>
      </c>
      <c r="I894" s="180"/>
      <c r="J894" s="181">
        <f>ROUND(I894*H894,2)</f>
        <v>0</v>
      </c>
      <c r="K894" s="177" t="s">
        <v>155</v>
      </c>
      <c r="L894" s="41"/>
      <c r="M894" s="182" t="s">
        <v>19</v>
      </c>
      <c r="N894" s="183" t="s">
        <v>43</v>
      </c>
      <c r="O894" s="66"/>
      <c r="P894" s="184">
        <f>O894*H894</f>
        <v>0</v>
      </c>
      <c r="Q894" s="184">
        <v>0</v>
      </c>
      <c r="R894" s="184">
        <f>Q894*H894</f>
        <v>0</v>
      </c>
      <c r="S894" s="184">
        <v>0</v>
      </c>
      <c r="T894" s="185">
        <f>S894*H894</f>
        <v>0</v>
      </c>
      <c r="U894" s="36"/>
      <c r="V894" s="36"/>
      <c r="W894" s="36"/>
      <c r="X894" s="36"/>
      <c r="Y894" s="36"/>
      <c r="Z894" s="36"/>
      <c r="AA894" s="36"/>
      <c r="AB894" s="36"/>
      <c r="AC894" s="36"/>
      <c r="AD894" s="36"/>
      <c r="AE894" s="36"/>
      <c r="AR894" s="186" t="s">
        <v>242</v>
      </c>
      <c r="AT894" s="186" t="s">
        <v>145</v>
      </c>
      <c r="AU894" s="186" t="s">
        <v>82</v>
      </c>
      <c r="AY894" s="19" t="s">
        <v>143</v>
      </c>
      <c r="BE894" s="187">
        <f>IF(N894="základní",J894,0)</f>
        <v>0</v>
      </c>
      <c r="BF894" s="187">
        <f>IF(N894="snížená",J894,0)</f>
        <v>0</v>
      </c>
      <c r="BG894" s="187">
        <f>IF(N894="zákl. přenesená",J894,0)</f>
        <v>0</v>
      </c>
      <c r="BH894" s="187">
        <f>IF(N894="sníž. přenesená",J894,0)</f>
        <v>0</v>
      </c>
      <c r="BI894" s="187">
        <f>IF(N894="nulová",J894,0)</f>
        <v>0</v>
      </c>
      <c r="BJ894" s="19" t="s">
        <v>80</v>
      </c>
      <c r="BK894" s="187">
        <f>ROUND(I894*H894,2)</f>
        <v>0</v>
      </c>
      <c r="BL894" s="19" t="s">
        <v>242</v>
      </c>
      <c r="BM894" s="186" t="s">
        <v>919</v>
      </c>
    </row>
    <row r="895" spans="1:47" s="2" customFormat="1" ht="19.5">
      <c r="A895" s="36"/>
      <c r="B895" s="37"/>
      <c r="C895" s="38"/>
      <c r="D895" s="188" t="s">
        <v>151</v>
      </c>
      <c r="E895" s="38"/>
      <c r="F895" s="189" t="s">
        <v>920</v>
      </c>
      <c r="G895" s="38"/>
      <c r="H895" s="38"/>
      <c r="I895" s="190"/>
      <c r="J895" s="38"/>
      <c r="K895" s="38"/>
      <c r="L895" s="41"/>
      <c r="M895" s="191"/>
      <c r="N895" s="192"/>
      <c r="O895" s="66"/>
      <c r="P895" s="66"/>
      <c r="Q895" s="66"/>
      <c r="R895" s="66"/>
      <c r="S895" s="66"/>
      <c r="T895" s="67"/>
      <c r="U895" s="36"/>
      <c r="V895" s="36"/>
      <c r="W895" s="36"/>
      <c r="X895" s="36"/>
      <c r="Y895" s="36"/>
      <c r="Z895" s="36"/>
      <c r="AA895" s="36"/>
      <c r="AB895" s="36"/>
      <c r="AC895" s="36"/>
      <c r="AD895" s="36"/>
      <c r="AE895" s="36"/>
      <c r="AT895" s="19" t="s">
        <v>151</v>
      </c>
      <c r="AU895" s="19" t="s">
        <v>82</v>
      </c>
    </row>
    <row r="896" spans="2:51" s="13" customFormat="1" ht="12">
      <c r="B896" s="193"/>
      <c r="C896" s="194"/>
      <c r="D896" s="188" t="s">
        <v>158</v>
      </c>
      <c r="E896" s="195" t="s">
        <v>19</v>
      </c>
      <c r="F896" s="196" t="s">
        <v>921</v>
      </c>
      <c r="G896" s="194"/>
      <c r="H896" s="197">
        <v>5.73</v>
      </c>
      <c r="I896" s="198"/>
      <c r="J896" s="194"/>
      <c r="K896" s="194"/>
      <c r="L896" s="199"/>
      <c r="M896" s="200"/>
      <c r="N896" s="201"/>
      <c r="O896" s="201"/>
      <c r="P896" s="201"/>
      <c r="Q896" s="201"/>
      <c r="R896" s="201"/>
      <c r="S896" s="201"/>
      <c r="T896" s="202"/>
      <c r="AT896" s="203" t="s">
        <v>158</v>
      </c>
      <c r="AU896" s="203" t="s">
        <v>82</v>
      </c>
      <c r="AV896" s="13" t="s">
        <v>82</v>
      </c>
      <c r="AW896" s="13" t="s">
        <v>33</v>
      </c>
      <c r="AX896" s="13" t="s">
        <v>72</v>
      </c>
      <c r="AY896" s="203" t="s">
        <v>143</v>
      </c>
    </row>
    <row r="897" spans="2:51" s="15" customFormat="1" ht="12">
      <c r="B897" s="214"/>
      <c r="C897" s="215"/>
      <c r="D897" s="188" t="s">
        <v>158</v>
      </c>
      <c r="E897" s="216" t="s">
        <v>19</v>
      </c>
      <c r="F897" s="217" t="s">
        <v>172</v>
      </c>
      <c r="G897" s="215"/>
      <c r="H897" s="218">
        <v>5.73</v>
      </c>
      <c r="I897" s="219"/>
      <c r="J897" s="215"/>
      <c r="K897" s="215"/>
      <c r="L897" s="220"/>
      <c r="M897" s="221"/>
      <c r="N897" s="222"/>
      <c r="O897" s="222"/>
      <c r="P897" s="222"/>
      <c r="Q897" s="222"/>
      <c r="R897" s="222"/>
      <c r="S897" s="222"/>
      <c r="T897" s="223"/>
      <c r="AT897" s="224" t="s">
        <v>158</v>
      </c>
      <c r="AU897" s="224" t="s">
        <v>82</v>
      </c>
      <c r="AV897" s="15" t="s">
        <v>149</v>
      </c>
      <c r="AW897" s="15" t="s">
        <v>33</v>
      </c>
      <c r="AX897" s="15" t="s">
        <v>80</v>
      </c>
      <c r="AY897" s="224" t="s">
        <v>143</v>
      </c>
    </row>
    <row r="898" spans="1:65" s="2" customFormat="1" ht="24.2" customHeight="1">
      <c r="A898" s="36"/>
      <c r="B898" s="37"/>
      <c r="C898" s="175" t="s">
        <v>922</v>
      </c>
      <c r="D898" s="175" t="s">
        <v>145</v>
      </c>
      <c r="E898" s="176" t="s">
        <v>923</v>
      </c>
      <c r="F898" s="177" t="s">
        <v>924</v>
      </c>
      <c r="G898" s="178" t="s">
        <v>154</v>
      </c>
      <c r="H898" s="179">
        <v>405.29</v>
      </c>
      <c r="I898" s="180"/>
      <c r="J898" s="181">
        <f>ROUND(I898*H898,2)</f>
        <v>0</v>
      </c>
      <c r="K898" s="177" t="s">
        <v>155</v>
      </c>
      <c r="L898" s="41"/>
      <c r="M898" s="182" t="s">
        <v>19</v>
      </c>
      <c r="N898" s="183" t="s">
        <v>43</v>
      </c>
      <c r="O898" s="66"/>
      <c r="P898" s="184">
        <f>O898*H898</f>
        <v>0</v>
      </c>
      <c r="Q898" s="184">
        <v>0.00015</v>
      </c>
      <c r="R898" s="184">
        <f>Q898*H898</f>
        <v>0.0607935</v>
      </c>
      <c r="S898" s="184">
        <v>0</v>
      </c>
      <c r="T898" s="185">
        <f>S898*H898</f>
        <v>0</v>
      </c>
      <c r="U898" s="36"/>
      <c r="V898" s="36"/>
      <c r="W898" s="36"/>
      <c r="X898" s="36"/>
      <c r="Y898" s="36"/>
      <c r="Z898" s="36"/>
      <c r="AA898" s="36"/>
      <c r="AB898" s="36"/>
      <c r="AC898" s="36"/>
      <c r="AD898" s="36"/>
      <c r="AE898" s="36"/>
      <c r="AR898" s="186" t="s">
        <v>242</v>
      </c>
      <c r="AT898" s="186" t="s">
        <v>145</v>
      </c>
      <c r="AU898" s="186" t="s">
        <v>82</v>
      </c>
      <c r="AY898" s="19" t="s">
        <v>143</v>
      </c>
      <c r="BE898" s="187">
        <f>IF(N898="základní",J898,0)</f>
        <v>0</v>
      </c>
      <c r="BF898" s="187">
        <f>IF(N898="snížená",J898,0)</f>
        <v>0</v>
      </c>
      <c r="BG898" s="187">
        <f>IF(N898="zákl. přenesená",J898,0)</f>
        <v>0</v>
      </c>
      <c r="BH898" s="187">
        <f>IF(N898="sníž. přenesená",J898,0)</f>
        <v>0</v>
      </c>
      <c r="BI898" s="187">
        <f>IF(N898="nulová",J898,0)</f>
        <v>0</v>
      </c>
      <c r="BJ898" s="19" t="s">
        <v>80</v>
      </c>
      <c r="BK898" s="187">
        <f>ROUND(I898*H898,2)</f>
        <v>0</v>
      </c>
      <c r="BL898" s="19" t="s">
        <v>242</v>
      </c>
      <c r="BM898" s="186" t="s">
        <v>925</v>
      </c>
    </row>
    <row r="899" spans="1:47" s="2" customFormat="1" ht="19.5">
      <c r="A899" s="36"/>
      <c r="B899" s="37"/>
      <c r="C899" s="38"/>
      <c r="D899" s="188" t="s">
        <v>151</v>
      </c>
      <c r="E899" s="38"/>
      <c r="F899" s="189" t="s">
        <v>926</v>
      </c>
      <c r="G899" s="38"/>
      <c r="H899" s="38"/>
      <c r="I899" s="190"/>
      <c r="J899" s="38"/>
      <c r="K899" s="38"/>
      <c r="L899" s="41"/>
      <c r="M899" s="191"/>
      <c r="N899" s="192"/>
      <c r="O899" s="66"/>
      <c r="P899" s="66"/>
      <c r="Q899" s="66"/>
      <c r="R899" s="66"/>
      <c r="S899" s="66"/>
      <c r="T899" s="67"/>
      <c r="U899" s="36"/>
      <c r="V899" s="36"/>
      <c r="W899" s="36"/>
      <c r="X899" s="36"/>
      <c r="Y899" s="36"/>
      <c r="Z899" s="36"/>
      <c r="AA899" s="36"/>
      <c r="AB899" s="36"/>
      <c r="AC899" s="36"/>
      <c r="AD899" s="36"/>
      <c r="AE899" s="36"/>
      <c r="AT899" s="19" t="s">
        <v>151</v>
      </c>
      <c r="AU899" s="19" t="s">
        <v>82</v>
      </c>
    </row>
    <row r="900" spans="1:65" s="2" customFormat="1" ht="24.2" customHeight="1">
      <c r="A900" s="36"/>
      <c r="B900" s="37"/>
      <c r="C900" s="175" t="s">
        <v>927</v>
      </c>
      <c r="D900" s="175" t="s">
        <v>145</v>
      </c>
      <c r="E900" s="176" t="s">
        <v>928</v>
      </c>
      <c r="F900" s="177" t="s">
        <v>929</v>
      </c>
      <c r="G900" s="178" t="s">
        <v>196</v>
      </c>
      <c r="H900" s="179">
        <v>5.107</v>
      </c>
      <c r="I900" s="180"/>
      <c r="J900" s="181">
        <f>ROUND(I900*H900,2)</f>
        <v>0</v>
      </c>
      <c r="K900" s="177" t="s">
        <v>155</v>
      </c>
      <c r="L900" s="41"/>
      <c r="M900" s="182" t="s">
        <v>19</v>
      </c>
      <c r="N900" s="183" t="s">
        <v>43</v>
      </c>
      <c r="O900" s="66"/>
      <c r="P900" s="184">
        <f>O900*H900</f>
        <v>0</v>
      </c>
      <c r="Q900" s="184">
        <v>0</v>
      </c>
      <c r="R900" s="184">
        <f>Q900*H900</f>
        <v>0</v>
      </c>
      <c r="S900" s="184">
        <v>0</v>
      </c>
      <c r="T900" s="185">
        <f>S900*H900</f>
        <v>0</v>
      </c>
      <c r="U900" s="36"/>
      <c r="V900" s="36"/>
      <c r="W900" s="36"/>
      <c r="X900" s="36"/>
      <c r="Y900" s="36"/>
      <c r="Z900" s="36"/>
      <c r="AA900" s="36"/>
      <c r="AB900" s="36"/>
      <c r="AC900" s="36"/>
      <c r="AD900" s="36"/>
      <c r="AE900" s="36"/>
      <c r="AR900" s="186" t="s">
        <v>242</v>
      </c>
      <c r="AT900" s="186" t="s">
        <v>145</v>
      </c>
      <c r="AU900" s="186" t="s">
        <v>82</v>
      </c>
      <c r="AY900" s="19" t="s">
        <v>143</v>
      </c>
      <c r="BE900" s="187">
        <f>IF(N900="základní",J900,0)</f>
        <v>0</v>
      </c>
      <c r="BF900" s="187">
        <f>IF(N900="snížená",J900,0)</f>
        <v>0</v>
      </c>
      <c r="BG900" s="187">
        <f>IF(N900="zákl. přenesená",J900,0)</f>
        <v>0</v>
      </c>
      <c r="BH900" s="187">
        <f>IF(N900="sníž. přenesená",J900,0)</f>
        <v>0</v>
      </c>
      <c r="BI900" s="187">
        <f>IF(N900="nulová",J900,0)</f>
        <v>0</v>
      </c>
      <c r="BJ900" s="19" t="s">
        <v>80</v>
      </c>
      <c r="BK900" s="187">
        <f>ROUND(I900*H900,2)</f>
        <v>0</v>
      </c>
      <c r="BL900" s="19" t="s">
        <v>242</v>
      </c>
      <c r="BM900" s="186" t="s">
        <v>930</v>
      </c>
    </row>
    <row r="901" spans="1:47" s="2" customFormat="1" ht="39">
      <c r="A901" s="36"/>
      <c r="B901" s="37"/>
      <c r="C901" s="38"/>
      <c r="D901" s="188" t="s">
        <v>151</v>
      </c>
      <c r="E901" s="38"/>
      <c r="F901" s="189" t="s">
        <v>931</v>
      </c>
      <c r="G901" s="38"/>
      <c r="H901" s="38"/>
      <c r="I901" s="190"/>
      <c r="J901" s="38"/>
      <c r="K901" s="38"/>
      <c r="L901" s="41"/>
      <c r="M901" s="191"/>
      <c r="N901" s="192"/>
      <c r="O901" s="66"/>
      <c r="P901" s="66"/>
      <c r="Q901" s="66"/>
      <c r="R901" s="66"/>
      <c r="S901" s="66"/>
      <c r="T901" s="67"/>
      <c r="U901" s="36"/>
      <c r="V901" s="36"/>
      <c r="W901" s="36"/>
      <c r="X901" s="36"/>
      <c r="Y901" s="36"/>
      <c r="Z901" s="36"/>
      <c r="AA901" s="36"/>
      <c r="AB901" s="36"/>
      <c r="AC901" s="36"/>
      <c r="AD901" s="36"/>
      <c r="AE901" s="36"/>
      <c r="AT901" s="19" t="s">
        <v>151</v>
      </c>
      <c r="AU901" s="19" t="s">
        <v>82</v>
      </c>
    </row>
    <row r="902" spans="1:65" s="2" customFormat="1" ht="24.2" customHeight="1">
      <c r="A902" s="36"/>
      <c r="B902" s="37"/>
      <c r="C902" s="175" t="s">
        <v>932</v>
      </c>
      <c r="D902" s="175" t="s">
        <v>145</v>
      </c>
      <c r="E902" s="176" t="s">
        <v>933</v>
      </c>
      <c r="F902" s="177" t="s">
        <v>934</v>
      </c>
      <c r="G902" s="178" t="s">
        <v>196</v>
      </c>
      <c r="H902" s="179">
        <v>5.107</v>
      </c>
      <c r="I902" s="180"/>
      <c r="J902" s="181">
        <f>ROUND(I902*H902,2)</f>
        <v>0</v>
      </c>
      <c r="K902" s="177" t="s">
        <v>155</v>
      </c>
      <c r="L902" s="41"/>
      <c r="M902" s="182" t="s">
        <v>19</v>
      </c>
      <c r="N902" s="183" t="s">
        <v>43</v>
      </c>
      <c r="O902" s="66"/>
      <c r="P902" s="184">
        <f>O902*H902</f>
        <v>0</v>
      </c>
      <c r="Q902" s="184">
        <v>0</v>
      </c>
      <c r="R902" s="184">
        <f>Q902*H902</f>
        <v>0</v>
      </c>
      <c r="S902" s="184">
        <v>0</v>
      </c>
      <c r="T902" s="185">
        <f>S902*H902</f>
        <v>0</v>
      </c>
      <c r="U902" s="36"/>
      <c r="V902" s="36"/>
      <c r="W902" s="36"/>
      <c r="X902" s="36"/>
      <c r="Y902" s="36"/>
      <c r="Z902" s="36"/>
      <c r="AA902" s="36"/>
      <c r="AB902" s="36"/>
      <c r="AC902" s="36"/>
      <c r="AD902" s="36"/>
      <c r="AE902" s="36"/>
      <c r="AR902" s="186" t="s">
        <v>242</v>
      </c>
      <c r="AT902" s="186" t="s">
        <v>145</v>
      </c>
      <c r="AU902" s="186" t="s">
        <v>82</v>
      </c>
      <c r="AY902" s="19" t="s">
        <v>143</v>
      </c>
      <c r="BE902" s="187">
        <f>IF(N902="základní",J902,0)</f>
        <v>0</v>
      </c>
      <c r="BF902" s="187">
        <f>IF(N902="snížená",J902,0)</f>
        <v>0</v>
      </c>
      <c r="BG902" s="187">
        <f>IF(N902="zákl. přenesená",J902,0)</f>
        <v>0</v>
      </c>
      <c r="BH902" s="187">
        <f>IF(N902="sníž. přenesená",J902,0)</f>
        <v>0</v>
      </c>
      <c r="BI902" s="187">
        <f>IF(N902="nulová",J902,0)</f>
        <v>0</v>
      </c>
      <c r="BJ902" s="19" t="s">
        <v>80</v>
      </c>
      <c r="BK902" s="187">
        <f>ROUND(I902*H902,2)</f>
        <v>0</v>
      </c>
      <c r="BL902" s="19" t="s">
        <v>242</v>
      </c>
      <c r="BM902" s="186" t="s">
        <v>935</v>
      </c>
    </row>
    <row r="903" spans="1:47" s="2" customFormat="1" ht="39">
      <c r="A903" s="36"/>
      <c r="B903" s="37"/>
      <c r="C903" s="38"/>
      <c r="D903" s="188" t="s">
        <v>151</v>
      </c>
      <c r="E903" s="38"/>
      <c r="F903" s="189" t="s">
        <v>936</v>
      </c>
      <c r="G903" s="38"/>
      <c r="H903" s="38"/>
      <c r="I903" s="190"/>
      <c r="J903" s="38"/>
      <c r="K903" s="38"/>
      <c r="L903" s="41"/>
      <c r="M903" s="191"/>
      <c r="N903" s="192"/>
      <c r="O903" s="66"/>
      <c r="P903" s="66"/>
      <c r="Q903" s="66"/>
      <c r="R903" s="66"/>
      <c r="S903" s="66"/>
      <c r="T903" s="67"/>
      <c r="U903" s="36"/>
      <c r="V903" s="36"/>
      <c r="W903" s="36"/>
      <c r="X903" s="36"/>
      <c r="Y903" s="36"/>
      <c r="Z903" s="36"/>
      <c r="AA903" s="36"/>
      <c r="AB903" s="36"/>
      <c r="AC903" s="36"/>
      <c r="AD903" s="36"/>
      <c r="AE903" s="36"/>
      <c r="AT903" s="19" t="s">
        <v>151</v>
      </c>
      <c r="AU903" s="19" t="s">
        <v>82</v>
      </c>
    </row>
    <row r="904" spans="2:63" s="12" customFormat="1" ht="22.9" customHeight="1">
      <c r="B904" s="159"/>
      <c r="C904" s="160"/>
      <c r="D904" s="161" t="s">
        <v>71</v>
      </c>
      <c r="E904" s="173" t="s">
        <v>937</v>
      </c>
      <c r="F904" s="173" t="s">
        <v>938</v>
      </c>
      <c r="G904" s="160"/>
      <c r="H904" s="160"/>
      <c r="I904" s="163"/>
      <c r="J904" s="174">
        <f>BK904</f>
        <v>0</v>
      </c>
      <c r="K904" s="160"/>
      <c r="L904" s="165"/>
      <c r="M904" s="166"/>
      <c r="N904" s="167"/>
      <c r="O904" s="167"/>
      <c r="P904" s="168">
        <f>SUM(P905:P912)</f>
        <v>0</v>
      </c>
      <c r="Q904" s="167"/>
      <c r="R904" s="168">
        <f>SUM(R905:R912)</f>
        <v>0.12269</v>
      </c>
      <c r="S904" s="167"/>
      <c r="T904" s="169">
        <f>SUM(T905:T912)</f>
        <v>0</v>
      </c>
      <c r="AR904" s="170" t="s">
        <v>82</v>
      </c>
      <c r="AT904" s="171" t="s">
        <v>71</v>
      </c>
      <c r="AU904" s="171" t="s">
        <v>80</v>
      </c>
      <c r="AY904" s="170" t="s">
        <v>143</v>
      </c>
      <c r="BK904" s="172">
        <f>SUM(BK905:BK912)</f>
        <v>0</v>
      </c>
    </row>
    <row r="905" spans="1:65" s="2" customFormat="1" ht="24.2" customHeight="1">
      <c r="A905" s="36"/>
      <c r="B905" s="37"/>
      <c r="C905" s="175" t="s">
        <v>939</v>
      </c>
      <c r="D905" s="175" t="s">
        <v>145</v>
      </c>
      <c r="E905" s="176" t="s">
        <v>940</v>
      </c>
      <c r="F905" s="177" t="s">
        <v>941</v>
      </c>
      <c r="G905" s="178" t="s">
        <v>438</v>
      </c>
      <c r="H905" s="179">
        <v>1</v>
      </c>
      <c r="I905" s="180"/>
      <c r="J905" s="181">
        <f>ROUND(I905*H905,2)</f>
        <v>0</v>
      </c>
      <c r="K905" s="177" t="s">
        <v>19</v>
      </c>
      <c r="L905" s="41"/>
      <c r="M905" s="182" t="s">
        <v>19</v>
      </c>
      <c r="N905" s="183" t="s">
        <v>43</v>
      </c>
      <c r="O905" s="66"/>
      <c r="P905" s="184">
        <f>O905*H905</f>
        <v>0</v>
      </c>
      <c r="Q905" s="184">
        <v>0.12269</v>
      </c>
      <c r="R905" s="184">
        <f>Q905*H905</f>
        <v>0.12269</v>
      </c>
      <c r="S905" s="184">
        <v>0</v>
      </c>
      <c r="T905" s="185">
        <f>S905*H905</f>
        <v>0</v>
      </c>
      <c r="U905" s="36"/>
      <c r="V905" s="36"/>
      <c r="W905" s="36"/>
      <c r="X905" s="36"/>
      <c r="Y905" s="36"/>
      <c r="Z905" s="36"/>
      <c r="AA905" s="36"/>
      <c r="AB905" s="36"/>
      <c r="AC905" s="36"/>
      <c r="AD905" s="36"/>
      <c r="AE905" s="36"/>
      <c r="AR905" s="186" t="s">
        <v>242</v>
      </c>
      <c r="AT905" s="186" t="s">
        <v>145</v>
      </c>
      <c r="AU905" s="186" t="s">
        <v>82</v>
      </c>
      <c r="AY905" s="19" t="s">
        <v>143</v>
      </c>
      <c r="BE905" s="187">
        <f>IF(N905="základní",J905,0)</f>
        <v>0</v>
      </c>
      <c r="BF905" s="187">
        <f>IF(N905="snížená",J905,0)</f>
        <v>0</v>
      </c>
      <c r="BG905" s="187">
        <f>IF(N905="zákl. přenesená",J905,0)</f>
        <v>0</v>
      </c>
      <c r="BH905" s="187">
        <f>IF(N905="sníž. přenesená",J905,0)</f>
        <v>0</v>
      </c>
      <c r="BI905" s="187">
        <f>IF(N905="nulová",J905,0)</f>
        <v>0</v>
      </c>
      <c r="BJ905" s="19" t="s">
        <v>80</v>
      </c>
      <c r="BK905" s="187">
        <f>ROUND(I905*H905,2)</f>
        <v>0</v>
      </c>
      <c r="BL905" s="19" t="s">
        <v>242</v>
      </c>
      <c r="BM905" s="186" t="s">
        <v>942</v>
      </c>
    </row>
    <row r="906" spans="1:47" s="2" customFormat="1" ht="19.5">
      <c r="A906" s="36"/>
      <c r="B906" s="37"/>
      <c r="C906" s="38"/>
      <c r="D906" s="188" t="s">
        <v>151</v>
      </c>
      <c r="E906" s="38"/>
      <c r="F906" s="189" t="s">
        <v>941</v>
      </c>
      <c r="G906" s="38"/>
      <c r="H906" s="38"/>
      <c r="I906" s="190"/>
      <c r="J906" s="38"/>
      <c r="K906" s="38"/>
      <c r="L906" s="41"/>
      <c r="M906" s="191"/>
      <c r="N906" s="192"/>
      <c r="O906" s="66"/>
      <c r="P906" s="66"/>
      <c r="Q906" s="66"/>
      <c r="R906" s="66"/>
      <c r="S906" s="66"/>
      <c r="T906" s="67"/>
      <c r="U906" s="36"/>
      <c r="V906" s="36"/>
      <c r="W906" s="36"/>
      <c r="X906" s="36"/>
      <c r="Y906" s="36"/>
      <c r="Z906" s="36"/>
      <c r="AA906" s="36"/>
      <c r="AB906" s="36"/>
      <c r="AC906" s="36"/>
      <c r="AD906" s="36"/>
      <c r="AE906" s="36"/>
      <c r="AT906" s="19" t="s">
        <v>151</v>
      </c>
      <c r="AU906" s="19" t="s">
        <v>82</v>
      </c>
    </row>
    <row r="907" spans="2:51" s="14" customFormat="1" ht="22.5">
      <c r="B907" s="204"/>
      <c r="C907" s="205"/>
      <c r="D907" s="188" t="s">
        <v>158</v>
      </c>
      <c r="E907" s="206" t="s">
        <v>19</v>
      </c>
      <c r="F907" s="207" t="s">
        <v>943</v>
      </c>
      <c r="G907" s="205"/>
      <c r="H907" s="206" t="s">
        <v>19</v>
      </c>
      <c r="I907" s="208"/>
      <c r="J907" s="205"/>
      <c r="K907" s="205"/>
      <c r="L907" s="209"/>
      <c r="M907" s="210"/>
      <c r="N907" s="211"/>
      <c r="O907" s="211"/>
      <c r="P907" s="211"/>
      <c r="Q907" s="211"/>
      <c r="R907" s="211"/>
      <c r="S907" s="211"/>
      <c r="T907" s="212"/>
      <c r="AT907" s="213" t="s">
        <v>158</v>
      </c>
      <c r="AU907" s="213" t="s">
        <v>82</v>
      </c>
      <c r="AV907" s="14" t="s">
        <v>80</v>
      </c>
      <c r="AW907" s="14" t="s">
        <v>33</v>
      </c>
      <c r="AX907" s="14" t="s">
        <v>72</v>
      </c>
      <c r="AY907" s="213" t="s">
        <v>143</v>
      </c>
    </row>
    <row r="908" spans="2:51" s="13" customFormat="1" ht="12">
      <c r="B908" s="193"/>
      <c r="C908" s="194"/>
      <c r="D908" s="188" t="s">
        <v>158</v>
      </c>
      <c r="E908" s="195" t="s">
        <v>19</v>
      </c>
      <c r="F908" s="196" t="s">
        <v>80</v>
      </c>
      <c r="G908" s="194"/>
      <c r="H908" s="197">
        <v>1</v>
      </c>
      <c r="I908" s="198"/>
      <c r="J908" s="194"/>
      <c r="K908" s="194"/>
      <c r="L908" s="199"/>
      <c r="M908" s="200"/>
      <c r="N908" s="201"/>
      <c r="O908" s="201"/>
      <c r="P908" s="201"/>
      <c r="Q908" s="201"/>
      <c r="R908" s="201"/>
      <c r="S908" s="201"/>
      <c r="T908" s="202"/>
      <c r="AT908" s="203" t="s">
        <v>158</v>
      </c>
      <c r="AU908" s="203" t="s">
        <v>82</v>
      </c>
      <c r="AV908" s="13" t="s">
        <v>82</v>
      </c>
      <c r="AW908" s="13" t="s">
        <v>33</v>
      </c>
      <c r="AX908" s="13" t="s">
        <v>80</v>
      </c>
      <c r="AY908" s="203" t="s">
        <v>143</v>
      </c>
    </row>
    <row r="909" spans="1:65" s="2" customFormat="1" ht="24.2" customHeight="1">
      <c r="A909" s="36"/>
      <c r="B909" s="37"/>
      <c r="C909" s="175" t="s">
        <v>944</v>
      </c>
      <c r="D909" s="175" t="s">
        <v>145</v>
      </c>
      <c r="E909" s="176" t="s">
        <v>945</v>
      </c>
      <c r="F909" s="177" t="s">
        <v>946</v>
      </c>
      <c r="G909" s="178" t="s">
        <v>196</v>
      </c>
      <c r="H909" s="179">
        <v>0.123</v>
      </c>
      <c r="I909" s="180"/>
      <c r="J909" s="181">
        <f>ROUND(I909*H909,2)</f>
        <v>0</v>
      </c>
      <c r="K909" s="177" t="s">
        <v>155</v>
      </c>
      <c r="L909" s="41"/>
      <c r="M909" s="182" t="s">
        <v>19</v>
      </c>
      <c r="N909" s="183" t="s">
        <v>43</v>
      </c>
      <c r="O909" s="66"/>
      <c r="P909" s="184">
        <f>O909*H909</f>
        <v>0</v>
      </c>
      <c r="Q909" s="184">
        <v>0</v>
      </c>
      <c r="R909" s="184">
        <f>Q909*H909</f>
        <v>0</v>
      </c>
      <c r="S909" s="184">
        <v>0</v>
      </c>
      <c r="T909" s="185">
        <f>S909*H909</f>
        <v>0</v>
      </c>
      <c r="U909" s="36"/>
      <c r="V909" s="36"/>
      <c r="W909" s="36"/>
      <c r="X909" s="36"/>
      <c r="Y909" s="36"/>
      <c r="Z909" s="36"/>
      <c r="AA909" s="36"/>
      <c r="AB909" s="36"/>
      <c r="AC909" s="36"/>
      <c r="AD909" s="36"/>
      <c r="AE909" s="36"/>
      <c r="AR909" s="186" t="s">
        <v>242</v>
      </c>
      <c r="AT909" s="186" t="s">
        <v>145</v>
      </c>
      <c r="AU909" s="186" t="s">
        <v>82</v>
      </c>
      <c r="AY909" s="19" t="s">
        <v>143</v>
      </c>
      <c r="BE909" s="187">
        <f>IF(N909="základní",J909,0)</f>
        <v>0</v>
      </c>
      <c r="BF909" s="187">
        <f>IF(N909="snížená",J909,0)</f>
        <v>0</v>
      </c>
      <c r="BG909" s="187">
        <f>IF(N909="zákl. přenesená",J909,0)</f>
        <v>0</v>
      </c>
      <c r="BH909" s="187">
        <f>IF(N909="sníž. přenesená",J909,0)</f>
        <v>0</v>
      </c>
      <c r="BI909" s="187">
        <f>IF(N909="nulová",J909,0)</f>
        <v>0</v>
      </c>
      <c r="BJ909" s="19" t="s">
        <v>80</v>
      </c>
      <c r="BK909" s="187">
        <f>ROUND(I909*H909,2)</f>
        <v>0</v>
      </c>
      <c r="BL909" s="19" t="s">
        <v>242</v>
      </c>
      <c r="BM909" s="186" t="s">
        <v>947</v>
      </c>
    </row>
    <row r="910" spans="1:47" s="2" customFormat="1" ht="29.25">
      <c r="A910" s="36"/>
      <c r="B910" s="37"/>
      <c r="C910" s="38"/>
      <c r="D910" s="188" t="s">
        <v>151</v>
      </c>
      <c r="E910" s="38"/>
      <c r="F910" s="189" t="s">
        <v>948</v>
      </c>
      <c r="G910" s="38"/>
      <c r="H910" s="38"/>
      <c r="I910" s="190"/>
      <c r="J910" s="38"/>
      <c r="K910" s="38"/>
      <c r="L910" s="41"/>
      <c r="M910" s="191"/>
      <c r="N910" s="192"/>
      <c r="O910" s="66"/>
      <c r="P910" s="66"/>
      <c r="Q910" s="66"/>
      <c r="R910" s="66"/>
      <c r="S910" s="66"/>
      <c r="T910" s="67"/>
      <c r="U910" s="36"/>
      <c r="V910" s="36"/>
      <c r="W910" s="36"/>
      <c r="X910" s="36"/>
      <c r="Y910" s="36"/>
      <c r="Z910" s="36"/>
      <c r="AA910" s="36"/>
      <c r="AB910" s="36"/>
      <c r="AC910" s="36"/>
      <c r="AD910" s="36"/>
      <c r="AE910" s="36"/>
      <c r="AT910" s="19" t="s">
        <v>151</v>
      </c>
      <c r="AU910" s="19" t="s">
        <v>82</v>
      </c>
    </row>
    <row r="911" spans="1:65" s="2" customFormat="1" ht="24.2" customHeight="1">
      <c r="A911" s="36"/>
      <c r="B911" s="37"/>
      <c r="C911" s="175" t="s">
        <v>949</v>
      </c>
      <c r="D911" s="175" t="s">
        <v>145</v>
      </c>
      <c r="E911" s="176" t="s">
        <v>950</v>
      </c>
      <c r="F911" s="177" t="s">
        <v>951</v>
      </c>
      <c r="G911" s="178" t="s">
        <v>196</v>
      </c>
      <c r="H911" s="179">
        <v>0.123</v>
      </c>
      <c r="I911" s="180"/>
      <c r="J911" s="181">
        <f>ROUND(I911*H911,2)</f>
        <v>0</v>
      </c>
      <c r="K911" s="177" t="s">
        <v>155</v>
      </c>
      <c r="L911" s="41"/>
      <c r="M911" s="182" t="s">
        <v>19</v>
      </c>
      <c r="N911" s="183" t="s">
        <v>43</v>
      </c>
      <c r="O911" s="66"/>
      <c r="P911" s="184">
        <f>O911*H911</f>
        <v>0</v>
      </c>
      <c r="Q911" s="184">
        <v>0</v>
      </c>
      <c r="R911" s="184">
        <f>Q911*H911</f>
        <v>0</v>
      </c>
      <c r="S911" s="184">
        <v>0</v>
      </c>
      <c r="T911" s="185">
        <f>S911*H911</f>
        <v>0</v>
      </c>
      <c r="U911" s="36"/>
      <c r="V911" s="36"/>
      <c r="W911" s="36"/>
      <c r="X911" s="36"/>
      <c r="Y911" s="36"/>
      <c r="Z911" s="36"/>
      <c r="AA911" s="36"/>
      <c r="AB911" s="36"/>
      <c r="AC911" s="36"/>
      <c r="AD911" s="36"/>
      <c r="AE911" s="36"/>
      <c r="AR911" s="186" t="s">
        <v>242</v>
      </c>
      <c r="AT911" s="186" t="s">
        <v>145</v>
      </c>
      <c r="AU911" s="186" t="s">
        <v>82</v>
      </c>
      <c r="AY911" s="19" t="s">
        <v>143</v>
      </c>
      <c r="BE911" s="187">
        <f>IF(N911="základní",J911,0)</f>
        <v>0</v>
      </c>
      <c r="BF911" s="187">
        <f>IF(N911="snížená",J911,0)</f>
        <v>0</v>
      </c>
      <c r="BG911" s="187">
        <f>IF(N911="zákl. přenesená",J911,0)</f>
        <v>0</v>
      </c>
      <c r="BH911" s="187">
        <f>IF(N911="sníž. přenesená",J911,0)</f>
        <v>0</v>
      </c>
      <c r="BI911" s="187">
        <f>IF(N911="nulová",J911,0)</f>
        <v>0</v>
      </c>
      <c r="BJ911" s="19" t="s">
        <v>80</v>
      </c>
      <c r="BK911" s="187">
        <f>ROUND(I911*H911,2)</f>
        <v>0</v>
      </c>
      <c r="BL911" s="19" t="s">
        <v>242</v>
      </c>
      <c r="BM911" s="186" t="s">
        <v>952</v>
      </c>
    </row>
    <row r="912" spans="1:47" s="2" customFormat="1" ht="29.25">
      <c r="A912" s="36"/>
      <c r="B912" s="37"/>
      <c r="C912" s="38"/>
      <c r="D912" s="188" t="s">
        <v>151</v>
      </c>
      <c r="E912" s="38"/>
      <c r="F912" s="189" t="s">
        <v>953</v>
      </c>
      <c r="G912" s="38"/>
      <c r="H912" s="38"/>
      <c r="I912" s="190"/>
      <c r="J912" s="38"/>
      <c r="K912" s="38"/>
      <c r="L912" s="41"/>
      <c r="M912" s="191"/>
      <c r="N912" s="192"/>
      <c r="O912" s="66"/>
      <c r="P912" s="66"/>
      <c r="Q912" s="66"/>
      <c r="R912" s="66"/>
      <c r="S912" s="66"/>
      <c r="T912" s="67"/>
      <c r="U912" s="36"/>
      <c r="V912" s="36"/>
      <c r="W912" s="36"/>
      <c r="X912" s="36"/>
      <c r="Y912" s="36"/>
      <c r="Z912" s="36"/>
      <c r="AA912" s="36"/>
      <c r="AB912" s="36"/>
      <c r="AC912" s="36"/>
      <c r="AD912" s="36"/>
      <c r="AE912" s="36"/>
      <c r="AT912" s="19" t="s">
        <v>151</v>
      </c>
      <c r="AU912" s="19" t="s">
        <v>82</v>
      </c>
    </row>
    <row r="913" spans="2:63" s="12" customFormat="1" ht="22.9" customHeight="1">
      <c r="B913" s="159"/>
      <c r="C913" s="160"/>
      <c r="D913" s="161" t="s">
        <v>71</v>
      </c>
      <c r="E913" s="173" t="s">
        <v>954</v>
      </c>
      <c r="F913" s="173" t="s">
        <v>955</v>
      </c>
      <c r="G913" s="160"/>
      <c r="H913" s="160"/>
      <c r="I913" s="163"/>
      <c r="J913" s="174">
        <f>BK913</f>
        <v>0</v>
      </c>
      <c r="K913" s="160"/>
      <c r="L913" s="165"/>
      <c r="M913" s="166"/>
      <c r="N913" s="167"/>
      <c r="O913" s="167"/>
      <c r="P913" s="168">
        <f>SUM(P914:P999)</f>
        <v>0</v>
      </c>
      <c r="Q913" s="167"/>
      <c r="R913" s="168">
        <f>SUM(R914:R999)</f>
        <v>2.51145</v>
      </c>
      <c r="S913" s="167"/>
      <c r="T913" s="169">
        <f>SUM(T914:T999)</f>
        <v>0</v>
      </c>
      <c r="AR913" s="170" t="s">
        <v>82</v>
      </c>
      <c r="AT913" s="171" t="s">
        <v>71</v>
      </c>
      <c r="AU913" s="171" t="s">
        <v>80</v>
      </c>
      <c r="AY913" s="170" t="s">
        <v>143</v>
      </c>
      <c r="BK913" s="172">
        <f>SUM(BK914:BK999)</f>
        <v>0</v>
      </c>
    </row>
    <row r="914" spans="1:65" s="2" customFormat="1" ht="24.2" customHeight="1">
      <c r="A914" s="36"/>
      <c r="B914" s="37"/>
      <c r="C914" s="175" t="s">
        <v>956</v>
      </c>
      <c r="D914" s="175" t="s">
        <v>145</v>
      </c>
      <c r="E914" s="176" t="s">
        <v>957</v>
      </c>
      <c r="F914" s="177" t="s">
        <v>958</v>
      </c>
      <c r="G914" s="178" t="s">
        <v>148</v>
      </c>
      <c r="H914" s="179">
        <v>30</v>
      </c>
      <c r="I914" s="180"/>
      <c r="J914" s="181">
        <f>ROUND(I914*H914,2)</f>
        <v>0</v>
      </c>
      <c r="K914" s="177" t="s">
        <v>155</v>
      </c>
      <c r="L914" s="41"/>
      <c r="M914" s="182" t="s">
        <v>19</v>
      </c>
      <c r="N914" s="183" t="s">
        <v>43</v>
      </c>
      <c r="O914" s="66"/>
      <c r="P914" s="184">
        <f>O914*H914</f>
        <v>0</v>
      </c>
      <c r="Q914" s="184">
        <v>0</v>
      </c>
      <c r="R914" s="184">
        <f>Q914*H914</f>
        <v>0</v>
      </c>
      <c r="S914" s="184">
        <v>0</v>
      </c>
      <c r="T914" s="185">
        <f>S914*H914</f>
        <v>0</v>
      </c>
      <c r="U914" s="36"/>
      <c r="V914" s="36"/>
      <c r="W914" s="36"/>
      <c r="X914" s="36"/>
      <c r="Y914" s="36"/>
      <c r="Z914" s="36"/>
      <c r="AA914" s="36"/>
      <c r="AB914" s="36"/>
      <c r="AC914" s="36"/>
      <c r="AD914" s="36"/>
      <c r="AE914" s="36"/>
      <c r="AR914" s="186" t="s">
        <v>242</v>
      </c>
      <c r="AT914" s="186" t="s">
        <v>145</v>
      </c>
      <c r="AU914" s="186" t="s">
        <v>82</v>
      </c>
      <c r="AY914" s="19" t="s">
        <v>143</v>
      </c>
      <c r="BE914" s="187">
        <f>IF(N914="základní",J914,0)</f>
        <v>0</v>
      </c>
      <c r="BF914" s="187">
        <f>IF(N914="snížená",J914,0)</f>
        <v>0</v>
      </c>
      <c r="BG914" s="187">
        <f>IF(N914="zákl. přenesená",J914,0)</f>
        <v>0</v>
      </c>
      <c r="BH914" s="187">
        <f>IF(N914="sníž. přenesená",J914,0)</f>
        <v>0</v>
      </c>
      <c r="BI914" s="187">
        <f>IF(N914="nulová",J914,0)</f>
        <v>0</v>
      </c>
      <c r="BJ914" s="19" t="s">
        <v>80</v>
      </c>
      <c r="BK914" s="187">
        <f>ROUND(I914*H914,2)</f>
        <v>0</v>
      </c>
      <c r="BL914" s="19" t="s">
        <v>242</v>
      </c>
      <c r="BM914" s="186" t="s">
        <v>959</v>
      </c>
    </row>
    <row r="915" spans="1:47" s="2" customFormat="1" ht="29.25">
      <c r="A915" s="36"/>
      <c r="B915" s="37"/>
      <c r="C915" s="38"/>
      <c r="D915" s="188" t="s">
        <v>151</v>
      </c>
      <c r="E915" s="38"/>
      <c r="F915" s="189" t="s">
        <v>960</v>
      </c>
      <c r="G915" s="38"/>
      <c r="H915" s="38"/>
      <c r="I915" s="190"/>
      <c r="J915" s="38"/>
      <c r="K915" s="38"/>
      <c r="L915" s="41"/>
      <c r="M915" s="191"/>
      <c r="N915" s="192"/>
      <c r="O915" s="66"/>
      <c r="P915" s="66"/>
      <c r="Q915" s="66"/>
      <c r="R915" s="66"/>
      <c r="S915" s="66"/>
      <c r="T915" s="67"/>
      <c r="U915" s="36"/>
      <c r="V915" s="36"/>
      <c r="W915" s="36"/>
      <c r="X915" s="36"/>
      <c r="Y915" s="36"/>
      <c r="Z915" s="36"/>
      <c r="AA915" s="36"/>
      <c r="AB915" s="36"/>
      <c r="AC915" s="36"/>
      <c r="AD915" s="36"/>
      <c r="AE915" s="36"/>
      <c r="AT915" s="19" t="s">
        <v>151</v>
      </c>
      <c r="AU915" s="19" t="s">
        <v>82</v>
      </c>
    </row>
    <row r="916" spans="1:65" s="2" customFormat="1" ht="24.2" customHeight="1">
      <c r="A916" s="36"/>
      <c r="B916" s="37"/>
      <c r="C916" s="225" t="s">
        <v>961</v>
      </c>
      <c r="D916" s="225" t="s">
        <v>214</v>
      </c>
      <c r="E916" s="226" t="s">
        <v>962</v>
      </c>
      <c r="F916" s="227" t="s">
        <v>963</v>
      </c>
      <c r="G916" s="228" t="s">
        <v>148</v>
      </c>
      <c r="H916" s="229">
        <v>29</v>
      </c>
      <c r="I916" s="230"/>
      <c r="J916" s="231">
        <f>ROUND(I916*H916,2)</f>
        <v>0</v>
      </c>
      <c r="K916" s="227" t="s">
        <v>155</v>
      </c>
      <c r="L916" s="232"/>
      <c r="M916" s="233" t="s">
        <v>19</v>
      </c>
      <c r="N916" s="234" t="s">
        <v>43</v>
      </c>
      <c r="O916" s="66"/>
      <c r="P916" s="184">
        <f>O916*H916</f>
        <v>0</v>
      </c>
      <c r="Q916" s="184">
        <v>0.0175</v>
      </c>
      <c r="R916" s="184">
        <f>Q916*H916</f>
        <v>0.5075000000000001</v>
      </c>
      <c r="S916" s="184">
        <v>0</v>
      </c>
      <c r="T916" s="185">
        <f>S916*H916</f>
        <v>0</v>
      </c>
      <c r="U916" s="36"/>
      <c r="V916" s="36"/>
      <c r="W916" s="36"/>
      <c r="X916" s="36"/>
      <c r="Y916" s="36"/>
      <c r="Z916" s="36"/>
      <c r="AA916" s="36"/>
      <c r="AB916" s="36"/>
      <c r="AC916" s="36"/>
      <c r="AD916" s="36"/>
      <c r="AE916" s="36"/>
      <c r="AR916" s="186" t="s">
        <v>356</v>
      </c>
      <c r="AT916" s="186" t="s">
        <v>214</v>
      </c>
      <c r="AU916" s="186" t="s">
        <v>82</v>
      </c>
      <c r="AY916" s="19" t="s">
        <v>143</v>
      </c>
      <c r="BE916" s="187">
        <f>IF(N916="základní",J916,0)</f>
        <v>0</v>
      </c>
      <c r="BF916" s="187">
        <f>IF(N916="snížená",J916,0)</f>
        <v>0</v>
      </c>
      <c r="BG916" s="187">
        <f>IF(N916="zákl. přenesená",J916,0)</f>
        <v>0</v>
      </c>
      <c r="BH916" s="187">
        <f>IF(N916="sníž. přenesená",J916,0)</f>
        <v>0</v>
      </c>
      <c r="BI916" s="187">
        <f>IF(N916="nulová",J916,0)</f>
        <v>0</v>
      </c>
      <c r="BJ916" s="19" t="s">
        <v>80</v>
      </c>
      <c r="BK916" s="187">
        <f>ROUND(I916*H916,2)</f>
        <v>0</v>
      </c>
      <c r="BL916" s="19" t="s">
        <v>242</v>
      </c>
      <c r="BM916" s="186" t="s">
        <v>964</v>
      </c>
    </row>
    <row r="917" spans="1:47" s="2" customFormat="1" ht="19.5">
      <c r="A917" s="36"/>
      <c r="B917" s="37"/>
      <c r="C917" s="38"/>
      <c r="D917" s="188" t="s">
        <v>151</v>
      </c>
      <c r="E917" s="38"/>
      <c r="F917" s="189" t="s">
        <v>963</v>
      </c>
      <c r="G917" s="38"/>
      <c r="H917" s="38"/>
      <c r="I917" s="190"/>
      <c r="J917" s="38"/>
      <c r="K917" s="38"/>
      <c r="L917" s="41"/>
      <c r="M917" s="191"/>
      <c r="N917" s="192"/>
      <c r="O917" s="66"/>
      <c r="P917" s="66"/>
      <c r="Q917" s="66"/>
      <c r="R917" s="66"/>
      <c r="S917" s="66"/>
      <c r="T917" s="67"/>
      <c r="U917" s="36"/>
      <c r="V917" s="36"/>
      <c r="W917" s="36"/>
      <c r="X917" s="36"/>
      <c r="Y917" s="36"/>
      <c r="Z917" s="36"/>
      <c r="AA917" s="36"/>
      <c r="AB917" s="36"/>
      <c r="AC917" s="36"/>
      <c r="AD917" s="36"/>
      <c r="AE917" s="36"/>
      <c r="AT917" s="19" t="s">
        <v>151</v>
      </c>
      <c r="AU917" s="19" t="s">
        <v>82</v>
      </c>
    </row>
    <row r="918" spans="2:51" s="14" customFormat="1" ht="12">
      <c r="B918" s="204"/>
      <c r="C918" s="205"/>
      <c r="D918" s="188" t="s">
        <v>158</v>
      </c>
      <c r="E918" s="206" t="s">
        <v>19</v>
      </c>
      <c r="F918" s="207" t="s">
        <v>276</v>
      </c>
      <c r="G918" s="205"/>
      <c r="H918" s="206" t="s">
        <v>19</v>
      </c>
      <c r="I918" s="208"/>
      <c r="J918" s="205"/>
      <c r="K918" s="205"/>
      <c r="L918" s="209"/>
      <c r="M918" s="210"/>
      <c r="N918" s="211"/>
      <c r="O918" s="211"/>
      <c r="P918" s="211"/>
      <c r="Q918" s="211"/>
      <c r="R918" s="211"/>
      <c r="S918" s="211"/>
      <c r="T918" s="212"/>
      <c r="AT918" s="213" t="s">
        <v>158</v>
      </c>
      <c r="AU918" s="213" t="s">
        <v>82</v>
      </c>
      <c r="AV918" s="14" t="s">
        <v>80</v>
      </c>
      <c r="AW918" s="14" t="s">
        <v>33</v>
      </c>
      <c r="AX918" s="14" t="s">
        <v>72</v>
      </c>
      <c r="AY918" s="213" t="s">
        <v>143</v>
      </c>
    </row>
    <row r="919" spans="2:51" s="13" customFormat="1" ht="12">
      <c r="B919" s="193"/>
      <c r="C919" s="194"/>
      <c r="D919" s="188" t="s">
        <v>158</v>
      </c>
      <c r="E919" s="195" t="s">
        <v>19</v>
      </c>
      <c r="F919" s="196" t="s">
        <v>207</v>
      </c>
      <c r="G919" s="194"/>
      <c r="H919" s="197">
        <v>10</v>
      </c>
      <c r="I919" s="198"/>
      <c r="J919" s="194"/>
      <c r="K919" s="194"/>
      <c r="L919" s="199"/>
      <c r="M919" s="200"/>
      <c r="N919" s="201"/>
      <c r="O919" s="201"/>
      <c r="P919" s="201"/>
      <c r="Q919" s="201"/>
      <c r="R919" s="201"/>
      <c r="S919" s="201"/>
      <c r="T919" s="202"/>
      <c r="AT919" s="203" t="s">
        <v>158</v>
      </c>
      <c r="AU919" s="203" t="s">
        <v>82</v>
      </c>
      <c r="AV919" s="13" t="s">
        <v>82</v>
      </c>
      <c r="AW919" s="13" t="s">
        <v>33</v>
      </c>
      <c r="AX919" s="13" t="s">
        <v>72</v>
      </c>
      <c r="AY919" s="203" t="s">
        <v>143</v>
      </c>
    </row>
    <row r="920" spans="2:51" s="14" customFormat="1" ht="12">
      <c r="B920" s="204"/>
      <c r="C920" s="205"/>
      <c r="D920" s="188" t="s">
        <v>158</v>
      </c>
      <c r="E920" s="206" t="s">
        <v>19</v>
      </c>
      <c r="F920" s="207" t="s">
        <v>287</v>
      </c>
      <c r="G920" s="205"/>
      <c r="H920" s="206" t="s">
        <v>19</v>
      </c>
      <c r="I920" s="208"/>
      <c r="J920" s="205"/>
      <c r="K920" s="205"/>
      <c r="L920" s="209"/>
      <c r="M920" s="210"/>
      <c r="N920" s="211"/>
      <c r="O920" s="211"/>
      <c r="P920" s="211"/>
      <c r="Q920" s="211"/>
      <c r="R920" s="211"/>
      <c r="S920" s="211"/>
      <c r="T920" s="212"/>
      <c r="AT920" s="213" t="s">
        <v>158</v>
      </c>
      <c r="AU920" s="213" t="s">
        <v>82</v>
      </c>
      <c r="AV920" s="14" t="s">
        <v>80</v>
      </c>
      <c r="AW920" s="14" t="s">
        <v>33</v>
      </c>
      <c r="AX920" s="14" t="s">
        <v>72</v>
      </c>
      <c r="AY920" s="213" t="s">
        <v>143</v>
      </c>
    </row>
    <row r="921" spans="2:51" s="13" customFormat="1" ht="12">
      <c r="B921" s="193"/>
      <c r="C921" s="194"/>
      <c r="D921" s="188" t="s">
        <v>158</v>
      </c>
      <c r="E921" s="195" t="s">
        <v>19</v>
      </c>
      <c r="F921" s="196" t="s">
        <v>193</v>
      </c>
      <c r="G921" s="194"/>
      <c r="H921" s="197">
        <v>8</v>
      </c>
      <c r="I921" s="198"/>
      <c r="J921" s="194"/>
      <c r="K921" s="194"/>
      <c r="L921" s="199"/>
      <c r="M921" s="200"/>
      <c r="N921" s="201"/>
      <c r="O921" s="201"/>
      <c r="P921" s="201"/>
      <c r="Q921" s="201"/>
      <c r="R921" s="201"/>
      <c r="S921" s="201"/>
      <c r="T921" s="202"/>
      <c r="AT921" s="203" t="s">
        <v>158</v>
      </c>
      <c r="AU921" s="203" t="s">
        <v>82</v>
      </c>
      <c r="AV921" s="13" t="s">
        <v>82</v>
      </c>
      <c r="AW921" s="13" t="s">
        <v>33</v>
      </c>
      <c r="AX921" s="13" t="s">
        <v>72</v>
      </c>
      <c r="AY921" s="203" t="s">
        <v>143</v>
      </c>
    </row>
    <row r="922" spans="2:51" s="14" customFormat="1" ht="12">
      <c r="B922" s="204"/>
      <c r="C922" s="205"/>
      <c r="D922" s="188" t="s">
        <v>158</v>
      </c>
      <c r="E922" s="206" t="s">
        <v>19</v>
      </c>
      <c r="F922" s="207" t="s">
        <v>297</v>
      </c>
      <c r="G922" s="205"/>
      <c r="H922" s="206" t="s">
        <v>19</v>
      </c>
      <c r="I922" s="208"/>
      <c r="J922" s="205"/>
      <c r="K922" s="205"/>
      <c r="L922" s="209"/>
      <c r="M922" s="210"/>
      <c r="N922" s="211"/>
      <c r="O922" s="211"/>
      <c r="P922" s="211"/>
      <c r="Q922" s="211"/>
      <c r="R922" s="211"/>
      <c r="S922" s="211"/>
      <c r="T922" s="212"/>
      <c r="AT922" s="213" t="s">
        <v>158</v>
      </c>
      <c r="AU922" s="213" t="s">
        <v>82</v>
      </c>
      <c r="AV922" s="14" t="s">
        <v>80</v>
      </c>
      <c r="AW922" s="14" t="s">
        <v>33</v>
      </c>
      <c r="AX922" s="14" t="s">
        <v>72</v>
      </c>
      <c r="AY922" s="213" t="s">
        <v>143</v>
      </c>
    </row>
    <row r="923" spans="2:51" s="13" customFormat="1" ht="12">
      <c r="B923" s="193"/>
      <c r="C923" s="194"/>
      <c r="D923" s="188" t="s">
        <v>158</v>
      </c>
      <c r="E923" s="195" t="s">
        <v>19</v>
      </c>
      <c r="F923" s="196" t="s">
        <v>207</v>
      </c>
      <c r="G923" s="194"/>
      <c r="H923" s="197">
        <v>10</v>
      </c>
      <c r="I923" s="198"/>
      <c r="J923" s="194"/>
      <c r="K923" s="194"/>
      <c r="L923" s="199"/>
      <c r="M923" s="200"/>
      <c r="N923" s="201"/>
      <c r="O923" s="201"/>
      <c r="P923" s="201"/>
      <c r="Q923" s="201"/>
      <c r="R923" s="201"/>
      <c r="S923" s="201"/>
      <c r="T923" s="202"/>
      <c r="AT923" s="203" t="s">
        <v>158</v>
      </c>
      <c r="AU923" s="203" t="s">
        <v>82</v>
      </c>
      <c r="AV923" s="13" t="s">
        <v>82</v>
      </c>
      <c r="AW923" s="13" t="s">
        <v>33</v>
      </c>
      <c r="AX923" s="13" t="s">
        <v>72</v>
      </c>
      <c r="AY923" s="203" t="s">
        <v>143</v>
      </c>
    </row>
    <row r="924" spans="2:51" s="14" customFormat="1" ht="12">
      <c r="B924" s="204"/>
      <c r="C924" s="205"/>
      <c r="D924" s="188" t="s">
        <v>158</v>
      </c>
      <c r="E924" s="206" t="s">
        <v>19</v>
      </c>
      <c r="F924" s="207" t="s">
        <v>306</v>
      </c>
      <c r="G924" s="205"/>
      <c r="H924" s="206" t="s">
        <v>19</v>
      </c>
      <c r="I924" s="208"/>
      <c r="J924" s="205"/>
      <c r="K924" s="205"/>
      <c r="L924" s="209"/>
      <c r="M924" s="210"/>
      <c r="N924" s="211"/>
      <c r="O924" s="211"/>
      <c r="P924" s="211"/>
      <c r="Q924" s="211"/>
      <c r="R924" s="211"/>
      <c r="S924" s="211"/>
      <c r="T924" s="212"/>
      <c r="AT924" s="213" t="s">
        <v>158</v>
      </c>
      <c r="AU924" s="213" t="s">
        <v>82</v>
      </c>
      <c r="AV924" s="14" t="s">
        <v>80</v>
      </c>
      <c r="AW924" s="14" t="s">
        <v>33</v>
      </c>
      <c r="AX924" s="14" t="s">
        <v>72</v>
      </c>
      <c r="AY924" s="213" t="s">
        <v>143</v>
      </c>
    </row>
    <row r="925" spans="2:51" s="13" customFormat="1" ht="12">
      <c r="B925" s="193"/>
      <c r="C925" s="194"/>
      <c r="D925" s="188" t="s">
        <v>158</v>
      </c>
      <c r="E925" s="195" t="s">
        <v>19</v>
      </c>
      <c r="F925" s="196" t="s">
        <v>80</v>
      </c>
      <c r="G925" s="194"/>
      <c r="H925" s="197">
        <v>1</v>
      </c>
      <c r="I925" s="198"/>
      <c r="J925" s="194"/>
      <c r="K925" s="194"/>
      <c r="L925" s="199"/>
      <c r="M925" s="200"/>
      <c r="N925" s="201"/>
      <c r="O925" s="201"/>
      <c r="P925" s="201"/>
      <c r="Q925" s="201"/>
      <c r="R925" s="201"/>
      <c r="S925" s="201"/>
      <c r="T925" s="202"/>
      <c r="AT925" s="203" t="s">
        <v>158</v>
      </c>
      <c r="AU925" s="203" t="s">
        <v>82</v>
      </c>
      <c r="AV925" s="13" t="s">
        <v>82</v>
      </c>
      <c r="AW925" s="13" t="s">
        <v>33</v>
      </c>
      <c r="AX925" s="13" t="s">
        <v>72</v>
      </c>
      <c r="AY925" s="203" t="s">
        <v>143</v>
      </c>
    </row>
    <row r="926" spans="2:51" s="15" customFormat="1" ht="12">
      <c r="B926" s="214"/>
      <c r="C926" s="215"/>
      <c r="D926" s="188" t="s">
        <v>158</v>
      </c>
      <c r="E926" s="216" t="s">
        <v>19</v>
      </c>
      <c r="F926" s="217" t="s">
        <v>172</v>
      </c>
      <c r="G926" s="215"/>
      <c r="H926" s="218">
        <v>29</v>
      </c>
      <c r="I926" s="219"/>
      <c r="J926" s="215"/>
      <c r="K926" s="215"/>
      <c r="L926" s="220"/>
      <c r="M926" s="221"/>
      <c r="N926" s="222"/>
      <c r="O926" s="222"/>
      <c r="P926" s="222"/>
      <c r="Q926" s="222"/>
      <c r="R926" s="222"/>
      <c r="S926" s="222"/>
      <c r="T926" s="223"/>
      <c r="AT926" s="224" t="s">
        <v>158</v>
      </c>
      <c r="AU926" s="224" t="s">
        <v>82</v>
      </c>
      <c r="AV926" s="15" t="s">
        <v>149</v>
      </c>
      <c r="AW926" s="15" t="s">
        <v>33</v>
      </c>
      <c r="AX926" s="15" t="s">
        <v>80</v>
      </c>
      <c r="AY926" s="224" t="s">
        <v>143</v>
      </c>
    </row>
    <row r="927" spans="1:65" s="2" customFormat="1" ht="24.2" customHeight="1">
      <c r="A927" s="36"/>
      <c r="B927" s="37"/>
      <c r="C927" s="225" t="s">
        <v>965</v>
      </c>
      <c r="D927" s="225" t="s">
        <v>214</v>
      </c>
      <c r="E927" s="226" t="s">
        <v>966</v>
      </c>
      <c r="F927" s="227" t="s">
        <v>967</v>
      </c>
      <c r="G927" s="228" t="s">
        <v>148</v>
      </c>
      <c r="H927" s="229">
        <v>1</v>
      </c>
      <c r="I927" s="230"/>
      <c r="J927" s="231">
        <f>ROUND(I927*H927,2)</f>
        <v>0</v>
      </c>
      <c r="K927" s="227" t="s">
        <v>155</v>
      </c>
      <c r="L927" s="232"/>
      <c r="M927" s="233" t="s">
        <v>19</v>
      </c>
      <c r="N927" s="234" t="s">
        <v>43</v>
      </c>
      <c r="O927" s="66"/>
      <c r="P927" s="184">
        <f>O927*H927</f>
        <v>0</v>
      </c>
      <c r="Q927" s="184">
        <v>0.0195</v>
      </c>
      <c r="R927" s="184">
        <f>Q927*H927</f>
        <v>0.0195</v>
      </c>
      <c r="S927" s="184">
        <v>0</v>
      </c>
      <c r="T927" s="185">
        <f>S927*H927</f>
        <v>0</v>
      </c>
      <c r="U927" s="36"/>
      <c r="V927" s="36"/>
      <c r="W927" s="36"/>
      <c r="X927" s="36"/>
      <c r="Y927" s="36"/>
      <c r="Z927" s="36"/>
      <c r="AA927" s="36"/>
      <c r="AB927" s="36"/>
      <c r="AC927" s="36"/>
      <c r="AD927" s="36"/>
      <c r="AE927" s="36"/>
      <c r="AR927" s="186" t="s">
        <v>356</v>
      </c>
      <c r="AT927" s="186" t="s">
        <v>214</v>
      </c>
      <c r="AU927" s="186" t="s">
        <v>82</v>
      </c>
      <c r="AY927" s="19" t="s">
        <v>143</v>
      </c>
      <c r="BE927" s="187">
        <f>IF(N927="základní",J927,0)</f>
        <v>0</v>
      </c>
      <c r="BF927" s="187">
        <f>IF(N927="snížená",J927,0)</f>
        <v>0</v>
      </c>
      <c r="BG927" s="187">
        <f>IF(N927="zákl. přenesená",J927,0)</f>
        <v>0</v>
      </c>
      <c r="BH927" s="187">
        <f>IF(N927="sníž. přenesená",J927,0)</f>
        <v>0</v>
      </c>
      <c r="BI927" s="187">
        <f>IF(N927="nulová",J927,0)</f>
        <v>0</v>
      </c>
      <c r="BJ927" s="19" t="s">
        <v>80</v>
      </c>
      <c r="BK927" s="187">
        <f>ROUND(I927*H927,2)</f>
        <v>0</v>
      </c>
      <c r="BL927" s="19" t="s">
        <v>242</v>
      </c>
      <c r="BM927" s="186" t="s">
        <v>968</v>
      </c>
    </row>
    <row r="928" spans="1:47" s="2" customFormat="1" ht="19.5">
      <c r="A928" s="36"/>
      <c r="B928" s="37"/>
      <c r="C928" s="38"/>
      <c r="D928" s="188" t="s">
        <v>151</v>
      </c>
      <c r="E928" s="38"/>
      <c r="F928" s="189" t="s">
        <v>967</v>
      </c>
      <c r="G928" s="38"/>
      <c r="H928" s="38"/>
      <c r="I928" s="190"/>
      <c r="J928" s="38"/>
      <c r="K928" s="38"/>
      <c r="L928" s="41"/>
      <c r="M928" s="191"/>
      <c r="N928" s="192"/>
      <c r="O928" s="66"/>
      <c r="P928" s="66"/>
      <c r="Q928" s="66"/>
      <c r="R928" s="66"/>
      <c r="S928" s="66"/>
      <c r="T928" s="67"/>
      <c r="U928" s="36"/>
      <c r="V928" s="36"/>
      <c r="W928" s="36"/>
      <c r="X928" s="36"/>
      <c r="Y928" s="36"/>
      <c r="Z928" s="36"/>
      <c r="AA928" s="36"/>
      <c r="AB928" s="36"/>
      <c r="AC928" s="36"/>
      <c r="AD928" s="36"/>
      <c r="AE928" s="36"/>
      <c r="AT928" s="19" t="s">
        <v>151</v>
      </c>
      <c r="AU928" s="19" t="s">
        <v>82</v>
      </c>
    </row>
    <row r="929" spans="2:51" s="14" customFormat="1" ht="12">
      <c r="B929" s="204"/>
      <c r="C929" s="205"/>
      <c r="D929" s="188" t="s">
        <v>158</v>
      </c>
      <c r="E929" s="206" t="s">
        <v>19</v>
      </c>
      <c r="F929" s="207" t="s">
        <v>276</v>
      </c>
      <c r="G929" s="205"/>
      <c r="H929" s="206" t="s">
        <v>19</v>
      </c>
      <c r="I929" s="208"/>
      <c r="J929" s="205"/>
      <c r="K929" s="205"/>
      <c r="L929" s="209"/>
      <c r="M929" s="210"/>
      <c r="N929" s="211"/>
      <c r="O929" s="211"/>
      <c r="P929" s="211"/>
      <c r="Q929" s="211"/>
      <c r="R929" s="211"/>
      <c r="S929" s="211"/>
      <c r="T929" s="212"/>
      <c r="AT929" s="213" t="s">
        <v>158</v>
      </c>
      <c r="AU929" s="213" t="s">
        <v>82</v>
      </c>
      <c r="AV929" s="14" t="s">
        <v>80</v>
      </c>
      <c r="AW929" s="14" t="s">
        <v>33</v>
      </c>
      <c r="AX929" s="14" t="s">
        <v>72</v>
      </c>
      <c r="AY929" s="213" t="s">
        <v>143</v>
      </c>
    </row>
    <row r="930" spans="2:51" s="13" customFormat="1" ht="12">
      <c r="B930" s="193"/>
      <c r="C930" s="194"/>
      <c r="D930" s="188" t="s">
        <v>158</v>
      </c>
      <c r="E930" s="195" t="s">
        <v>19</v>
      </c>
      <c r="F930" s="196" t="s">
        <v>80</v>
      </c>
      <c r="G930" s="194"/>
      <c r="H930" s="197">
        <v>1</v>
      </c>
      <c r="I930" s="198"/>
      <c r="J930" s="194"/>
      <c r="K930" s="194"/>
      <c r="L930" s="199"/>
      <c r="M930" s="200"/>
      <c r="N930" s="201"/>
      <c r="O930" s="201"/>
      <c r="P930" s="201"/>
      <c r="Q930" s="201"/>
      <c r="R930" s="201"/>
      <c r="S930" s="201"/>
      <c r="T930" s="202"/>
      <c r="AT930" s="203" t="s">
        <v>158</v>
      </c>
      <c r="AU930" s="203" t="s">
        <v>82</v>
      </c>
      <c r="AV930" s="13" t="s">
        <v>82</v>
      </c>
      <c r="AW930" s="13" t="s">
        <v>33</v>
      </c>
      <c r="AX930" s="13" t="s">
        <v>72</v>
      </c>
      <c r="AY930" s="203" t="s">
        <v>143</v>
      </c>
    </row>
    <row r="931" spans="2:51" s="15" customFormat="1" ht="12">
      <c r="B931" s="214"/>
      <c r="C931" s="215"/>
      <c r="D931" s="188" t="s">
        <v>158</v>
      </c>
      <c r="E931" s="216" t="s">
        <v>19</v>
      </c>
      <c r="F931" s="217" t="s">
        <v>172</v>
      </c>
      <c r="G931" s="215"/>
      <c r="H931" s="218">
        <v>1</v>
      </c>
      <c r="I931" s="219"/>
      <c r="J931" s="215"/>
      <c r="K931" s="215"/>
      <c r="L931" s="220"/>
      <c r="M931" s="221"/>
      <c r="N931" s="222"/>
      <c r="O931" s="222"/>
      <c r="P931" s="222"/>
      <c r="Q931" s="222"/>
      <c r="R931" s="222"/>
      <c r="S931" s="222"/>
      <c r="T931" s="223"/>
      <c r="AT931" s="224" t="s">
        <v>158</v>
      </c>
      <c r="AU931" s="224" t="s">
        <v>82</v>
      </c>
      <c r="AV931" s="15" t="s">
        <v>149</v>
      </c>
      <c r="AW931" s="15" t="s">
        <v>33</v>
      </c>
      <c r="AX931" s="15" t="s">
        <v>80</v>
      </c>
      <c r="AY931" s="224" t="s">
        <v>143</v>
      </c>
    </row>
    <row r="932" spans="1:65" s="2" customFormat="1" ht="24.2" customHeight="1">
      <c r="A932" s="36"/>
      <c r="B932" s="37"/>
      <c r="C932" s="175" t="s">
        <v>969</v>
      </c>
      <c r="D932" s="175" t="s">
        <v>145</v>
      </c>
      <c r="E932" s="176" t="s">
        <v>970</v>
      </c>
      <c r="F932" s="177" t="s">
        <v>971</v>
      </c>
      <c r="G932" s="178" t="s">
        <v>148</v>
      </c>
      <c r="H932" s="179">
        <v>18</v>
      </c>
      <c r="I932" s="180"/>
      <c r="J932" s="181">
        <f>ROUND(I932*H932,2)</f>
        <v>0</v>
      </c>
      <c r="K932" s="177" t="s">
        <v>155</v>
      </c>
      <c r="L932" s="41"/>
      <c r="M932" s="182" t="s">
        <v>19</v>
      </c>
      <c r="N932" s="183" t="s">
        <v>43</v>
      </c>
      <c r="O932" s="66"/>
      <c r="P932" s="184">
        <f>O932*H932</f>
        <v>0</v>
      </c>
      <c r="Q932" s="184">
        <v>0</v>
      </c>
      <c r="R932" s="184">
        <f>Q932*H932</f>
        <v>0</v>
      </c>
      <c r="S932" s="184">
        <v>0</v>
      </c>
      <c r="T932" s="185">
        <f>S932*H932</f>
        <v>0</v>
      </c>
      <c r="U932" s="36"/>
      <c r="V932" s="36"/>
      <c r="W932" s="36"/>
      <c r="X932" s="36"/>
      <c r="Y932" s="36"/>
      <c r="Z932" s="36"/>
      <c r="AA932" s="36"/>
      <c r="AB932" s="36"/>
      <c r="AC932" s="36"/>
      <c r="AD932" s="36"/>
      <c r="AE932" s="36"/>
      <c r="AR932" s="186" t="s">
        <v>242</v>
      </c>
      <c r="AT932" s="186" t="s">
        <v>145</v>
      </c>
      <c r="AU932" s="186" t="s">
        <v>82</v>
      </c>
      <c r="AY932" s="19" t="s">
        <v>143</v>
      </c>
      <c r="BE932" s="187">
        <f>IF(N932="základní",J932,0)</f>
        <v>0</v>
      </c>
      <c r="BF932" s="187">
        <f>IF(N932="snížená",J932,0)</f>
        <v>0</v>
      </c>
      <c r="BG932" s="187">
        <f>IF(N932="zákl. přenesená",J932,0)</f>
        <v>0</v>
      </c>
      <c r="BH932" s="187">
        <f>IF(N932="sníž. přenesená",J932,0)</f>
        <v>0</v>
      </c>
      <c r="BI932" s="187">
        <f>IF(N932="nulová",J932,0)</f>
        <v>0</v>
      </c>
      <c r="BJ932" s="19" t="s">
        <v>80</v>
      </c>
      <c r="BK932" s="187">
        <f>ROUND(I932*H932,2)</f>
        <v>0</v>
      </c>
      <c r="BL932" s="19" t="s">
        <v>242</v>
      </c>
      <c r="BM932" s="186" t="s">
        <v>972</v>
      </c>
    </row>
    <row r="933" spans="1:47" s="2" customFormat="1" ht="19.5">
      <c r="A933" s="36"/>
      <c r="B933" s="37"/>
      <c r="C933" s="38"/>
      <c r="D933" s="188" t="s">
        <v>151</v>
      </c>
      <c r="E933" s="38"/>
      <c r="F933" s="189" t="s">
        <v>973</v>
      </c>
      <c r="G933" s="38"/>
      <c r="H933" s="38"/>
      <c r="I933" s="190"/>
      <c r="J933" s="38"/>
      <c r="K933" s="38"/>
      <c r="L933" s="41"/>
      <c r="M933" s="191"/>
      <c r="N933" s="192"/>
      <c r="O933" s="66"/>
      <c r="P933" s="66"/>
      <c r="Q933" s="66"/>
      <c r="R933" s="66"/>
      <c r="S933" s="66"/>
      <c r="T933" s="67"/>
      <c r="U933" s="36"/>
      <c r="V933" s="36"/>
      <c r="W933" s="36"/>
      <c r="X933" s="36"/>
      <c r="Y933" s="36"/>
      <c r="Z933" s="36"/>
      <c r="AA933" s="36"/>
      <c r="AB933" s="36"/>
      <c r="AC933" s="36"/>
      <c r="AD933" s="36"/>
      <c r="AE933" s="36"/>
      <c r="AT933" s="19" t="s">
        <v>151</v>
      </c>
      <c r="AU933" s="19" t="s">
        <v>82</v>
      </c>
    </row>
    <row r="934" spans="1:65" s="2" customFormat="1" ht="24.2" customHeight="1">
      <c r="A934" s="36"/>
      <c r="B934" s="37"/>
      <c r="C934" s="225" t="s">
        <v>974</v>
      </c>
      <c r="D934" s="225" t="s">
        <v>214</v>
      </c>
      <c r="E934" s="226" t="s">
        <v>975</v>
      </c>
      <c r="F934" s="227" t="s">
        <v>976</v>
      </c>
      <c r="G934" s="228" t="s">
        <v>148</v>
      </c>
      <c r="H934" s="229">
        <v>6</v>
      </c>
      <c r="I934" s="230"/>
      <c r="J934" s="231">
        <f>ROUND(I934*H934,2)</f>
        <v>0</v>
      </c>
      <c r="K934" s="227" t="s">
        <v>155</v>
      </c>
      <c r="L934" s="232"/>
      <c r="M934" s="233" t="s">
        <v>19</v>
      </c>
      <c r="N934" s="234" t="s">
        <v>43</v>
      </c>
      <c r="O934" s="66"/>
      <c r="P934" s="184">
        <f>O934*H934</f>
        <v>0</v>
      </c>
      <c r="Q934" s="184">
        <v>0.0175</v>
      </c>
      <c r="R934" s="184">
        <f>Q934*H934</f>
        <v>0.10500000000000001</v>
      </c>
      <c r="S934" s="184">
        <v>0</v>
      </c>
      <c r="T934" s="185">
        <f>S934*H934</f>
        <v>0</v>
      </c>
      <c r="U934" s="36"/>
      <c r="V934" s="36"/>
      <c r="W934" s="36"/>
      <c r="X934" s="36"/>
      <c r="Y934" s="36"/>
      <c r="Z934" s="36"/>
      <c r="AA934" s="36"/>
      <c r="AB934" s="36"/>
      <c r="AC934" s="36"/>
      <c r="AD934" s="36"/>
      <c r="AE934" s="36"/>
      <c r="AR934" s="186" t="s">
        <v>356</v>
      </c>
      <c r="AT934" s="186" t="s">
        <v>214</v>
      </c>
      <c r="AU934" s="186" t="s">
        <v>82</v>
      </c>
      <c r="AY934" s="19" t="s">
        <v>143</v>
      </c>
      <c r="BE934" s="187">
        <f>IF(N934="základní",J934,0)</f>
        <v>0</v>
      </c>
      <c r="BF934" s="187">
        <f>IF(N934="snížená",J934,0)</f>
        <v>0</v>
      </c>
      <c r="BG934" s="187">
        <f>IF(N934="zákl. přenesená",J934,0)</f>
        <v>0</v>
      </c>
      <c r="BH934" s="187">
        <f>IF(N934="sníž. přenesená",J934,0)</f>
        <v>0</v>
      </c>
      <c r="BI934" s="187">
        <f>IF(N934="nulová",J934,0)</f>
        <v>0</v>
      </c>
      <c r="BJ934" s="19" t="s">
        <v>80</v>
      </c>
      <c r="BK934" s="187">
        <f>ROUND(I934*H934,2)</f>
        <v>0</v>
      </c>
      <c r="BL934" s="19" t="s">
        <v>242</v>
      </c>
      <c r="BM934" s="186" t="s">
        <v>977</v>
      </c>
    </row>
    <row r="935" spans="1:47" s="2" customFormat="1" ht="19.5">
      <c r="A935" s="36"/>
      <c r="B935" s="37"/>
      <c r="C935" s="38"/>
      <c r="D935" s="188" t="s">
        <v>151</v>
      </c>
      <c r="E935" s="38"/>
      <c r="F935" s="189" t="s">
        <v>976</v>
      </c>
      <c r="G935" s="38"/>
      <c r="H935" s="38"/>
      <c r="I935" s="190"/>
      <c r="J935" s="38"/>
      <c r="K935" s="38"/>
      <c r="L935" s="41"/>
      <c r="M935" s="191"/>
      <c r="N935" s="192"/>
      <c r="O935" s="66"/>
      <c r="P935" s="66"/>
      <c r="Q935" s="66"/>
      <c r="R935" s="66"/>
      <c r="S935" s="66"/>
      <c r="T935" s="67"/>
      <c r="U935" s="36"/>
      <c r="V935" s="36"/>
      <c r="W935" s="36"/>
      <c r="X935" s="36"/>
      <c r="Y935" s="36"/>
      <c r="Z935" s="36"/>
      <c r="AA935" s="36"/>
      <c r="AB935" s="36"/>
      <c r="AC935" s="36"/>
      <c r="AD935" s="36"/>
      <c r="AE935" s="36"/>
      <c r="AT935" s="19" t="s">
        <v>151</v>
      </c>
      <c r="AU935" s="19" t="s">
        <v>82</v>
      </c>
    </row>
    <row r="936" spans="2:51" s="14" customFormat="1" ht="12">
      <c r="B936" s="204"/>
      <c r="C936" s="205"/>
      <c r="D936" s="188" t="s">
        <v>158</v>
      </c>
      <c r="E936" s="206" t="s">
        <v>19</v>
      </c>
      <c r="F936" s="207" t="s">
        <v>978</v>
      </c>
      <c r="G936" s="205"/>
      <c r="H936" s="206" t="s">
        <v>19</v>
      </c>
      <c r="I936" s="208"/>
      <c r="J936" s="205"/>
      <c r="K936" s="205"/>
      <c r="L936" s="209"/>
      <c r="M936" s="210"/>
      <c r="N936" s="211"/>
      <c r="O936" s="211"/>
      <c r="P936" s="211"/>
      <c r="Q936" s="211"/>
      <c r="R936" s="211"/>
      <c r="S936" s="211"/>
      <c r="T936" s="212"/>
      <c r="AT936" s="213" t="s">
        <v>158</v>
      </c>
      <c r="AU936" s="213" t="s">
        <v>82</v>
      </c>
      <c r="AV936" s="14" t="s">
        <v>80</v>
      </c>
      <c r="AW936" s="14" t="s">
        <v>33</v>
      </c>
      <c r="AX936" s="14" t="s">
        <v>72</v>
      </c>
      <c r="AY936" s="213" t="s">
        <v>143</v>
      </c>
    </row>
    <row r="937" spans="2:51" s="14" customFormat="1" ht="12">
      <c r="B937" s="204"/>
      <c r="C937" s="205"/>
      <c r="D937" s="188" t="s">
        <v>158</v>
      </c>
      <c r="E937" s="206" t="s">
        <v>19</v>
      </c>
      <c r="F937" s="207" t="s">
        <v>276</v>
      </c>
      <c r="G937" s="205"/>
      <c r="H937" s="206" t="s">
        <v>19</v>
      </c>
      <c r="I937" s="208"/>
      <c r="J937" s="205"/>
      <c r="K937" s="205"/>
      <c r="L937" s="209"/>
      <c r="M937" s="210"/>
      <c r="N937" s="211"/>
      <c r="O937" s="211"/>
      <c r="P937" s="211"/>
      <c r="Q937" s="211"/>
      <c r="R937" s="211"/>
      <c r="S937" s="211"/>
      <c r="T937" s="212"/>
      <c r="AT937" s="213" t="s">
        <v>158</v>
      </c>
      <c r="AU937" s="213" t="s">
        <v>82</v>
      </c>
      <c r="AV937" s="14" t="s">
        <v>80</v>
      </c>
      <c r="AW937" s="14" t="s">
        <v>33</v>
      </c>
      <c r="AX937" s="14" t="s">
        <v>72</v>
      </c>
      <c r="AY937" s="213" t="s">
        <v>143</v>
      </c>
    </row>
    <row r="938" spans="2:51" s="13" customFormat="1" ht="12">
      <c r="B938" s="193"/>
      <c r="C938" s="194"/>
      <c r="D938" s="188" t="s">
        <v>158</v>
      </c>
      <c r="E938" s="195" t="s">
        <v>19</v>
      </c>
      <c r="F938" s="196" t="s">
        <v>80</v>
      </c>
      <c r="G938" s="194"/>
      <c r="H938" s="197">
        <v>1</v>
      </c>
      <c r="I938" s="198"/>
      <c r="J938" s="194"/>
      <c r="K938" s="194"/>
      <c r="L938" s="199"/>
      <c r="M938" s="200"/>
      <c r="N938" s="201"/>
      <c r="O938" s="201"/>
      <c r="P938" s="201"/>
      <c r="Q938" s="201"/>
      <c r="R938" s="201"/>
      <c r="S938" s="201"/>
      <c r="T938" s="202"/>
      <c r="AT938" s="203" t="s">
        <v>158</v>
      </c>
      <c r="AU938" s="203" t="s">
        <v>82</v>
      </c>
      <c r="AV938" s="13" t="s">
        <v>82</v>
      </c>
      <c r="AW938" s="13" t="s">
        <v>33</v>
      </c>
      <c r="AX938" s="13" t="s">
        <v>72</v>
      </c>
      <c r="AY938" s="203" t="s">
        <v>143</v>
      </c>
    </row>
    <row r="939" spans="2:51" s="14" customFormat="1" ht="12">
      <c r="B939" s="204"/>
      <c r="C939" s="205"/>
      <c r="D939" s="188" t="s">
        <v>158</v>
      </c>
      <c r="E939" s="206" t="s">
        <v>19</v>
      </c>
      <c r="F939" s="207" t="s">
        <v>287</v>
      </c>
      <c r="G939" s="205"/>
      <c r="H939" s="206" t="s">
        <v>19</v>
      </c>
      <c r="I939" s="208"/>
      <c r="J939" s="205"/>
      <c r="K939" s="205"/>
      <c r="L939" s="209"/>
      <c r="M939" s="210"/>
      <c r="N939" s="211"/>
      <c r="O939" s="211"/>
      <c r="P939" s="211"/>
      <c r="Q939" s="211"/>
      <c r="R939" s="211"/>
      <c r="S939" s="211"/>
      <c r="T939" s="212"/>
      <c r="AT939" s="213" t="s">
        <v>158</v>
      </c>
      <c r="AU939" s="213" t="s">
        <v>82</v>
      </c>
      <c r="AV939" s="14" t="s">
        <v>80</v>
      </c>
      <c r="AW939" s="14" t="s">
        <v>33</v>
      </c>
      <c r="AX939" s="14" t="s">
        <v>72</v>
      </c>
      <c r="AY939" s="213" t="s">
        <v>143</v>
      </c>
    </row>
    <row r="940" spans="2:51" s="13" customFormat="1" ht="12">
      <c r="B940" s="193"/>
      <c r="C940" s="194"/>
      <c r="D940" s="188" t="s">
        <v>158</v>
      </c>
      <c r="E940" s="195" t="s">
        <v>19</v>
      </c>
      <c r="F940" s="196" t="s">
        <v>160</v>
      </c>
      <c r="G940" s="194"/>
      <c r="H940" s="197">
        <v>3</v>
      </c>
      <c r="I940" s="198"/>
      <c r="J940" s="194"/>
      <c r="K940" s="194"/>
      <c r="L940" s="199"/>
      <c r="M940" s="200"/>
      <c r="N940" s="201"/>
      <c r="O940" s="201"/>
      <c r="P940" s="201"/>
      <c r="Q940" s="201"/>
      <c r="R940" s="201"/>
      <c r="S940" s="201"/>
      <c r="T940" s="202"/>
      <c r="AT940" s="203" t="s">
        <v>158</v>
      </c>
      <c r="AU940" s="203" t="s">
        <v>82</v>
      </c>
      <c r="AV940" s="13" t="s">
        <v>82</v>
      </c>
      <c r="AW940" s="13" t="s">
        <v>33</v>
      </c>
      <c r="AX940" s="13" t="s">
        <v>72</v>
      </c>
      <c r="AY940" s="203" t="s">
        <v>143</v>
      </c>
    </row>
    <row r="941" spans="2:51" s="14" customFormat="1" ht="12">
      <c r="B941" s="204"/>
      <c r="C941" s="205"/>
      <c r="D941" s="188" t="s">
        <v>158</v>
      </c>
      <c r="E941" s="206" t="s">
        <v>19</v>
      </c>
      <c r="F941" s="207" t="s">
        <v>297</v>
      </c>
      <c r="G941" s="205"/>
      <c r="H941" s="206" t="s">
        <v>19</v>
      </c>
      <c r="I941" s="208"/>
      <c r="J941" s="205"/>
      <c r="K941" s="205"/>
      <c r="L941" s="209"/>
      <c r="M941" s="210"/>
      <c r="N941" s="211"/>
      <c r="O941" s="211"/>
      <c r="P941" s="211"/>
      <c r="Q941" s="211"/>
      <c r="R941" s="211"/>
      <c r="S941" s="211"/>
      <c r="T941" s="212"/>
      <c r="AT941" s="213" t="s">
        <v>158</v>
      </c>
      <c r="AU941" s="213" t="s">
        <v>82</v>
      </c>
      <c r="AV941" s="14" t="s">
        <v>80</v>
      </c>
      <c r="AW941" s="14" t="s">
        <v>33</v>
      </c>
      <c r="AX941" s="14" t="s">
        <v>72</v>
      </c>
      <c r="AY941" s="213" t="s">
        <v>143</v>
      </c>
    </row>
    <row r="942" spans="2:51" s="13" customFormat="1" ht="12">
      <c r="B942" s="193"/>
      <c r="C942" s="194"/>
      <c r="D942" s="188" t="s">
        <v>158</v>
      </c>
      <c r="E942" s="195" t="s">
        <v>19</v>
      </c>
      <c r="F942" s="196" t="s">
        <v>82</v>
      </c>
      <c r="G942" s="194"/>
      <c r="H942" s="197">
        <v>2</v>
      </c>
      <c r="I942" s="198"/>
      <c r="J942" s="194"/>
      <c r="K942" s="194"/>
      <c r="L942" s="199"/>
      <c r="M942" s="200"/>
      <c r="N942" s="201"/>
      <c r="O942" s="201"/>
      <c r="P942" s="201"/>
      <c r="Q942" s="201"/>
      <c r="R942" s="201"/>
      <c r="S942" s="201"/>
      <c r="T942" s="202"/>
      <c r="AT942" s="203" t="s">
        <v>158</v>
      </c>
      <c r="AU942" s="203" t="s">
        <v>82</v>
      </c>
      <c r="AV942" s="13" t="s">
        <v>82</v>
      </c>
      <c r="AW942" s="13" t="s">
        <v>33</v>
      </c>
      <c r="AX942" s="13" t="s">
        <v>72</v>
      </c>
      <c r="AY942" s="203" t="s">
        <v>143</v>
      </c>
    </row>
    <row r="943" spans="2:51" s="15" customFormat="1" ht="12">
      <c r="B943" s="214"/>
      <c r="C943" s="215"/>
      <c r="D943" s="188" t="s">
        <v>158</v>
      </c>
      <c r="E943" s="216" t="s">
        <v>19</v>
      </c>
      <c r="F943" s="217" t="s">
        <v>172</v>
      </c>
      <c r="G943" s="215"/>
      <c r="H943" s="218">
        <v>6</v>
      </c>
      <c r="I943" s="219"/>
      <c r="J943" s="215"/>
      <c r="K943" s="215"/>
      <c r="L943" s="220"/>
      <c r="M943" s="221"/>
      <c r="N943" s="222"/>
      <c r="O943" s="222"/>
      <c r="P943" s="222"/>
      <c r="Q943" s="222"/>
      <c r="R943" s="222"/>
      <c r="S943" s="222"/>
      <c r="T943" s="223"/>
      <c r="AT943" s="224" t="s">
        <v>158</v>
      </c>
      <c r="AU943" s="224" t="s">
        <v>82</v>
      </c>
      <c r="AV943" s="15" t="s">
        <v>149</v>
      </c>
      <c r="AW943" s="15" t="s">
        <v>33</v>
      </c>
      <c r="AX943" s="15" t="s">
        <v>80</v>
      </c>
      <c r="AY943" s="224" t="s">
        <v>143</v>
      </c>
    </row>
    <row r="944" spans="1:65" s="2" customFormat="1" ht="24.2" customHeight="1">
      <c r="A944" s="36"/>
      <c r="B944" s="37"/>
      <c r="C944" s="225" t="s">
        <v>979</v>
      </c>
      <c r="D944" s="225" t="s">
        <v>214</v>
      </c>
      <c r="E944" s="226" t="s">
        <v>980</v>
      </c>
      <c r="F944" s="227" t="s">
        <v>981</v>
      </c>
      <c r="G944" s="228" t="s">
        <v>148</v>
      </c>
      <c r="H944" s="229">
        <v>12</v>
      </c>
      <c r="I944" s="230"/>
      <c r="J944" s="231">
        <f>ROUND(I944*H944,2)</f>
        <v>0</v>
      </c>
      <c r="K944" s="227" t="s">
        <v>155</v>
      </c>
      <c r="L944" s="232"/>
      <c r="M944" s="233" t="s">
        <v>19</v>
      </c>
      <c r="N944" s="234" t="s">
        <v>43</v>
      </c>
      <c r="O944" s="66"/>
      <c r="P944" s="184">
        <f>O944*H944</f>
        <v>0</v>
      </c>
      <c r="Q944" s="184">
        <v>0.0195</v>
      </c>
      <c r="R944" s="184">
        <f>Q944*H944</f>
        <v>0.23399999999999999</v>
      </c>
      <c r="S944" s="184">
        <v>0</v>
      </c>
      <c r="T944" s="185">
        <f>S944*H944</f>
        <v>0</v>
      </c>
      <c r="U944" s="36"/>
      <c r="V944" s="36"/>
      <c r="W944" s="36"/>
      <c r="X944" s="36"/>
      <c r="Y944" s="36"/>
      <c r="Z944" s="36"/>
      <c r="AA944" s="36"/>
      <c r="AB944" s="36"/>
      <c r="AC944" s="36"/>
      <c r="AD944" s="36"/>
      <c r="AE944" s="36"/>
      <c r="AR944" s="186" t="s">
        <v>356</v>
      </c>
      <c r="AT944" s="186" t="s">
        <v>214</v>
      </c>
      <c r="AU944" s="186" t="s">
        <v>82</v>
      </c>
      <c r="AY944" s="19" t="s">
        <v>143</v>
      </c>
      <c r="BE944" s="187">
        <f>IF(N944="základní",J944,0)</f>
        <v>0</v>
      </c>
      <c r="BF944" s="187">
        <f>IF(N944="snížená",J944,0)</f>
        <v>0</v>
      </c>
      <c r="BG944" s="187">
        <f>IF(N944="zákl. přenesená",J944,0)</f>
        <v>0</v>
      </c>
      <c r="BH944" s="187">
        <f>IF(N944="sníž. přenesená",J944,0)</f>
        <v>0</v>
      </c>
      <c r="BI944" s="187">
        <f>IF(N944="nulová",J944,0)</f>
        <v>0</v>
      </c>
      <c r="BJ944" s="19" t="s">
        <v>80</v>
      </c>
      <c r="BK944" s="187">
        <f>ROUND(I944*H944,2)</f>
        <v>0</v>
      </c>
      <c r="BL944" s="19" t="s">
        <v>242</v>
      </c>
      <c r="BM944" s="186" t="s">
        <v>982</v>
      </c>
    </row>
    <row r="945" spans="1:47" s="2" customFormat="1" ht="19.5">
      <c r="A945" s="36"/>
      <c r="B945" s="37"/>
      <c r="C945" s="38"/>
      <c r="D945" s="188" t="s">
        <v>151</v>
      </c>
      <c r="E945" s="38"/>
      <c r="F945" s="189" t="s">
        <v>981</v>
      </c>
      <c r="G945" s="38"/>
      <c r="H945" s="38"/>
      <c r="I945" s="190"/>
      <c r="J945" s="38"/>
      <c r="K945" s="38"/>
      <c r="L945" s="41"/>
      <c r="M945" s="191"/>
      <c r="N945" s="192"/>
      <c r="O945" s="66"/>
      <c r="P945" s="66"/>
      <c r="Q945" s="66"/>
      <c r="R945" s="66"/>
      <c r="S945" s="66"/>
      <c r="T945" s="67"/>
      <c r="U945" s="36"/>
      <c r="V945" s="36"/>
      <c r="W945" s="36"/>
      <c r="X945" s="36"/>
      <c r="Y945" s="36"/>
      <c r="Z945" s="36"/>
      <c r="AA945" s="36"/>
      <c r="AB945" s="36"/>
      <c r="AC945" s="36"/>
      <c r="AD945" s="36"/>
      <c r="AE945" s="36"/>
      <c r="AT945" s="19" t="s">
        <v>151</v>
      </c>
      <c r="AU945" s="19" t="s">
        <v>82</v>
      </c>
    </row>
    <row r="946" spans="2:51" s="14" customFormat="1" ht="12">
      <c r="B946" s="204"/>
      <c r="C946" s="205"/>
      <c r="D946" s="188" t="s">
        <v>158</v>
      </c>
      <c r="E946" s="206" t="s">
        <v>19</v>
      </c>
      <c r="F946" s="207" t="s">
        <v>978</v>
      </c>
      <c r="G946" s="205"/>
      <c r="H946" s="206" t="s">
        <v>19</v>
      </c>
      <c r="I946" s="208"/>
      <c r="J946" s="205"/>
      <c r="K946" s="205"/>
      <c r="L946" s="209"/>
      <c r="M946" s="210"/>
      <c r="N946" s="211"/>
      <c r="O946" s="211"/>
      <c r="P946" s="211"/>
      <c r="Q946" s="211"/>
      <c r="R946" s="211"/>
      <c r="S946" s="211"/>
      <c r="T946" s="212"/>
      <c r="AT946" s="213" t="s">
        <v>158</v>
      </c>
      <c r="AU946" s="213" t="s">
        <v>82</v>
      </c>
      <c r="AV946" s="14" t="s">
        <v>80</v>
      </c>
      <c r="AW946" s="14" t="s">
        <v>33</v>
      </c>
      <c r="AX946" s="14" t="s">
        <v>72</v>
      </c>
      <c r="AY946" s="213" t="s">
        <v>143</v>
      </c>
    </row>
    <row r="947" spans="2:51" s="14" customFormat="1" ht="12">
      <c r="B947" s="204"/>
      <c r="C947" s="205"/>
      <c r="D947" s="188" t="s">
        <v>158</v>
      </c>
      <c r="E947" s="206" t="s">
        <v>19</v>
      </c>
      <c r="F947" s="207" t="s">
        <v>276</v>
      </c>
      <c r="G947" s="205"/>
      <c r="H947" s="206" t="s">
        <v>19</v>
      </c>
      <c r="I947" s="208"/>
      <c r="J947" s="205"/>
      <c r="K947" s="205"/>
      <c r="L947" s="209"/>
      <c r="M947" s="210"/>
      <c r="N947" s="211"/>
      <c r="O947" s="211"/>
      <c r="P947" s="211"/>
      <c r="Q947" s="211"/>
      <c r="R947" s="211"/>
      <c r="S947" s="211"/>
      <c r="T947" s="212"/>
      <c r="AT947" s="213" t="s">
        <v>158</v>
      </c>
      <c r="AU947" s="213" t="s">
        <v>82</v>
      </c>
      <c r="AV947" s="14" t="s">
        <v>80</v>
      </c>
      <c r="AW947" s="14" t="s">
        <v>33</v>
      </c>
      <c r="AX947" s="14" t="s">
        <v>72</v>
      </c>
      <c r="AY947" s="213" t="s">
        <v>143</v>
      </c>
    </row>
    <row r="948" spans="2:51" s="13" customFormat="1" ht="12">
      <c r="B948" s="193"/>
      <c r="C948" s="194"/>
      <c r="D948" s="188" t="s">
        <v>158</v>
      </c>
      <c r="E948" s="195" t="s">
        <v>19</v>
      </c>
      <c r="F948" s="196" t="s">
        <v>182</v>
      </c>
      <c r="G948" s="194"/>
      <c r="H948" s="197">
        <v>6</v>
      </c>
      <c r="I948" s="198"/>
      <c r="J948" s="194"/>
      <c r="K948" s="194"/>
      <c r="L948" s="199"/>
      <c r="M948" s="200"/>
      <c r="N948" s="201"/>
      <c r="O948" s="201"/>
      <c r="P948" s="201"/>
      <c r="Q948" s="201"/>
      <c r="R948" s="201"/>
      <c r="S948" s="201"/>
      <c r="T948" s="202"/>
      <c r="AT948" s="203" t="s">
        <v>158</v>
      </c>
      <c r="AU948" s="203" t="s">
        <v>82</v>
      </c>
      <c r="AV948" s="13" t="s">
        <v>82</v>
      </c>
      <c r="AW948" s="13" t="s">
        <v>33</v>
      </c>
      <c r="AX948" s="13" t="s">
        <v>72</v>
      </c>
      <c r="AY948" s="203" t="s">
        <v>143</v>
      </c>
    </row>
    <row r="949" spans="2:51" s="14" customFormat="1" ht="12">
      <c r="B949" s="204"/>
      <c r="C949" s="205"/>
      <c r="D949" s="188" t="s">
        <v>158</v>
      </c>
      <c r="E949" s="206" t="s">
        <v>19</v>
      </c>
      <c r="F949" s="207" t="s">
        <v>287</v>
      </c>
      <c r="G949" s="205"/>
      <c r="H949" s="206" t="s">
        <v>19</v>
      </c>
      <c r="I949" s="208"/>
      <c r="J949" s="205"/>
      <c r="K949" s="205"/>
      <c r="L949" s="209"/>
      <c r="M949" s="210"/>
      <c r="N949" s="211"/>
      <c r="O949" s="211"/>
      <c r="P949" s="211"/>
      <c r="Q949" s="211"/>
      <c r="R949" s="211"/>
      <c r="S949" s="211"/>
      <c r="T949" s="212"/>
      <c r="AT949" s="213" t="s">
        <v>158</v>
      </c>
      <c r="AU949" s="213" t="s">
        <v>82</v>
      </c>
      <c r="AV949" s="14" t="s">
        <v>80</v>
      </c>
      <c r="AW949" s="14" t="s">
        <v>33</v>
      </c>
      <c r="AX949" s="14" t="s">
        <v>72</v>
      </c>
      <c r="AY949" s="213" t="s">
        <v>143</v>
      </c>
    </row>
    <row r="950" spans="2:51" s="13" customFormat="1" ht="12">
      <c r="B950" s="193"/>
      <c r="C950" s="194"/>
      <c r="D950" s="188" t="s">
        <v>158</v>
      </c>
      <c r="E950" s="195" t="s">
        <v>19</v>
      </c>
      <c r="F950" s="196" t="s">
        <v>160</v>
      </c>
      <c r="G950" s="194"/>
      <c r="H950" s="197">
        <v>3</v>
      </c>
      <c r="I950" s="198"/>
      <c r="J950" s="194"/>
      <c r="K950" s="194"/>
      <c r="L950" s="199"/>
      <c r="M950" s="200"/>
      <c r="N950" s="201"/>
      <c r="O950" s="201"/>
      <c r="P950" s="201"/>
      <c r="Q950" s="201"/>
      <c r="R950" s="201"/>
      <c r="S950" s="201"/>
      <c r="T950" s="202"/>
      <c r="AT950" s="203" t="s">
        <v>158</v>
      </c>
      <c r="AU950" s="203" t="s">
        <v>82</v>
      </c>
      <c r="AV950" s="13" t="s">
        <v>82</v>
      </c>
      <c r="AW950" s="13" t="s">
        <v>33</v>
      </c>
      <c r="AX950" s="13" t="s">
        <v>72</v>
      </c>
      <c r="AY950" s="203" t="s">
        <v>143</v>
      </c>
    </row>
    <row r="951" spans="2:51" s="14" customFormat="1" ht="12">
      <c r="B951" s="204"/>
      <c r="C951" s="205"/>
      <c r="D951" s="188" t="s">
        <v>158</v>
      </c>
      <c r="E951" s="206" t="s">
        <v>19</v>
      </c>
      <c r="F951" s="207" t="s">
        <v>297</v>
      </c>
      <c r="G951" s="205"/>
      <c r="H951" s="206" t="s">
        <v>19</v>
      </c>
      <c r="I951" s="208"/>
      <c r="J951" s="205"/>
      <c r="K951" s="205"/>
      <c r="L951" s="209"/>
      <c r="M951" s="210"/>
      <c r="N951" s="211"/>
      <c r="O951" s="211"/>
      <c r="P951" s="211"/>
      <c r="Q951" s="211"/>
      <c r="R951" s="211"/>
      <c r="S951" s="211"/>
      <c r="T951" s="212"/>
      <c r="AT951" s="213" t="s">
        <v>158</v>
      </c>
      <c r="AU951" s="213" t="s">
        <v>82</v>
      </c>
      <c r="AV951" s="14" t="s">
        <v>80</v>
      </c>
      <c r="AW951" s="14" t="s">
        <v>33</v>
      </c>
      <c r="AX951" s="14" t="s">
        <v>72</v>
      </c>
      <c r="AY951" s="213" t="s">
        <v>143</v>
      </c>
    </row>
    <row r="952" spans="2:51" s="13" customFormat="1" ht="12">
      <c r="B952" s="193"/>
      <c r="C952" s="194"/>
      <c r="D952" s="188" t="s">
        <v>158</v>
      </c>
      <c r="E952" s="195" t="s">
        <v>19</v>
      </c>
      <c r="F952" s="196" t="s">
        <v>82</v>
      </c>
      <c r="G952" s="194"/>
      <c r="H952" s="197">
        <v>2</v>
      </c>
      <c r="I952" s="198"/>
      <c r="J952" s="194"/>
      <c r="K952" s="194"/>
      <c r="L952" s="199"/>
      <c r="M952" s="200"/>
      <c r="N952" s="201"/>
      <c r="O952" s="201"/>
      <c r="P952" s="201"/>
      <c r="Q952" s="201"/>
      <c r="R952" s="201"/>
      <c r="S952" s="201"/>
      <c r="T952" s="202"/>
      <c r="AT952" s="203" t="s">
        <v>158</v>
      </c>
      <c r="AU952" s="203" t="s">
        <v>82</v>
      </c>
      <c r="AV952" s="13" t="s">
        <v>82</v>
      </c>
      <c r="AW952" s="13" t="s">
        <v>33</v>
      </c>
      <c r="AX952" s="13" t="s">
        <v>72</v>
      </c>
      <c r="AY952" s="203" t="s">
        <v>143</v>
      </c>
    </row>
    <row r="953" spans="2:51" s="14" customFormat="1" ht="12">
      <c r="B953" s="204"/>
      <c r="C953" s="205"/>
      <c r="D953" s="188" t="s">
        <v>158</v>
      </c>
      <c r="E953" s="206" t="s">
        <v>19</v>
      </c>
      <c r="F953" s="207" t="s">
        <v>306</v>
      </c>
      <c r="G953" s="205"/>
      <c r="H953" s="206" t="s">
        <v>19</v>
      </c>
      <c r="I953" s="208"/>
      <c r="J953" s="205"/>
      <c r="K953" s="205"/>
      <c r="L953" s="209"/>
      <c r="M953" s="210"/>
      <c r="N953" s="211"/>
      <c r="O953" s="211"/>
      <c r="P953" s="211"/>
      <c r="Q953" s="211"/>
      <c r="R953" s="211"/>
      <c r="S953" s="211"/>
      <c r="T953" s="212"/>
      <c r="AT953" s="213" t="s">
        <v>158</v>
      </c>
      <c r="AU953" s="213" t="s">
        <v>82</v>
      </c>
      <c r="AV953" s="14" t="s">
        <v>80</v>
      </c>
      <c r="AW953" s="14" t="s">
        <v>33</v>
      </c>
      <c r="AX953" s="14" t="s">
        <v>72</v>
      </c>
      <c r="AY953" s="213" t="s">
        <v>143</v>
      </c>
    </row>
    <row r="954" spans="2:51" s="13" customFormat="1" ht="12">
      <c r="B954" s="193"/>
      <c r="C954" s="194"/>
      <c r="D954" s="188" t="s">
        <v>158</v>
      </c>
      <c r="E954" s="195" t="s">
        <v>19</v>
      </c>
      <c r="F954" s="196" t="s">
        <v>80</v>
      </c>
      <c r="G954" s="194"/>
      <c r="H954" s="197">
        <v>1</v>
      </c>
      <c r="I954" s="198"/>
      <c r="J954" s="194"/>
      <c r="K954" s="194"/>
      <c r="L954" s="199"/>
      <c r="M954" s="200"/>
      <c r="N954" s="201"/>
      <c r="O954" s="201"/>
      <c r="P954" s="201"/>
      <c r="Q954" s="201"/>
      <c r="R954" s="201"/>
      <c r="S954" s="201"/>
      <c r="T954" s="202"/>
      <c r="AT954" s="203" t="s">
        <v>158</v>
      </c>
      <c r="AU954" s="203" t="s">
        <v>82</v>
      </c>
      <c r="AV954" s="13" t="s">
        <v>82</v>
      </c>
      <c r="AW954" s="13" t="s">
        <v>33</v>
      </c>
      <c r="AX954" s="13" t="s">
        <v>72</v>
      </c>
      <c r="AY954" s="203" t="s">
        <v>143</v>
      </c>
    </row>
    <row r="955" spans="2:51" s="15" customFormat="1" ht="12">
      <c r="B955" s="214"/>
      <c r="C955" s="215"/>
      <c r="D955" s="188" t="s">
        <v>158</v>
      </c>
      <c r="E955" s="216" t="s">
        <v>19</v>
      </c>
      <c r="F955" s="217" t="s">
        <v>172</v>
      </c>
      <c r="G955" s="215"/>
      <c r="H955" s="218">
        <v>12</v>
      </c>
      <c r="I955" s="219"/>
      <c r="J955" s="215"/>
      <c r="K955" s="215"/>
      <c r="L955" s="220"/>
      <c r="M955" s="221"/>
      <c r="N955" s="222"/>
      <c r="O955" s="222"/>
      <c r="P955" s="222"/>
      <c r="Q955" s="222"/>
      <c r="R955" s="222"/>
      <c r="S955" s="222"/>
      <c r="T955" s="223"/>
      <c r="AT955" s="224" t="s">
        <v>158</v>
      </c>
      <c r="AU955" s="224" t="s">
        <v>82</v>
      </c>
      <c r="AV955" s="15" t="s">
        <v>149</v>
      </c>
      <c r="AW955" s="15" t="s">
        <v>33</v>
      </c>
      <c r="AX955" s="15" t="s">
        <v>80</v>
      </c>
      <c r="AY955" s="224" t="s">
        <v>143</v>
      </c>
    </row>
    <row r="956" spans="1:65" s="2" customFormat="1" ht="24.2" customHeight="1">
      <c r="A956" s="36"/>
      <c r="B956" s="37"/>
      <c r="C956" s="175" t="s">
        <v>983</v>
      </c>
      <c r="D956" s="175" t="s">
        <v>145</v>
      </c>
      <c r="E956" s="176" t="s">
        <v>984</v>
      </c>
      <c r="F956" s="177" t="s">
        <v>985</v>
      </c>
      <c r="G956" s="178" t="s">
        <v>148</v>
      </c>
      <c r="H956" s="179">
        <v>6</v>
      </c>
      <c r="I956" s="180"/>
      <c r="J956" s="181">
        <f>ROUND(I956*H956,2)</f>
        <v>0</v>
      </c>
      <c r="K956" s="177" t="s">
        <v>155</v>
      </c>
      <c r="L956" s="41"/>
      <c r="M956" s="182" t="s">
        <v>19</v>
      </c>
      <c r="N956" s="183" t="s">
        <v>43</v>
      </c>
      <c r="O956" s="66"/>
      <c r="P956" s="184">
        <f>O956*H956</f>
        <v>0</v>
      </c>
      <c r="Q956" s="184">
        <v>0</v>
      </c>
      <c r="R956" s="184">
        <f>Q956*H956</f>
        <v>0</v>
      </c>
      <c r="S956" s="184">
        <v>0</v>
      </c>
      <c r="T956" s="185">
        <f>S956*H956</f>
        <v>0</v>
      </c>
      <c r="U956" s="36"/>
      <c r="V956" s="36"/>
      <c r="W956" s="36"/>
      <c r="X956" s="36"/>
      <c r="Y956" s="36"/>
      <c r="Z956" s="36"/>
      <c r="AA956" s="36"/>
      <c r="AB956" s="36"/>
      <c r="AC956" s="36"/>
      <c r="AD956" s="36"/>
      <c r="AE956" s="36"/>
      <c r="AR956" s="186" t="s">
        <v>242</v>
      </c>
      <c r="AT956" s="186" t="s">
        <v>145</v>
      </c>
      <c r="AU956" s="186" t="s">
        <v>82</v>
      </c>
      <c r="AY956" s="19" t="s">
        <v>143</v>
      </c>
      <c r="BE956" s="187">
        <f>IF(N956="základní",J956,0)</f>
        <v>0</v>
      </c>
      <c r="BF956" s="187">
        <f>IF(N956="snížená",J956,0)</f>
        <v>0</v>
      </c>
      <c r="BG956" s="187">
        <f>IF(N956="zákl. přenesená",J956,0)</f>
        <v>0</v>
      </c>
      <c r="BH956" s="187">
        <f>IF(N956="sníž. přenesená",J956,0)</f>
        <v>0</v>
      </c>
      <c r="BI956" s="187">
        <f>IF(N956="nulová",J956,0)</f>
        <v>0</v>
      </c>
      <c r="BJ956" s="19" t="s">
        <v>80</v>
      </c>
      <c r="BK956" s="187">
        <f>ROUND(I956*H956,2)</f>
        <v>0</v>
      </c>
      <c r="BL956" s="19" t="s">
        <v>242</v>
      </c>
      <c r="BM956" s="186" t="s">
        <v>986</v>
      </c>
    </row>
    <row r="957" spans="1:47" s="2" customFormat="1" ht="19.5">
      <c r="A957" s="36"/>
      <c r="B957" s="37"/>
      <c r="C957" s="38"/>
      <c r="D957" s="188" t="s">
        <v>151</v>
      </c>
      <c r="E957" s="38"/>
      <c r="F957" s="189" t="s">
        <v>987</v>
      </c>
      <c r="G957" s="38"/>
      <c r="H957" s="38"/>
      <c r="I957" s="190"/>
      <c r="J957" s="38"/>
      <c r="K957" s="38"/>
      <c r="L957" s="41"/>
      <c r="M957" s="191"/>
      <c r="N957" s="192"/>
      <c r="O957" s="66"/>
      <c r="P957" s="66"/>
      <c r="Q957" s="66"/>
      <c r="R957" s="66"/>
      <c r="S957" s="66"/>
      <c r="T957" s="67"/>
      <c r="U957" s="36"/>
      <c r="V957" s="36"/>
      <c r="W957" s="36"/>
      <c r="X957" s="36"/>
      <c r="Y957" s="36"/>
      <c r="Z957" s="36"/>
      <c r="AA957" s="36"/>
      <c r="AB957" s="36"/>
      <c r="AC957" s="36"/>
      <c r="AD957" s="36"/>
      <c r="AE957" s="36"/>
      <c r="AT957" s="19" t="s">
        <v>151</v>
      </c>
      <c r="AU957" s="19" t="s">
        <v>82</v>
      </c>
    </row>
    <row r="958" spans="1:65" s="2" customFormat="1" ht="24.2" customHeight="1">
      <c r="A958" s="36"/>
      <c r="B958" s="37"/>
      <c r="C958" s="225" t="s">
        <v>988</v>
      </c>
      <c r="D958" s="225" t="s">
        <v>214</v>
      </c>
      <c r="E958" s="226" t="s">
        <v>989</v>
      </c>
      <c r="F958" s="227" t="s">
        <v>990</v>
      </c>
      <c r="G958" s="228" t="s">
        <v>148</v>
      </c>
      <c r="H958" s="229">
        <v>5</v>
      </c>
      <c r="I958" s="230"/>
      <c r="J958" s="231">
        <f>ROUND(I958*H958,2)</f>
        <v>0</v>
      </c>
      <c r="K958" s="227" t="s">
        <v>155</v>
      </c>
      <c r="L958" s="232"/>
      <c r="M958" s="233" t="s">
        <v>19</v>
      </c>
      <c r="N958" s="234" t="s">
        <v>43</v>
      </c>
      <c r="O958" s="66"/>
      <c r="P958" s="184">
        <f>O958*H958</f>
        <v>0</v>
      </c>
      <c r="Q958" s="184">
        <v>0.043</v>
      </c>
      <c r="R958" s="184">
        <f>Q958*H958</f>
        <v>0.21499999999999997</v>
      </c>
      <c r="S958" s="184">
        <v>0</v>
      </c>
      <c r="T958" s="185">
        <f>S958*H958</f>
        <v>0</v>
      </c>
      <c r="U958" s="36"/>
      <c r="V958" s="36"/>
      <c r="W958" s="36"/>
      <c r="X958" s="36"/>
      <c r="Y958" s="36"/>
      <c r="Z958" s="36"/>
      <c r="AA958" s="36"/>
      <c r="AB958" s="36"/>
      <c r="AC958" s="36"/>
      <c r="AD958" s="36"/>
      <c r="AE958" s="36"/>
      <c r="AR958" s="186" t="s">
        <v>356</v>
      </c>
      <c r="AT958" s="186" t="s">
        <v>214</v>
      </c>
      <c r="AU958" s="186" t="s">
        <v>82</v>
      </c>
      <c r="AY958" s="19" t="s">
        <v>143</v>
      </c>
      <c r="BE958" s="187">
        <f>IF(N958="základní",J958,0)</f>
        <v>0</v>
      </c>
      <c r="BF958" s="187">
        <f>IF(N958="snížená",J958,0)</f>
        <v>0</v>
      </c>
      <c r="BG958" s="187">
        <f>IF(N958="zákl. přenesená",J958,0)</f>
        <v>0</v>
      </c>
      <c r="BH958" s="187">
        <f>IF(N958="sníž. přenesená",J958,0)</f>
        <v>0</v>
      </c>
      <c r="BI958" s="187">
        <f>IF(N958="nulová",J958,0)</f>
        <v>0</v>
      </c>
      <c r="BJ958" s="19" t="s">
        <v>80</v>
      </c>
      <c r="BK958" s="187">
        <f>ROUND(I958*H958,2)</f>
        <v>0</v>
      </c>
      <c r="BL958" s="19" t="s">
        <v>242</v>
      </c>
      <c r="BM958" s="186" t="s">
        <v>991</v>
      </c>
    </row>
    <row r="959" spans="1:47" s="2" customFormat="1" ht="19.5">
      <c r="A959" s="36"/>
      <c r="B959" s="37"/>
      <c r="C959" s="38"/>
      <c r="D959" s="188" t="s">
        <v>151</v>
      </c>
      <c r="E959" s="38"/>
      <c r="F959" s="189" t="s">
        <v>990</v>
      </c>
      <c r="G959" s="38"/>
      <c r="H959" s="38"/>
      <c r="I959" s="190"/>
      <c r="J959" s="38"/>
      <c r="K959" s="38"/>
      <c r="L959" s="41"/>
      <c r="M959" s="191"/>
      <c r="N959" s="192"/>
      <c r="O959" s="66"/>
      <c r="P959" s="66"/>
      <c r="Q959" s="66"/>
      <c r="R959" s="66"/>
      <c r="S959" s="66"/>
      <c r="T959" s="67"/>
      <c r="U959" s="36"/>
      <c r="V959" s="36"/>
      <c r="W959" s="36"/>
      <c r="X959" s="36"/>
      <c r="Y959" s="36"/>
      <c r="Z959" s="36"/>
      <c r="AA959" s="36"/>
      <c r="AB959" s="36"/>
      <c r="AC959" s="36"/>
      <c r="AD959" s="36"/>
      <c r="AE959" s="36"/>
      <c r="AT959" s="19" t="s">
        <v>151</v>
      </c>
      <c r="AU959" s="19" t="s">
        <v>82</v>
      </c>
    </row>
    <row r="960" spans="2:51" s="14" customFormat="1" ht="12">
      <c r="B960" s="204"/>
      <c r="C960" s="205"/>
      <c r="D960" s="188" t="s">
        <v>158</v>
      </c>
      <c r="E960" s="206" t="s">
        <v>19</v>
      </c>
      <c r="F960" s="207" t="s">
        <v>978</v>
      </c>
      <c r="G960" s="205"/>
      <c r="H960" s="206" t="s">
        <v>19</v>
      </c>
      <c r="I960" s="208"/>
      <c r="J960" s="205"/>
      <c r="K960" s="205"/>
      <c r="L960" s="209"/>
      <c r="M960" s="210"/>
      <c r="N960" s="211"/>
      <c r="O960" s="211"/>
      <c r="P960" s="211"/>
      <c r="Q960" s="211"/>
      <c r="R960" s="211"/>
      <c r="S960" s="211"/>
      <c r="T960" s="212"/>
      <c r="AT960" s="213" t="s">
        <v>158</v>
      </c>
      <c r="AU960" s="213" t="s">
        <v>82</v>
      </c>
      <c r="AV960" s="14" t="s">
        <v>80</v>
      </c>
      <c r="AW960" s="14" t="s">
        <v>33</v>
      </c>
      <c r="AX960" s="14" t="s">
        <v>72</v>
      </c>
      <c r="AY960" s="213" t="s">
        <v>143</v>
      </c>
    </row>
    <row r="961" spans="2:51" s="14" customFormat="1" ht="12">
      <c r="B961" s="204"/>
      <c r="C961" s="205"/>
      <c r="D961" s="188" t="s">
        <v>158</v>
      </c>
      <c r="E961" s="206" t="s">
        <v>19</v>
      </c>
      <c r="F961" s="207" t="s">
        <v>276</v>
      </c>
      <c r="G961" s="205"/>
      <c r="H961" s="206" t="s">
        <v>19</v>
      </c>
      <c r="I961" s="208"/>
      <c r="J961" s="205"/>
      <c r="K961" s="205"/>
      <c r="L961" s="209"/>
      <c r="M961" s="210"/>
      <c r="N961" s="211"/>
      <c r="O961" s="211"/>
      <c r="P961" s="211"/>
      <c r="Q961" s="211"/>
      <c r="R961" s="211"/>
      <c r="S961" s="211"/>
      <c r="T961" s="212"/>
      <c r="AT961" s="213" t="s">
        <v>158</v>
      </c>
      <c r="AU961" s="213" t="s">
        <v>82</v>
      </c>
      <c r="AV961" s="14" t="s">
        <v>80</v>
      </c>
      <c r="AW961" s="14" t="s">
        <v>33</v>
      </c>
      <c r="AX961" s="14" t="s">
        <v>72</v>
      </c>
      <c r="AY961" s="213" t="s">
        <v>143</v>
      </c>
    </row>
    <row r="962" spans="2:51" s="13" customFormat="1" ht="12">
      <c r="B962" s="193"/>
      <c r="C962" s="194"/>
      <c r="D962" s="188" t="s">
        <v>158</v>
      </c>
      <c r="E962" s="195" t="s">
        <v>19</v>
      </c>
      <c r="F962" s="196" t="s">
        <v>160</v>
      </c>
      <c r="G962" s="194"/>
      <c r="H962" s="197">
        <v>3</v>
      </c>
      <c r="I962" s="198"/>
      <c r="J962" s="194"/>
      <c r="K962" s="194"/>
      <c r="L962" s="199"/>
      <c r="M962" s="200"/>
      <c r="N962" s="201"/>
      <c r="O962" s="201"/>
      <c r="P962" s="201"/>
      <c r="Q962" s="201"/>
      <c r="R962" s="201"/>
      <c r="S962" s="201"/>
      <c r="T962" s="202"/>
      <c r="AT962" s="203" t="s">
        <v>158</v>
      </c>
      <c r="AU962" s="203" t="s">
        <v>82</v>
      </c>
      <c r="AV962" s="13" t="s">
        <v>82</v>
      </c>
      <c r="AW962" s="13" t="s">
        <v>33</v>
      </c>
      <c r="AX962" s="13" t="s">
        <v>72</v>
      </c>
      <c r="AY962" s="203" t="s">
        <v>143</v>
      </c>
    </row>
    <row r="963" spans="2:51" s="14" customFormat="1" ht="12">
      <c r="B963" s="204"/>
      <c r="C963" s="205"/>
      <c r="D963" s="188" t="s">
        <v>158</v>
      </c>
      <c r="E963" s="206" t="s">
        <v>19</v>
      </c>
      <c r="F963" s="207" t="s">
        <v>306</v>
      </c>
      <c r="G963" s="205"/>
      <c r="H963" s="206" t="s">
        <v>19</v>
      </c>
      <c r="I963" s="208"/>
      <c r="J963" s="205"/>
      <c r="K963" s="205"/>
      <c r="L963" s="209"/>
      <c r="M963" s="210"/>
      <c r="N963" s="211"/>
      <c r="O963" s="211"/>
      <c r="P963" s="211"/>
      <c r="Q963" s="211"/>
      <c r="R963" s="211"/>
      <c r="S963" s="211"/>
      <c r="T963" s="212"/>
      <c r="AT963" s="213" t="s">
        <v>158</v>
      </c>
      <c r="AU963" s="213" t="s">
        <v>82</v>
      </c>
      <c r="AV963" s="14" t="s">
        <v>80</v>
      </c>
      <c r="AW963" s="14" t="s">
        <v>33</v>
      </c>
      <c r="AX963" s="14" t="s">
        <v>72</v>
      </c>
      <c r="AY963" s="213" t="s">
        <v>143</v>
      </c>
    </row>
    <row r="964" spans="2:51" s="13" customFormat="1" ht="12">
      <c r="B964" s="193"/>
      <c r="C964" s="194"/>
      <c r="D964" s="188" t="s">
        <v>158</v>
      </c>
      <c r="E964" s="195" t="s">
        <v>19</v>
      </c>
      <c r="F964" s="196" t="s">
        <v>82</v>
      </c>
      <c r="G964" s="194"/>
      <c r="H964" s="197">
        <v>2</v>
      </c>
      <c r="I964" s="198"/>
      <c r="J964" s="194"/>
      <c r="K964" s="194"/>
      <c r="L964" s="199"/>
      <c r="M964" s="200"/>
      <c r="N964" s="201"/>
      <c r="O964" s="201"/>
      <c r="P964" s="201"/>
      <c r="Q964" s="201"/>
      <c r="R964" s="201"/>
      <c r="S964" s="201"/>
      <c r="T964" s="202"/>
      <c r="AT964" s="203" t="s">
        <v>158</v>
      </c>
      <c r="AU964" s="203" t="s">
        <v>82</v>
      </c>
      <c r="AV964" s="13" t="s">
        <v>82</v>
      </c>
      <c r="AW964" s="13" t="s">
        <v>33</v>
      </c>
      <c r="AX964" s="13" t="s">
        <v>72</v>
      </c>
      <c r="AY964" s="203" t="s">
        <v>143</v>
      </c>
    </row>
    <row r="965" spans="2:51" s="15" customFormat="1" ht="12">
      <c r="B965" s="214"/>
      <c r="C965" s="215"/>
      <c r="D965" s="188" t="s">
        <v>158</v>
      </c>
      <c r="E965" s="216" t="s">
        <v>19</v>
      </c>
      <c r="F965" s="217" t="s">
        <v>172</v>
      </c>
      <c r="G965" s="215"/>
      <c r="H965" s="218">
        <v>5</v>
      </c>
      <c r="I965" s="219"/>
      <c r="J965" s="215"/>
      <c r="K965" s="215"/>
      <c r="L965" s="220"/>
      <c r="M965" s="221"/>
      <c r="N965" s="222"/>
      <c r="O965" s="222"/>
      <c r="P965" s="222"/>
      <c r="Q965" s="222"/>
      <c r="R965" s="222"/>
      <c r="S965" s="222"/>
      <c r="T965" s="223"/>
      <c r="AT965" s="224" t="s">
        <v>158</v>
      </c>
      <c r="AU965" s="224" t="s">
        <v>82</v>
      </c>
      <c r="AV965" s="15" t="s">
        <v>149</v>
      </c>
      <c r="AW965" s="15" t="s">
        <v>33</v>
      </c>
      <c r="AX965" s="15" t="s">
        <v>80</v>
      </c>
      <c r="AY965" s="224" t="s">
        <v>143</v>
      </c>
    </row>
    <row r="966" spans="1:65" s="2" customFormat="1" ht="24.2" customHeight="1">
      <c r="A966" s="36"/>
      <c r="B966" s="37"/>
      <c r="C966" s="225" t="s">
        <v>992</v>
      </c>
      <c r="D966" s="225" t="s">
        <v>214</v>
      </c>
      <c r="E966" s="226" t="s">
        <v>993</v>
      </c>
      <c r="F966" s="227" t="s">
        <v>994</v>
      </c>
      <c r="G966" s="228" t="s">
        <v>148</v>
      </c>
      <c r="H966" s="229">
        <v>1</v>
      </c>
      <c r="I966" s="230"/>
      <c r="J966" s="231">
        <f>ROUND(I966*H966,2)</f>
        <v>0</v>
      </c>
      <c r="K966" s="227" t="s">
        <v>155</v>
      </c>
      <c r="L966" s="232"/>
      <c r="M966" s="233" t="s">
        <v>19</v>
      </c>
      <c r="N966" s="234" t="s">
        <v>43</v>
      </c>
      <c r="O966" s="66"/>
      <c r="P966" s="184">
        <f>O966*H966</f>
        <v>0</v>
      </c>
      <c r="Q966" s="184">
        <v>0.0215</v>
      </c>
      <c r="R966" s="184">
        <f>Q966*H966</f>
        <v>0.0215</v>
      </c>
      <c r="S966" s="184">
        <v>0</v>
      </c>
      <c r="T966" s="185">
        <f>S966*H966</f>
        <v>0</v>
      </c>
      <c r="U966" s="36"/>
      <c r="V966" s="36"/>
      <c r="W966" s="36"/>
      <c r="X966" s="36"/>
      <c r="Y966" s="36"/>
      <c r="Z966" s="36"/>
      <c r="AA966" s="36"/>
      <c r="AB966" s="36"/>
      <c r="AC966" s="36"/>
      <c r="AD966" s="36"/>
      <c r="AE966" s="36"/>
      <c r="AR966" s="186" t="s">
        <v>356</v>
      </c>
      <c r="AT966" s="186" t="s">
        <v>214</v>
      </c>
      <c r="AU966" s="186" t="s">
        <v>82</v>
      </c>
      <c r="AY966" s="19" t="s">
        <v>143</v>
      </c>
      <c r="BE966" s="187">
        <f>IF(N966="základní",J966,0)</f>
        <v>0</v>
      </c>
      <c r="BF966" s="187">
        <f>IF(N966="snížená",J966,0)</f>
        <v>0</v>
      </c>
      <c r="BG966" s="187">
        <f>IF(N966="zákl. přenesená",J966,0)</f>
        <v>0</v>
      </c>
      <c r="BH966" s="187">
        <f>IF(N966="sníž. přenesená",J966,0)</f>
        <v>0</v>
      </c>
      <c r="BI966" s="187">
        <f>IF(N966="nulová",J966,0)</f>
        <v>0</v>
      </c>
      <c r="BJ966" s="19" t="s">
        <v>80</v>
      </c>
      <c r="BK966" s="187">
        <f>ROUND(I966*H966,2)</f>
        <v>0</v>
      </c>
      <c r="BL966" s="19" t="s">
        <v>242</v>
      </c>
      <c r="BM966" s="186" t="s">
        <v>995</v>
      </c>
    </row>
    <row r="967" spans="1:47" s="2" customFormat="1" ht="19.5">
      <c r="A967" s="36"/>
      <c r="B967" s="37"/>
      <c r="C967" s="38"/>
      <c r="D967" s="188" t="s">
        <v>151</v>
      </c>
      <c r="E967" s="38"/>
      <c r="F967" s="189" t="s">
        <v>994</v>
      </c>
      <c r="G967" s="38"/>
      <c r="H967" s="38"/>
      <c r="I967" s="190"/>
      <c r="J967" s="38"/>
      <c r="K967" s="38"/>
      <c r="L967" s="41"/>
      <c r="M967" s="191"/>
      <c r="N967" s="192"/>
      <c r="O967" s="66"/>
      <c r="P967" s="66"/>
      <c r="Q967" s="66"/>
      <c r="R967" s="66"/>
      <c r="S967" s="66"/>
      <c r="T967" s="67"/>
      <c r="U967" s="36"/>
      <c r="V967" s="36"/>
      <c r="W967" s="36"/>
      <c r="X967" s="36"/>
      <c r="Y967" s="36"/>
      <c r="Z967" s="36"/>
      <c r="AA967" s="36"/>
      <c r="AB967" s="36"/>
      <c r="AC967" s="36"/>
      <c r="AD967" s="36"/>
      <c r="AE967" s="36"/>
      <c r="AT967" s="19" t="s">
        <v>151</v>
      </c>
      <c r="AU967" s="19" t="s">
        <v>82</v>
      </c>
    </row>
    <row r="968" spans="2:51" s="14" customFormat="1" ht="12">
      <c r="B968" s="204"/>
      <c r="C968" s="205"/>
      <c r="D968" s="188" t="s">
        <v>158</v>
      </c>
      <c r="E968" s="206" t="s">
        <v>19</v>
      </c>
      <c r="F968" s="207" t="s">
        <v>978</v>
      </c>
      <c r="G968" s="205"/>
      <c r="H968" s="206" t="s">
        <v>19</v>
      </c>
      <c r="I968" s="208"/>
      <c r="J968" s="205"/>
      <c r="K968" s="205"/>
      <c r="L968" s="209"/>
      <c r="M968" s="210"/>
      <c r="N968" s="211"/>
      <c r="O968" s="211"/>
      <c r="P968" s="211"/>
      <c r="Q968" s="211"/>
      <c r="R968" s="211"/>
      <c r="S968" s="211"/>
      <c r="T968" s="212"/>
      <c r="AT968" s="213" t="s">
        <v>158</v>
      </c>
      <c r="AU968" s="213" t="s">
        <v>82</v>
      </c>
      <c r="AV968" s="14" t="s">
        <v>80</v>
      </c>
      <c r="AW968" s="14" t="s">
        <v>33</v>
      </c>
      <c r="AX968" s="14" t="s">
        <v>72</v>
      </c>
      <c r="AY968" s="213" t="s">
        <v>143</v>
      </c>
    </row>
    <row r="969" spans="2:51" s="13" customFormat="1" ht="12">
      <c r="B969" s="193"/>
      <c r="C969" s="194"/>
      <c r="D969" s="188" t="s">
        <v>158</v>
      </c>
      <c r="E969" s="195" t="s">
        <v>19</v>
      </c>
      <c r="F969" s="196" t="s">
        <v>80</v>
      </c>
      <c r="G969" s="194"/>
      <c r="H969" s="197">
        <v>1</v>
      </c>
      <c r="I969" s="198"/>
      <c r="J969" s="194"/>
      <c r="K969" s="194"/>
      <c r="L969" s="199"/>
      <c r="M969" s="200"/>
      <c r="N969" s="201"/>
      <c r="O969" s="201"/>
      <c r="P969" s="201"/>
      <c r="Q969" s="201"/>
      <c r="R969" s="201"/>
      <c r="S969" s="201"/>
      <c r="T969" s="202"/>
      <c r="AT969" s="203" t="s">
        <v>158</v>
      </c>
      <c r="AU969" s="203" t="s">
        <v>82</v>
      </c>
      <c r="AV969" s="13" t="s">
        <v>82</v>
      </c>
      <c r="AW969" s="13" t="s">
        <v>33</v>
      </c>
      <c r="AX969" s="13" t="s">
        <v>80</v>
      </c>
      <c r="AY969" s="203" t="s">
        <v>143</v>
      </c>
    </row>
    <row r="970" spans="1:65" s="2" customFormat="1" ht="24.2" customHeight="1">
      <c r="A970" s="36"/>
      <c r="B970" s="37"/>
      <c r="C970" s="175" t="s">
        <v>996</v>
      </c>
      <c r="D970" s="175" t="s">
        <v>145</v>
      </c>
      <c r="E970" s="176" t="s">
        <v>997</v>
      </c>
      <c r="F970" s="177" t="s">
        <v>998</v>
      </c>
      <c r="G970" s="178" t="s">
        <v>148</v>
      </c>
      <c r="H970" s="179">
        <v>1</v>
      </c>
      <c r="I970" s="180"/>
      <c r="J970" s="181">
        <f>ROUND(I970*H970,2)</f>
        <v>0</v>
      </c>
      <c r="K970" s="177" t="s">
        <v>155</v>
      </c>
      <c r="L970" s="41"/>
      <c r="M970" s="182" t="s">
        <v>19</v>
      </c>
      <c r="N970" s="183" t="s">
        <v>43</v>
      </c>
      <c r="O970" s="66"/>
      <c r="P970" s="184">
        <f>O970*H970</f>
        <v>0</v>
      </c>
      <c r="Q970" s="184">
        <v>0</v>
      </c>
      <c r="R970" s="184">
        <f>Q970*H970</f>
        <v>0</v>
      </c>
      <c r="S970" s="184">
        <v>0</v>
      </c>
      <c r="T970" s="185">
        <f>S970*H970</f>
        <v>0</v>
      </c>
      <c r="U970" s="36"/>
      <c r="V970" s="36"/>
      <c r="W970" s="36"/>
      <c r="X970" s="36"/>
      <c r="Y970" s="36"/>
      <c r="Z970" s="36"/>
      <c r="AA970" s="36"/>
      <c r="AB970" s="36"/>
      <c r="AC970" s="36"/>
      <c r="AD970" s="36"/>
      <c r="AE970" s="36"/>
      <c r="AR970" s="186" t="s">
        <v>242</v>
      </c>
      <c r="AT970" s="186" t="s">
        <v>145</v>
      </c>
      <c r="AU970" s="186" t="s">
        <v>82</v>
      </c>
      <c r="AY970" s="19" t="s">
        <v>143</v>
      </c>
      <c r="BE970" s="187">
        <f>IF(N970="základní",J970,0)</f>
        <v>0</v>
      </c>
      <c r="BF970" s="187">
        <f>IF(N970="snížená",J970,0)</f>
        <v>0</v>
      </c>
      <c r="BG970" s="187">
        <f>IF(N970="zákl. přenesená",J970,0)</f>
        <v>0</v>
      </c>
      <c r="BH970" s="187">
        <f>IF(N970="sníž. přenesená",J970,0)</f>
        <v>0</v>
      </c>
      <c r="BI970" s="187">
        <f>IF(N970="nulová",J970,0)</f>
        <v>0</v>
      </c>
      <c r="BJ970" s="19" t="s">
        <v>80</v>
      </c>
      <c r="BK970" s="187">
        <f>ROUND(I970*H970,2)</f>
        <v>0</v>
      </c>
      <c r="BL970" s="19" t="s">
        <v>242</v>
      </c>
      <c r="BM970" s="186" t="s">
        <v>999</v>
      </c>
    </row>
    <row r="971" spans="1:47" s="2" customFormat="1" ht="19.5">
      <c r="A971" s="36"/>
      <c r="B971" s="37"/>
      <c r="C971" s="38"/>
      <c r="D971" s="188" t="s">
        <v>151</v>
      </c>
      <c r="E971" s="38"/>
      <c r="F971" s="189" t="s">
        <v>1000</v>
      </c>
      <c r="G971" s="38"/>
      <c r="H971" s="38"/>
      <c r="I971" s="190"/>
      <c r="J971" s="38"/>
      <c r="K971" s="38"/>
      <c r="L971" s="41"/>
      <c r="M971" s="191"/>
      <c r="N971" s="192"/>
      <c r="O971" s="66"/>
      <c r="P971" s="66"/>
      <c r="Q971" s="66"/>
      <c r="R971" s="66"/>
      <c r="S971" s="66"/>
      <c r="T971" s="67"/>
      <c r="U971" s="36"/>
      <c r="V971" s="36"/>
      <c r="W971" s="36"/>
      <c r="X971" s="36"/>
      <c r="Y971" s="36"/>
      <c r="Z971" s="36"/>
      <c r="AA971" s="36"/>
      <c r="AB971" s="36"/>
      <c r="AC971" s="36"/>
      <c r="AD971" s="36"/>
      <c r="AE971" s="36"/>
      <c r="AT971" s="19" t="s">
        <v>151</v>
      </c>
      <c r="AU971" s="19" t="s">
        <v>82</v>
      </c>
    </row>
    <row r="972" spans="1:65" s="2" customFormat="1" ht="24.2" customHeight="1">
      <c r="A972" s="36"/>
      <c r="B972" s="37"/>
      <c r="C972" s="225" t="s">
        <v>1001</v>
      </c>
      <c r="D972" s="225" t="s">
        <v>214</v>
      </c>
      <c r="E972" s="226" t="s">
        <v>1002</v>
      </c>
      <c r="F972" s="227" t="s">
        <v>1003</v>
      </c>
      <c r="G972" s="228" t="s">
        <v>148</v>
      </c>
      <c r="H972" s="229">
        <v>1</v>
      </c>
      <c r="I972" s="230"/>
      <c r="J972" s="231">
        <f>ROUND(I972*H972,2)</f>
        <v>0</v>
      </c>
      <c r="K972" s="227" t="s">
        <v>155</v>
      </c>
      <c r="L972" s="232"/>
      <c r="M972" s="233" t="s">
        <v>19</v>
      </c>
      <c r="N972" s="234" t="s">
        <v>43</v>
      </c>
      <c r="O972" s="66"/>
      <c r="P972" s="184">
        <f>O972*H972</f>
        <v>0</v>
      </c>
      <c r="Q972" s="184">
        <v>0.044</v>
      </c>
      <c r="R972" s="184">
        <f>Q972*H972</f>
        <v>0.044</v>
      </c>
      <c r="S972" s="184">
        <v>0</v>
      </c>
      <c r="T972" s="185">
        <f>S972*H972</f>
        <v>0</v>
      </c>
      <c r="U972" s="36"/>
      <c r="V972" s="36"/>
      <c r="W972" s="36"/>
      <c r="X972" s="36"/>
      <c r="Y972" s="36"/>
      <c r="Z972" s="36"/>
      <c r="AA972" s="36"/>
      <c r="AB972" s="36"/>
      <c r="AC972" s="36"/>
      <c r="AD972" s="36"/>
      <c r="AE972" s="36"/>
      <c r="AR972" s="186" t="s">
        <v>356</v>
      </c>
      <c r="AT972" s="186" t="s">
        <v>214</v>
      </c>
      <c r="AU972" s="186" t="s">
        <v>82</v>
      </c>
      <c r="AY972" s="19" t="s">
        <v>143</v>
      </c>
      <c r="BE972" s="187">
        <f>IF(N972="základní",J972,0)</f>
        <v>0</v>
      </c>
      <c r="BF972" s="187">
        <f>IF(N972="snížená",J972,0)</f>
        <v>0</v>
      </c>
      <c r="BG972" s="187">
        <f>IF(N972="zákl. přenesená",J972,0)</f>
        <v>0</v>
      </c>
      <c r="BH972" s="187">
        <f>IF(N972="sníž. přenesená",J972,0)</f>
        <v>0</v>
      </c>
      <c r="BI972" s="187">
        <f>IF(N972="nulová",J972,0)</f>
        <v>0</v>
      </c>
      <c r="BJ972" s="19" t="s">
        <v>80</v>
      </c>
      <c r="BK972" s="187">
        <f>ROUND(I972*H972,2)</f>
        <v>0</v>
      </c>
      <c r="BL972" s="19" t="s">
        <v>242</v>
      </c>
      <c r="BM972" s="186" t="s">
        <v>1004</v>
      </c>
    </row>
    <row r="973" spans="1:47" s="2" customFormat="1" ht="19.5">
      <c r="A973" s="36"/>
      <c r="B973" s="37"/>
      <c r="C973" s="38"/>
      <c r="D973" s="188" t="s">
        <v>151</v>
      </c>
      <c r="E973" s="38"/>
      <c r="F973" s="189" t="s">
        <v>1003</v>
      </c>
      <c r="G973" s="38"/>
      <c r="H973" s="38"/>
      <c r="I973" s="190"/>
      <c r="J973" s="38"/>
      <c r="K973" s="38"/>
      <c r="L973" s="41"/>
      <c r="M973" s="191"/>
      <c r="N973" s="192"/>
      <c r="O973" s="66"/>
      <c r="P973" s="66"/>
      <c r="Q973" s="66"/>
      <c r="R973" s="66"/>
      <c r="S973" s="66"/>
      <c r="T973" s="67"/>
      <c r="U973" s="36"/>
      <c r="V973" s="36"/>
      <c r="W973" s="36"/>
      <c r="X973" s="36"/>
      <c r="Y973" s="36"/>
      <c r="Z973" s="36"/>
      <c r="AA973" s="36"/>
      <c r="AB973" s="36"/>
      <c r="AC973" s="36"/>
      <c r="AD973" s="36"/>
      <c r="AE973" s="36"/>
      <c r="AT973" s="19" t="s">
        <v>151</v>
      </c>
      <c r="AU973" s="19" t="s">
        <v>82</v>
      </c>
    </row>
    <row r="974" spans="2:51" s="14" customFormat="1" ht="12">
      <c r="B974" s="204"/>
      <c r="C974" s="205"/>
      <c r="D974" s="188" t="s">
        <v>158</v>
      </c>
      <c r="E974" s="206" t="s">
        <v>19</v>
      </c>
      <c r="F974" s="207" t="s">
        <v>978</v>
      </c>
      <c r="G974" s="205"/>
      <c r="H974" s="206" t="s">
        <v>19</v>
      </c>
      <c r="I974" s="208"/>
      <c r="J974" s="205"/>
      <c r="K974" s="205"/>
      <c r="L974" s="209"/>
      <c r="M974" s="210"/>
      <c r="N974" s="211"/>
      <c r="O974" s="211"/>
      <c r="P974" s="211"/>
      <c r="Q974" s="211"/>
      <c r="R974" s="211"/>
      <c r="S974" s="211"/>
      <c r="T974" s="212"/>
      <c r="AT974" s="213" t="s">
        <v>158</v>
      </c>
      <c r="AU974" s="213" t="s">
        <v>82</v>
      </c>
      <c r="AV974" s="14" t="s">
        <v>80</v>
      </c>
      <c r="AW974" s="14" t="s">
        <v>33</v>
      </c>
      <c r="AX974" s="14" t="s">
        <v>72</v>
      </c>
      <c r="AY974" s="213" t="s">
        <v>143</v>
      </c>
    </row>
    <row r="975" spans="2:51" s="13" customFormat="1" ht="12">
      <c r="B975" s="193"/>
      <c r="C975" s="194"/>
      <c r="D975" s="188" t="s">
        <v>158</v>
      </c>
      <c r="E975" s="195" t="s">
        <v>19</v>
      </c>
      <c r="F975" s="196" t="s">
        <v>80</v>
      </c>
      <c r="G975" s="194"/>
      <c r="H975" s="197">
        <v>1</v>
      </c>
      <c r="I975" s="198"/>
      <c r="J975" s="194"/>
      <c r="K975" s="194"/>
      <c r="L975" s="199"/>
      <c r="M975" s="200"/>
      <c r="N975" s="201"/>
      <c r="O975" s="201"/>
      <c r="P975" s="201"/>
      <c r="Q975" s="201"/>
      <c r="R975" s="201"/>
      <c r="S975" s="201"/>
      <c r="T975" s="202"/>
      <c r="AT975" s="203" t="s">
        <v>158</v>
      </c>
      <c r="AU975" s="203" t="s">
        <v>82</v>
      </c>
      <c r="AV975" s="13" t="s">
        <v>82</v>
      </c>
      <c r="AW975" s="13" t="s">
        <v>33</v>
      </c>
      <c r="AX975" s="13" t="s">
        <v>80</v>
      </c>
      <c r="AY975" s="203" t="s">
        <v>143</v>
      </c>
    </row>
    <row r="976" spans="1:65" s="2" customFormat="1" ht="14.45" customHeight="1">
      <c r="A976" s="36"/>
      <c r="B976" s="37"/>
      <c r="C976" s="175" t="s">
        <v>1005</v>
      </c>
      <c r="D976" s="175" t="s">
        <v>145</v>
      </c>
      <c r="E976" s="176" t="s">
        <v>1006</v>
      </c>
      <c r="F976" s="177" t="s">
        <v>1007</v>
      </c>
      <c r="G976" s="178" t="s">
        <v>148</v>
      </c>
      <c r="H976" s="179">
        <v>45</v>
      </c>
      <c r="I976" s="180"/>
      <c r="J976" s="181">
        <f>ROUND(I976*H976,2)</f>
        <v>0</v>
      </c>
      <c r="K976" s="177" t="s">
        <v>155</v>
      </c>
      <c r="L976" s="41"/>
      <c r="M976" s="182" t="s">
        <v>19</v>
      </c>
      <c r="N976" s="183" t="s">
        <v>43</v>
      </c>
      <c r="O976" s="66"/>
      <c r="P976" s="184">
        <f>O976*H976</f>
        <v>0</v>
      </c>
      <c r="Q976" s="184">
        <v>0</v>
      </c>
      <c r="R976" s="184">
        <f>Q976*H976</f>
        <v>0</v>
      </c>
      <c r="S976" s="184">
        <v>0</v>
      </c>
      <c r="T976" s="185">
        <f>S976*H976</f>
        <v>0</v>
      </c>
      <c r="U976" s="36"/>
      <c r="V976" s="36"/>
      <c r="W976" s="36"/>
      <c r="X976" s="36"/>
      <c r="Y976" s="36"/>
      <c r="Z976" s="36"/>
      <c r="AA976" s="36"/>
      <c r="AB976" s="36"/>
      <c r="AC976" s="36"/>
      <c r="AD976" s="36"/>
      <c r="AE976" s="36"/>
      <c r="AR976" s="186" t="s">
        <v>242</v>
      </c>
      <c r="AT976" s="186" t="s">
        <v>145</v>
      </c>
      <c r="AU976" s="186" t="s">
        <v>82</v>
      </c>
      <c r="AY976" s="19" t="s">
        <v>143</v>
      </c>
      <c r="BE976" s="187">
        <f>IF(N976="základní",J976,0)</f>
        <v>0</v>
      </c>
      <c r="BF976" s="187">
        <f>IF(N976="snížená",J976,0)</f>
        <v>0</v>
      </c>
      <c r="BG976" s="187">
        <f>IF(N976="zákl. přenesená",J976,0)</f>
        <v>0</v>
      </c>
      <c r="BH976" s="187">
        <f>IF(N976="sníž. přenesená",J976,0)</f>
        <v>0</v>
      </c>
      <c r="BI976" s="187">
        <f>IF(N976="nulová",J976,0)</f>
        <v>0</v>
      </c>
      <c r="BJ976" s="19" t="s">
        <v>80</v>
      </c>
      <c r="BK976" s="187">
        <f>ROUND(I976*H976,2)</f>
        <v>0</v>
      </c>
      <c r="BL976" s="19" t="s">
        <v>242</v>
      </c>
      <c r="BM976" s="186" t="s">
        <v>1008</v>
      </c>
    </row>
    <row r="977" spans="1:47" s="2" customFormat="1" ht="12">
      <c r="A977" s="36"/>
      <c r="B977" s="37"/>
      <c r="C977" s="38"/>
      <c r="D977" s="188" t="s">
        <v>151</v>
      </c>
      <c r="E977" s="38"/>
      <c r="F977" s="189" t="s">
        <v>1009</v>
      </c>
      <c r="G977" s="38"/>
      <c r="H977" s="38"/>
      <c r="I977" s="190"/>
      <c r="J977" s="38"/>
      <c r="K977" s="38"/>
      <c r="L977" s="41"/>
      <c r="M977" s="191"/>
      <c r="N977" s="192"/>
      <c r="O977" s="66"/>
      <c r="P977" s="66"/>
      <c r="Q977" s="66"/>
      <c r="R977" s="66"/>
      <c r="S977" s="66"/>
      <c r="T977" s="67"/>
      <c r="U977" s="36"/>
      <c r="V977" s="36"/>
      <c r="W977" s="36"/>
      <c r="X977" s="36"/>
      <c r="Y977" s="36"/>
      <c r="Z977" s="36"/>
      <c r="AA977" s="36"/>
      <c r="AB977" s="36"/>
      <c r="AC977" s="36"/>
      <c r="AD977" s="36"/>
      <c r="AE977" s="36"/>
      <c r="AT977" s="19" t="s">
        <v>151</v>
      </c>
      <c r="AU977" s="19" t="s">
        <v>82</v>
      </c>
    </row>
    <row r="978" spans="1:65" s="2" customFormat="1" ht="14.45" customHeight="1">
      <c r="A978" s="36"/>
      <c r="B978" s="37"/>
      <c r="C978" s="225" t="s">
        <v>1010</v>
      </c>
      <c r="D978" s="225" t="s">
        <v>214</v>
      </c>
      <c r="E978" s="226" t="s">
        <v>1011</v>
      </c>
      <c r="F978" s="227" t="s">
        <v>1012</v>
      </c>
      <c r="G978" s="228" t="s">
        <v>148</v>
      </c>
      <c r="H978" s="229">
        <v>5</v>
      </c>
      <c r="I978" s="230"/>
      <c r="J978" s="231">
        <f>ROUND(I978*H978,2)</f>
        <v>0</v>
      </c>
      <c r="K978" s="227" t="s">
        <v>155</v>
      </c>
      <c r="L978" s="232"/>
      <c r="M978" s="233" t="s">
        <v>19</v>
      </c>
      <c r="N978" s="234" t="s">
        <v>43</v>
      </c>
      <c r="O978" s="66"/>
      <c r="P978" s="184">
        <f>O978*H978</f>
        <v>0</v>
      </c>
      <c r="Q978" s="184">
        <v>0.00015</v>
      </c>
      <c r="R978" s="184">
        <f>Q978*H978</f>
        <v>0.0007499999999999999</v>
      </c>
      <c r="S978" s="184">
        <v>0</v>
      </c>
      <c r="T978" s="185">
        <f>S978*H978</f>
        <v>0</v>
      </c>
      <c r="U978" s="36"/>
      <c r="V978" s="36"/>
      <c r="W978" s="36"/>
      <c r="X978" s="36"/>
      <c r="Y978" s="36"/>
      <c r="Z978" s="36"/>
      <c r="AA978" s="36"/>
      <c r="AB978" s="36"/>
      <c r="AC978" s="36"/>
      <c r="AD978" s="36"/>
      <c r="AE978" s="36"/>
      <c r="AR978" s="186" t="s">
        <v>356</v>
      </c>
      <c r="AT978" s="186" t="s">
        <v>214</v>
      </c>
      <c r="AU978" s="186" t="s">
        <v>82</v>
      </c>
      <c r="AY978" s="19" t="s">
        <v>143</v>
      </c>
      <c r="BE978" s="187">
        <f>IF(N978="základní",J978,0)</f>
        <v>0</v>
      </c>
      <c r="BF978" s="187">
        <f>IF(N978="snížená",J978,0)</f>
        <v>0</v>
      </c>
      <c r="BG978" s="187">
        <f>IF(N978="zákl. přenesená",J978,0)</f>
        <v>0</v>
      </c>
      <c r="BH978" s="187">
        <f>IF(N978="sníž. přenesená",J978,0)</f>
        <v>0</v>
      </c>
      <c r="BI978" s="187">
        <f>IF(N978="nulová",J978,0)</f>
        <v>0</v>
      </c>
      <c r="BJ978" s="19" t="s">
        <v>80</v>
      </c>
      <c r="BK978" s="187">
        <f>ROUND(I978*H978,2)</f>
        <v>0</v>
      </c>
      <c r="BL978" s="19" t="s">
        <v>242</v>
      </c>
      <c r="BM978" s="186" t="s">
        <v>1013</v>
      </c>
    </row>
    <row r="979" spans="1:47" s="2" customFormat="1" ht="12">
      <c r="A979" s="36"/>
      <c r="B979" s="37"/>
      <c r="C979" s="38"/>
      <c r="D979" s="188" t="s">
        <v>151</v>
      </c>
      <c r="E979" s="38"/>
      <c r="F979" s="189" t="s">
        <v>1012</v>
      </c>
      <c r="G979" s="38"/>
      <c r="H979" s="38"/>
      <c r="I979" s="190"/>
      <c r="J979" s="38"/>
      <c r="K979" s="38"/>
      <c r="L979" s="41"/>
      <c r="M979" s="191"/>
      <c r="N979" s="192"/>
      <c r="O979" s="66"/>
      <c r="P979" s="66"/>
      <c r="Q979" s="66"/>
      <c r="R979" s="66"/>
      <c r="S979" s="66"/>
      <c r="T979" s="67"/>
      <c r="U979" s="36"/>
      <c r="V979" s="36"/>
      <c r="W979" s="36"/>
      <c r="X979" s="36"/>
      <c r="Y979" s="36"/>
      <c r="Z979" s="36"/>
      <c r="AA979" s="36"/>
      <c r="AB979" s="36"/>
      <c r="AC979" s="36"/>
      <c r="AD979" s="36"/>
      <c r="AE979" s="36"/>
      <c r="AT979" s="19" t="s">
        <v>151</v>
      </c>
      <c r="AU979" s="19" t="s">
        <v>82</v>
      </c>
    </row>
    <row r="980" spans="2:51" s="13" customFormat="1" ht="12">
      <c r="B980" s="193"/>
      <c r="C980" s="194"/>
      <c r="D980" s="188" t="s">
        <v>158</v>
      </c>
      <c r="E980" s="195" t="s">
        <v>19</v>
      </c>
      <c r="F980" s="196" t="s">
        <v>1014</v>
      </c>
      <c r="G980" s="194"/>
      <c r="H980" s="197">
        <v>5</v>
      </c>
      <c r="I980" s="198"/>
      <c r="J980" s="194"/>
      <c r="K980" s="194"/>
      <c r="L980" s="199"/>
      <c r="M980" s="200"/>
      <c r="N980" s="201"/>
      <c r="O980" s="201"/>
      <c r="P980" s="201"/>
      <c r="Q980" s="201"/>
      <c r="R980" s="201"/>
      <c r="S980" s="201"/>
      <c r="T980" s="202"/>
      <c r="AT980" s="203" t="s">
        <v>158</v>
      </c>
      <c r="AU980" s="203" t="s">
        <v>82</v>
      </c>
      <c r="AV980" s="13" t="s">
        <v>82</v>
      </c>
      <c r="AW980" s="13" t="s">
        <v>33</v>
      </c>
      <c r="AX980" s="13" t="s">
        <v>80</v>
      </c>
      <c r="AY980" s="203" t="s">
        <v>143</v>
      </c>
    </row>
    <row r="981" spans="1:65" s="2" customFormat="1" ht="14.45" customHeight="1">
      <c r="A981" s="36"/>
      <c r="B981" s="37"/>
      <c r="C981" s="225" t="s">
        <v>1015</v>
      </c>
      <c r="D981" s="225" t="s">
        <v>214</v>
      </c>
      <c r="E981" s="226" t="s">
        <v>1016</v>
      </c>
      <c r="F981" s="227" t="s">
        <v>1017</v>
      </c>
      <c r="G981" s="228" t="s">
        <v>148</v>
      </c>
      <c r="H981" s="229">
        <v>13</v>
      </c>
      <c r="I981" s="230"/>
      <c r="J981" s="231">
        <f>ROUND(I981*H981,2)</f>
        <v>0</v>
      </c>
      <c r="K981" s="227" t="s">
        <v>155</v>
      </c>
      <c r="L981" s="232"/>
      <c r="M981" s="233" t="s">
        <v>19</v>
      </c>
      <c r="N981" s="234" t="s">
        <v>43</v>
      </c>
      <c r="O981" s="66"/>
      <c r="P981" s="184">
        <f>O981*H981</f>
        <v>0</v>
      </c>
      <c r="Q981" s="184">
        <v>0.00015</v>
      </c>
      <c r="R981" s="184">
        <f>Q981*H981</f>
        <v>0.00195</v>
      </c>
      <c r="S981" s="184">
        <v>0</v>
      </c>
      <c r="T981" s="185">
        <f>S981*H981</f>
        <v>0</v>
      </c>
      <c r="U981" s="36"/>
      <c r="V981" s="36"/>
      <c r="W981" s="36"/>
      <c r="X981" s="36"/>
      <c r="Y981" s="36"/>
      <c r="Z981" s="36"/>
      <c r="AA981" s="36"/>
      <c r="AB981" s="36"/>
      <c r="AC981" s="36"/>
      <c r="AD981" s="36"/>
      <c r="AE981" s="36"/>
      <c r="AR981" s="186" t="s">
        <v>356</v>
      </c>
      <c r="AT981" s="186" t="s">
        <v>214</v>
      </c>
      <c r="AU981" s="186" t="s">
        <v>82</v>
      </c>
      <c r="AY981" s="19" t="s">
        <v>143</v>
      </c>
      <c r="BE981" s="187">
        <f>IF(N981="základní",J981,0)</f>
        <v>0</v>
      </c>
      <c r="BF981" s="187">
        <f>IF(N981="snížená",J981,0)</f>
        <v>0</v>
      </c>
      <c r="BG981" s="187">
        <f>IF(N981="zákl. přenesená",J981,0)</f>
        <v>0</v>
      </c>
      <c r="BH981" s="187">
        <f>IF(N981="sníž. přenesená",J981,0)</f>
        <v>0</v>
      </c>
      <c r="BI981" s="187">
        <f>IF(N981="nulová",J981,0)</f>
        <v>0</v>
      </c>
      <c r="BJ981" s="19" t="s">
        <v>80</v>
      </c>
      <c r="BK981" s="187">
        <f>ROUND(I981*H981,2)</f>
        <v>0</v>
      </c>
      <c r="BL981" s="19" t="s">
        <v>242</v>
      </c>
      <c r="BM981" s="186" t="s">
        <v>1018</v>
      </c>
    </row>
    <row r="982" spans="1:47" s="2" customFormat="1" ht="12">
      <c r="A982" s="36"/>
      <c r="B982" s="37"/>
      <c r="C982" s="38"/>
      <c r="D982" s="188" t="s">
        <v>151</v>
      </c>
      <c r="E982" s="38"/>
      <c r="F982" s="189" t="s">
        <v>1017</v>
      </c>
      <c r="G982" s="38"/>
      <c r="H982" s="38"/>
      <c r="I982" s="190"/>
      <c r="J982" s="38"/>
      <c r="K982" s="38"/>
      <c r="L982" s="41"/>
      <c r="M982" s="191"/>
      <c r="N982" s="192"/>
      <c r="O982" s="66"/>
      <c r="P982" s="66"/>
      <c r="Q982" s="66"/>
      <c r="R982" s="66"/>
      <c r="S982" s="66"/>
      <c r="T982" s="67"/>
      <c r="U982" s="36"/>
      <c r="V982" s="36"/>
      <c r="W982" s="36"/>
      <c r="X982" s="36"/>
      <c r="Y982" s="36"/>
      <c r="Z982" s="36"/>
      <c r="AA982" s="36"/>
      <c r="AB982" s="36"/>
      <c r="AC982" s="36"/>
      <c r="AD982" s="36"/>
      <c r="AE982" s="36"/>
      <c r="AT982" s="19" t="s">
        <v>151</v>
      </c>
      <c r="AU982" s="19" t="s">
        <v>82</v>
      </c>
    </row>
    <row r="983" spans="2:51" s="13" customFormat="1" ht="12">
      <c r="B983" s="193"/>
      <c r="C983" s="194"/>
      <c r="D983" s="188" t="s">
        <v>158</v>
      </c>
      <c r="E983" s="195" t="s">
        <v>19</v>
      </c>
      <c r="F983" s="196" t="s">
        <v>1019</v>
      </c>
      <c r="G983" s="194"/>
      <c r="H983" s="197">
        <v>13</v>
      </c>
      <c r="I983" s="198"/>
      <c r="J983" s="194"/>
      <c r="K983" s="194"/>
      <c r="L983" s="199"/>
      <c r="M983" s="200"/>
      <c r="N983" s="201"/>
      <c r="O983" s="201"/>
      <c r="P983" s="201"/>
      <c r="Q983" s="201"/>
      <c r="R983" s="201"/>
      <c r="S983" s="201"/>
      <c r="T983" s="202"/>
      <c r="AT983" s="203" t="s">
        <v>158</v>
      </c>
      <c r="AU983" s="203" t="s">
        <v>82</v>
      </c>
      <c r="AV983" s="13" t="s">
        <v>82</v>
      </c>
      <c r="AW983" s="13" t="s">
        <v>33</v>
      </c>
      <c r="AX983" s="13" t="s">
        <v>80</v>
      </c>
      <c r="AY983" s="203" t="s">
        <v>143</v>
      </c>
    </row>
    <row r="984" spans="1:65" s="2" customFormat="1" ht="14.45" customHeight="1">
      <c r="A984" s="36"/>
      <c r="B984" s="37"/>
      <c r="C984" s="225" t="s">
        <v>1020</v>
      </c>
      <c r="D984" s="225" t="s">
        <v>214</v>
      </c>
      <c r="E984" s="226" t="s">
        <v>1021</v>
      </c>
      <c r="F984" s="227" t="s">
        <v>1022</v>
      </c>
      <c r="G984" s="228" t="s">
        <v>148</v>
      </c>
      <c r="H984" s="229">
        <v>12</v>
      </c>
      <c r="I984" s="230"/>
      <c r="J984" s="231">
        <f>ROUND(I984*H984,2)</f>
        <v>0</v>
      </c>
      <c r="K984" s="227" t="s">
        <v>155</v>
      </c>
      <c r="L984" s="232"/>
      <c r="M984" s="233" t="s">
        <v>19</v>
      </c>
      <c r="N984" s="234" t="s">
        <v>43</v>
      </c>
      <c r="O984" s="66"/>
      <c r="P984" s="184">
        <f>O984*H984</f>
        <v>0</v>
      </c>
      <c r="Q984" s="184">
        <v>0.00015</v>
      </c>
      <c r="R984" s="184">
        <f>Q984*H984</f>
        <v>0.0018</v>
      </c>
      <c r="S984" s="184">
        <v>0</v>
      </c>
      <c r="T984" s="185">
        <f>S984*H984</f>
        <v>0</v>
      </c>
      <c r="U984" s="36"/>
      <c r="V984" s="36"/>
      <c r="W984" s="36"/>
      <c r="X984" s="36"/>
      <c r="Y984" s="36"/>
      <c r="Z984" s="36"/>
      <c r="AA984" s="36"/>
      <c r="AB984" s="36"/>
      <c r="AC984" s="36"/>
      <c r="AD984" s="36"/>
      <c r="AE984" s="36"/>
      <c r="AR984" s="186" t="s">
        <v>356</v>
      </c>
      <c r="AT984" s="186" t="s">
        <v>214</v>
      </c>
      <c r="AU984" s="186" t="s">
        <v>82</v>
      </c>
      <c r="AY984" s="19" t="s">
        <v>143</v>
      </c>
      <c r="BE984" s="187">
        <f>IF(N984="základní",J984,0)</f>
        <v>0</v>
      </c>
      <c r="BF984" s="187">
        <f>IF(N984="snížená",J984,0)</f>
        <v>0</v>
      </c>
      <c r="BG984" s="187">
        <f>IF(N984="zákl. přenesená",J984,0)</f>
        <v>0</v>
      </c>
      <c r="BH984" s="187">
        <f>IF(N984="sníž. přenesená",J984,0)</f>
        <v>0</v>
      </c>
      <c r="BI984" s="187">
        <f>IF(N984="nulová",J984,0)</f>
        <v>0</v>
      </c>
      <c r="BJ984" s="19" t="s">
        <v>80</v>
      </c>
      <c r="BK984" s="187">
        <f>ROUND(I984*H984,2)</f>
        <v>0</v>
      </c>
      <c r="BL984" s="19" t="s">
        <v>242</v>
      </c>
      <c r="BM984" s="186" t="s">
        <v>1023</v>
      </c>
    </row>
    <row r="985" spans="1:47" s="2" customFormat="1" ht="12">
      <c r="A985" s="36"/>
      <c r="B985" s="37"/>
      <c r="C985" s="38"/>
      <c r="D985" s="188" t="s">
        <v>151</v>
      </c>
      <c r="E985" s="38"/>
      <c r="F985" s="189" t="s">
        <v>1022</v>
      </c>
      <c r="G985" s="38"/>
      <c r="H985" s="38"/>
      <c r="I985" s="190"/>
      <c r="J985" s="38"/>
      <c r="K985" s="38"/>
      <c r="L985" s="41"/>
      <c r="M985" s="191"/>
      <c r="N985" s="192"/>
      <c r="O985" s="66"/>
      <c r="P985" s="66"/>
      <c r="Q985" s="66"/>
      <c r="R985" s="66"/>
      <c r="S985" s="66"/>
      <c r="T985" s="67"/>
      <c r="U985" s="36"/>
      <c r="V985" s="36"/>
      <c r="W985" s="36"/>
      <c r="X985" s="36"/>
      <c r="Y985" s="36"/>
      <c r="Z985" s="36"/>
      <c r="AA985" s="36"/>
      <c r="AB985" s="36"/>
      <c r="AC985" s="36"/>
      <c r="AD985" s="36"/>
      <c r="AE985" s="36"/>
      <c r="AT985" s="19" t="s">
        <v>151</v>
      </c>
      <c r="AU985" s="19" t="s">
        <v>82</v>
      </c>
    </row>
    <row r="986" spans="2:51" s="13" customFormat="1" ht="12">
      <c r="B986" s="193"/>
      <c r="C986" s="194"/>
      <c r="D986" s="188" t="s">
        <v>158</v>
      </c>
      <c r="E986" s="195" t="s">
        <v>19</v>
      </c>
      <c r="F986" s="196" t="s">
        <v>1024</v>
      </c>
      <c r="G986" s="194"/>
      <c r="H986" s="197">
        <v>12</v>
      </c>
      <c r="I986" s="198"/>
      <c r="J986" s="194"/>
      <c r="K986" s="194"/>
      <c r="L986" s="199"/>
      <c r="M986" s="200"/>
      <c r="N986" s="201"/>
      <c r="O986" s="201"/>
      <c r="P986" s="201"/>
      <c r="Q986" s="201"/>
      <c r="R986" s="201"/>
      <c r="S986" s="201"/>
      <c r="T986" s="202"/>
      <c r="AT986" s="203" t="s">
        <v>158</v>
      </c>
      <c r="AU986" s="203" t="s">
        <v>82</v>
      </c>
      <c r="AV986" s="13" t="s">
        <v>82</v>
      </c>
      <c r="AW986" s="13" t="s">
        <v>33</v>
      </c>
      <c r="AX986" s="13" t="s">
        <v>80</v>
      </c>
      <c r="AY986" s="203" t="s">
        <v>143</v>
      </c>
    </row>
    <row r="987" spans="1:65" s="2" customFormat="1" ht="14.45" customHeight="1">
      <c r="A987" s="36"/>
      <c r="B987" s="37"/>
      <c r="C987" s="225" t="s">
        <v>1025</v>
      </c>
      <c r="D987" s="225" t="s">
        <v>214</v>
      </c>
      <c r="E987" s="226" t="s">
        <v>1026</v>
      </c>
      <c r="F987" s="227" t="s">
        <v>1027</v>
      </c>
      <c r="G987" s="228" t="s">
        <v>148</v>
      </c>
      <c r="H987" s="229">
        <v>15</v>
      </c>
      <c r="I987" s="230"/>
      <c r="J987" s="231">
        <f>ROUND(I987*H987,2)</f>
        <v>0</v>
      </c>
      <c r="K987" s="227" t="s">
        <v>155</v>
      </c>
      <c r="L987" s="232"/>
      <c r="M987" s="233" t="s">
        <v>19</v>
      </c>
      <c r="N987" s="234" t="s">
        <v>43</v>
      </c>
      <c r="O987" s="66"/>
      <c r="P987" s="184">
        <f>O987*H987</f>
        <v>0</v>
      </c>
      <c r="Q987" s="184">
        <v>0.00015</v>
      </c>
      <c r="R987" s="184">
        <f>Q987*H987</f>
        <v>0.00225</v>
      </c>
      <c r="S987" s="184">
        <v>0</v>
      </c>
      <c r="T987" s="185">
        <f>S987*H987</f>
        <v>0</v>
      </c>
      <c r="U987" s="36"/>
      <c r="V987" s="36"/>
      <c r="W987" s="36"/>
      <c r="X987" s="36"/>
      <c r="Y987" s="36"/>
      <c r="Z987" s="36"/>
      <c r="AA987" s="36"/>
      <c r="AB987" s="36"/>
      <c r="AC987" s="36"/>
      <c r="AD987" s="36"/>
      <c r="AE987" s="36"/>
      <c r="AR987" s="186" t="s">
        <v>356</v>
      </c>
      <c r="AT987" s="186" t="s">
        <v>214</v>
      </c>
      <c r="AU987" s="186" t="s">
        <v>82</v>
      </c>
      <c r="AY987" s="19" t="s">
        <v>143</v>
      </c>
      <c r="BE987" s="187">
        <f>IF(N987="základní",J987,0)</f>
        <v>0</v>
      </c>
      <c r="BF987" s="187">
        <f>IF(N987="snížená",J987,0)</f>
        <v>0</v>
      </c>
      <c r="BG987" s="187">
        <f>IF(N987="zákl. přenesená",J987,0)</f>
        <v>0</v>
      </c>
      <c r="BH987" s="187">
        <f>IF(N987="sníž. přenesená",J987,0)</f>
        <v>0</v>
      </c>
      <c r="BI987" s="187">
        <f>IF(N987="nulová",J987,0)</f>
        <v>0</v>
      </c>
      <c r="BJ987" s="19" t="s">
        <v>80</v>
      </c>
      <c r="BK987" s="187">
        <f>ROUND(I987*H987,2)</f>
        <v>0</v>
      </c>
      <c r="BL987" s="19" t="s">
        <v>242</v>
      </c>
      <c r="BM987" s="186" t="s">
        <v>1028</v>
      </c>
    </row>
    <row r="988" spans="1:47" s="2" customFormat="1" ht="12">
      <c r="A988" s="36"/>
      <c r="B988" s="37"/>
      <c r="C988" s="38"/>
      <c r="D988" s="188" t="s">
        <v>151</v>
      </c>
      <c r="E988" s="38"/>
      <c r="F988" s="189" t="s">
        <v>1027</v>
      </c>
      <c r="G988" s="38"/>
      <c r="H988" s="38"/>
      <c r="I988" s="190"/>
      <c r="J988" s="38"/>
      <c r="K988" s="38"/>
      <c r="L988" s="41"/>
      <c r="M988" s="191"/>
      <c r="N988" s="192"/>
      <c r="O988" s="66"/>
      <c r="P988" s="66"/>
      <c r="Q988" s="66"/>
      <c r="R988" s="66"/>
      <c r="S988" s="66"/>
      <c r="T988" s="67"/>
      <c r="U988" s="36"/>
      <c r="V988" s="36"/>
      <c r="W988" s="36"/>
      <c r="X988" s="36"/>
      <c r="Y988" s="36"/>
      <c r="Z988" s="36"/>
      <c r="AA988" s="36"/>
      <c r="AB988" s="36"/>
      <c r="AC988" s="36"/>
      <c r="AD988" s="36"/>
      <c r="AE988" s="36"/>
      <c r="AT988" s="19" t="s">
        <v>151</v>
      </c>
      <c r="AU988" s="19" t="s">
        <v>82</v>
      </c>
    </row>
    <row r="989" spans="2:51" s="13" customFormat="1" ht="12">
      <c r="B989" s="193"/>
      <c r="C989" s="194"/>
      <c r="D989" s="188" t="s">
        <v>158</v>
      </c>
      <c r="E989" s="195" t="s">
        <v>19</v>
      </c>
      <c r="F989" s="196" t="s">
        <v>1029</v>
      </c>
      <c r="G989" s="194"/>
      <c r="H989" s="197">
        <v>15</v>
      </c>
      <c r="I989" s="198"/>
      <c r="J989" s="194"/>
      <c r="K989" s="194"/>
      <c r="L989" s="199"/>
      <c r="M989" s="200"/>
      <c r="N989" s="201"/>
      <c r="O989" s="201"/>
      <c r="P989" s="201"/>
      <c r="Q989" s="201"/>
      <c r="R989" s="201"/>
      <c r="S989" s="201"/>
      <c r="T989" s="202"/>
      <c r="AT989" s="203" t="s">
        <v>158</v>
      </c>
      <c r="AU989" s="203" t="s">
        <v>82</v>
      </c>
      <c r="AV989" s="13" t="s">
        <v>82</v>
      </c>
      <c r="AW989" s="13" t="s">
        <v>33</v>
      </c>
      <c r="AX989" s="13" t="s">
        <v>80</v>
      </c>
      <c r="AY989" s="203" t="s">
        <v>143</v>
      </c>
    </row>
    <row r="990" spans="1:65" s="2" customFormat="1" ht="14.45" customHeight="1">
      <c r="A990" s="36"/>
      <c r="B990" s="37"/>
      <c r="C990" s="175" t="s">
        <v>1030</v>
      </c>
      <c r="D990" s="175" t="s">
        <v>145</v>
      </c>
      <c r="E990" s="176" t="s">
        <v>1031</v>
      </c>
      <c r="F990" s="177" t="s">
        <v>1032</v>
      </c>
      <c r="G990" s="178" t="s">
        <v>148</v>
      </c>
      <c r="H990" s="179">
        <v>55</v>
      </c>
      <c r="I990" s="180"/>
      <c r="J990" s="181">
        <f>ROUND(I990*H990,2)</f>
        <v>0</v>
      </c>
      <c r="K990" s="177" t="s">
        <v>155</v>
      </c>
      <c r="L990" s="41"/>
      <c r="M990" s="182" t="s">
        <v>19</v>
      </c>
      <c r="N990" s="183" t="s">
        <v>43</v>
      </c>
      <c r="O990" s="66"/>
      <c r="P990" s="184">
        <f>O990*H990</f>
        <v>0</v>
      </c>
      <c r="Q990" s="184">
        <v>0</v>
      </c>
      <c r="R990" s="184">
        <f>Q990*H990</f>
        <v>0</v>
      </c>
      <c r="S990" s="184">
        <v>0</v>
      </c>
      <c r="T990" s="185">
        <f>S990*H990</f>
        <v>0</v>
      </c>
      <c r="U990" s="36"/>
      <c r="V990" s="36"/>
      <c r="W990" s="36"/>
      <c r="X990" s="36"/>
      <c r="Y990" s="36"/>
      <c r="Z990" s="36"/>
      <c r="AA990" s="36"/>
      <c r="AB990" s="36"/>
      <c r="AC990" s="36"/>
      <c r="AD990" s="36"/>
      <c r="AE990" s="36"/>
      <c r="AR990" s="186" t="s">
        <v>242</v>
      </c>
      <c r="AT990" s="186" t="s">
        <v>145</v>
      </c>
      <c r="AU990" s="186" t="s">
        <v>82</v>
      </c>
      <c r="AY990" s="19" t="s">
        <v>143</v>
      </c>
      <c r="BE990" s="187">
        <f>IF(N990="základní",J990,0)</f>
        <v>0</v>
      </c>
      <c r="BF990" s="187">
        <f>IF(N990="snížená",J990,0)</f>
        <v>0</v>
      </c>
      <c r="BG990" s="187">
        <f>IF(N990="zákl. přenesená",J990,0)</f>
        <v>0</v>
      </c>
      <c r="BH990" s="187">
        <f>IF(N990="sníž. přenesená",J990,0)</f>
        <v>0</v>
      </c>
      <c r="BI990" s="187">
        <f>IF(N990="nulová",J990,0)</f>
        <v>0</v>
      </c>
      <c r="BJ990" s="19" t="s">
        <v>80</v>
      </c>
      <c r="BK990" s="187">
        <f>ROUND(I990*H990,2)</f>
        <v>0</v>
      </c>
      <c r="BL990" s="19" t="s">
        <v>242</v>
      </c>
      <c r="BM990" s="186" t="s">
        <v>1033</v>
      </c>
    </row>
    <row r="991" spans="1:47" s="2" customFormat="1" ht="19.5">
      <c r="A991" s="36"/>
      <c r="B991" s="37"/>
      <c r="C991" s="38"/>
      <c r="D991" s="188" t="s">
        <v>151</v>
      </c>
      <c r="E991" s="38"/>
      <c r="F991" s="189" t="s">
        <v>1034</v>
      </c>
      <c r="G991" s="38"/>
      <c r="H991" s="38"/>
      <c r="I991" s="190"/>
      <c r="J991" s="38"/>
      <c r="K991" s="38"/>
      <c r="L991" s="41"/>
      <c r="M991" s="191"/>
      <c r="N991" s="192"/>
      <c r="O991" s="66"/>
      <c r="P991" s="66"/>
      <c r="Q991" s="66"/>
      <c r="R991" s="66"/>
      <c r="S991" s="66"/>
      <c r="T991" s="67"/>
      <c r="U991" s="36"/>
      <c r="V991" s="36"/>
      <c r="W991" s="36"/>
      <c r="X991" s="36"/>
      <c r="Y991" s="36"/>
      <c r="Z991" s="36"/>
      <c r="AA991" s="36"/>
      <c r="AB991" s="36"/>
      <c r="AC991" s="36"/>
      <c r="AD991" s="36"/>
      <c r="AE991" s="36"/>
      <c r="AT991" s="19" t="s">
        <v>151</v>
      </c>
      <c r="AU991" s="19" t="s">
        <v>82</v>
      </c>
    </row>
    <row r="992" spans="1:65" s="2" customFormat="1" ht="24.2" customHeight="1">
      <c r="A992" s="36"/>
      <c r="B992" s="37"/>
      <c r="C992" s="225" t="s">
        <v>1035</v>
      </c>
      <c r="D992" s="225" t="s">
        <v>214</v>
      </c>
      <c r="E992" s="226" t="s">
        <v>1036</v>
      </c>
      <c r="F992" s="227" t="s">
        <v>1037</v>
      </c>
      <c r="G992" s="228" t="s">
        <v>148</v>
      </c>
      <c r="H992" s="229">
        <v>55</v>
      </c>
      <c r="I992" s="230"/>
      <c r="J992" s="231">
        <f>ROUND(I992*H992,2)</f>
        <v>0</v>
      </c>
      <c r="K992" s="227" t="s">
        <v>155</v>
      </c>
      <c r="L992" s="232"/>
      <c r="M992" s="233" t="s">
        <v>19</v>
      </c>
      <c r="N992" s="234" t="s">
        <v>43</v>
      </c>
      <c r="O992" s="66"/>
      <c r="P992" s="184">
        <f>O992*H992</f>
        <v>0</v>
      </c>
      <c r="Q992" s="184">
        <v>0.0012</v>
      </c>
      <c r="R992" s="184">
        <f>Q992*H992</f>
        <v>0.06599999999999999</v>
      </c>
      <c r="S992" s="184">
        <v>0</v>
      </c>
      <c r="T992" s="185">
        <f>S992*H992</f>
        <v>0</v>
      </c>
      <c r="U992" s="36"/>
      <c r="V992" s="36"/>
      <c r="W992" s="36"/>
      <c r="X992" s="36"/>
      <c r="Y992" s="36"/>
      <c r="Z992" s="36"/>
      <c r="AA992" s="36"/>
      <c r="AB992" s="36"/>
      <c r="AC992" s="36"/>
      <c r="AD992" s="36"/>
      <c r="AE992" s="36"/>
      <c r="AR992" s="186" t="s">
        <v>356</v>
      </c>
      <c r="AT992" s="186" t="s">
        <v>214</v>
      </c>
      <c r="AU992" s="186" t="s">
        <v>82</v>
      </c>
      <c r="AY992" s="19" t="s">
        <v>143</v>
      </c>
      <c r="BE992" s="187">
        <f>IF(N992="základní",J992,0)</f>
        <v>0</v>
      </c>
      <c r="BF992" s="187">
        <f>IF(N992="snížená",J992,0)</f>
        <v>0</v>
      </c>
      <c r="BG992" s="187">
        <f>IF(N992="zákl. přenesená",J992,0)</f>
        <v>0</v>
      </c>
      <c r="BH992" s="187">
        <f>IF(N992="sníž. přenesená",J992,0)</f>
        <v>0</v>
      </c>
      <c r="BI992" s="187">
        <f>IF(N992="nulová",J992,0)</f>
        <v>0</v>
      </c>
      <c r="BJ992" s="19" t="s">
        <v>80</v>
      </c>
      <c r="BK992" s="187">
        <f>ROUND(I992*H992,2)</f>
        <v>0</v>
      </c>
      <c r="BL992" s="19" t="s">
        <v>242</v>
      </c>
      <c r="BM992" s="186" t="s">
        <v>1038</v>
      </c>
    </row>
    <row r="993" spans="1:47" s="2" customFormat="1" ht="19.5">
      <c r="A993" s="36"/>
      <c r="B993" s="37"/>
      <c r="C993" s="38"/>
      <c r="D993" s="188" t="s">
        <v>151</v>
      </c>
      <c r="E993" s="38"/>
      <c r="F993" s="189" t="s">
        <v>1037</v>
      </c>
      <c r="G993" s="38"/>
      <c r="H993" s="38"/>
      <c r="I993" s="190"/>
      <c r="J993" s="38"/>
      <c r="K993" s="38"/>
      <c r="L993" s="41"/>
      <c r="M993" s="191"/>
      <c r="N993" s="192"/>
      <c r="O993" s="66"/>
      <c r="P993" s="66"/>
      <c r="Q993" s="66"/>
      <c r="R993" s="66"/>
      <c r="S993" s="66"/>
      <c r="T993" s="67"/>
      <c r="U993" s="36"/>
      <c r="V993" s="36"/>
      <c r="W993" s="36"/>
      <c r="X993" s="36"/>
      <c r="Y993" s="36"/>
      <c r="Z993" s="36"/>
      <c r="AA993" s="36"/>
      <c r="AB993" s="36"/>
      <c r="AC993" s="36"/>
      <c r="AD993" s="36"/>
      <c r="AE993" s="36"/>
      <c r="AT993" s="19" t="s">
        <v>151</v>
      </c>
      <c r="AU993" s="19" t="s">
        <v>82</v>
      </c>
    </row>
    <row r="994" spans="1:65" s="2" customFormat="1" ht="49.15" customHeight="1">
      <c r="A994" s="36"/>
      <c r="B994" s="37"/>
      <c r="C994" s="225" t="s">
        <v>1039</v>
      </c>
      <c r="D994" s="225" t="s">
        <v>214</v>
      </c>
      <c r="E994" s="226" t="s">
        <v>1040</v>
      </c>
      <c r="F994" s="227" t="s">
        <v>1041</v>
      </c>
      <c r="G994" s="228" t="s">
        <v>148</v>
      </c>
      <c r="H994" s="229">
        <v>70</v>
      </c>
      <c r="I994" s="230"/>
      <c r="J994" s="231">
        <f>ROUND(I994*H994,2)</f>
        <v>0</v>
      </c>
      <c r="K994" s="227" t="s">
        <v>155</v>
      </c>
      <c r="L994" s="232"/>
      <c r="M994" s="233" t="s">
        <v>19</v>
      </c>
      <c r="N994" s="234" t="s">
        <v>43</v>
      </c>
      <c r="O994" s="66"/>
      <c r="P994" s="184">
        <f>O994*H994</f>
        <v>0</v>
      </c>
      <c r="Q994" s="184">
        <v>0.01846</v>
      </c>
      <c r="R994" s="184">
        <f>Q994*H994</f>
        <v>1.2922</v>
      </c>
      <c r="S994" s="184">
        <v>0</v>
      </c>
      <c r="T994" s="185">
        <f>S994*H994</f>
        <v>0</v>
      </c>
      <c r="U994" s="36"/>
      <c r="V994" s="36"/>
      <c r="W994" s="36"/>
      <c r="X994" s="36"/>
      <c r="Y994" s="36"/>
      <c r="Z994" s="36"/>
      <c r="AA994" s="36"/>
      <c r="AB994" s="36"/>
      <c r="AC994" s="36"/>
      <c r="AD994" s="36"/>
      <c r="AE994" s="36"/>
      <c r="AR994" s="186" t="s">
        <v>356</v>
      </c>
      <c r="AT994" s="186" t="s">
        <v>214</v>
      </c>
      <c r="AU994" s="186" t="s">
        <v>82</v>
      </c>
      <c r="AY994" s="19" t="s">
        <v>143</v>
      </c>
      <c r="BE994" s="187">
        <f>IF(N994="základní",J994,0)</f>
        <v>0</v>
      </c>
      <c r="BF994" s="187">
        <f>IF(N994="snížená",J994,0)</f>
        <v>0</v>
      </c>
      <c r="BG994" s="187">
        <f>IF(N994="zákl. přenesená",J994,0)</f>
        <v>0</v>
      </c>
      <c r="BH994" s="187">
        <f>IF(N994="sníž. přenesená",J994,0)</f>
        <v>0</v>
      </c>
      <c r="BI994" s="187">
        <f>IF(N994="nulová",J994,0)</f>
        <v>0</v>
      </c>
      <c r="BJ994" s="19" t="s">
        <v>80</v>
      </c>
      <c r="BK994" s="187">
        <f>ROUND(I994*H994,2)</f>
        <v>0</v>
      </c>
      <c r="BL994" s="19" t="s">
        <v>242</v>
      </c>
      <c r="BM994" s="186" t="s">
        <v>1042</v>
      </c>
    </row>
    <row r="995" spans="1:47" s="2" customFormat="1" ht="29.25">
      <c r="A995" s="36"/>
      <c r="B995" s="37"/>
      <c r="C995" s="38"/>
      <c r="D995" s="188" t="s">
        <v>151</v>
      </c>
      <c r="E995" s="38"/>
      <c r="F995" s="189" t="s">
        <v>1041</v>
      </c>
      <c r="G995" s="38"/>
      <c r="H995" s="38"/>
      <c r="I995" s="190"/>
      <c r="J995" s="38"/>
      <c r="K995" s="38"/>
      <c r="L995" s="41"/>
      <c r="M995" s="191"/>
      <c r="N995" s="192"/>
      <c r="O995" s="66"/>
      <c r="P995" s="66"/>
      <c r="Q995" s="66"/>
      <c r="R995" s="66"/>
      <c r="S995" s="66"/>
      <c r="T995" s="67"/>
      <c r="U995" s="36"/>
      <c r="V995" s="36"/>
      <c r="W995" s="36"/>
      <c r="X995" s="36"/>
      <c r="Y995" s="36"/>
      <c r="Z995" s="36"/>
      <c r="AA995" s="36"/>
      <c r="AB995" s="36"/>
      <c r="AC995" s="36"/>
      <c r="AD995" s="36"/>
      <c r="AE995" s="36"/>
      <c r="AT995" s="19" t="s">
        <v>151</v>
      </c>
      <c r="AU995" s="19" t="s">
        <v>82</v>
      </c>
    </row>
    <row r="996" spans="1:65" s="2" customFormat="1" ht="24.2" customHeight="1">
      <c r="A996" s="36"/>
      <c r="B996" s="37"/>
      <c r="C996" s="175" t="s">
        <v>1043</v>
      </c>
      <c r="D996" s="175" t="s">
        <v>145</v>
      </c>
      <c r="E996" s="176" t="s">
        <v>1044</v>
      </c>
      <c r="F996" s="177" t="s">
        <v>1045</v>
      </c>
      <c r="G996" s="178" t="s">
        <v>196</v>
      </c>
      <c r="H996" s="179">
        <v>2.511</v>
      </c>
      <c r="I996" s="180"/>
      <c r="J996" s="181">
        <f>ROUND(I996*H996,2)</f>
        <v>0</v>
      </c>
      <c r="K996" s="177" t="s">
        <v>155</v>
      </c>
      <c r="L996" s="41"/>
      <c r="M996" s="182" t="s">
        <v>19</v>
      </c>
      <c r="N996" s="183" t="s">
        <v>43</v>
      </c>
      <c r="O996" s="66"/>
      <c r="P996" s="184">
        <f>O996*H996</f>
        <v>0</v>
      </c>
      <c r="Q996" s="184">
        <v>0</v>
      </c>
      <c r="R996" s="184">
        <f>Q996*H996</f>
        <v>0</v>
      </c>
      <c r="S996" s="184">
        <v>0</v>
      </c>
      <c r="T996" s="185">
        <f>S996*H996</f>
        <v>0</v>
      </c>
      <c r="U996" s="36"/>
      <c r="V996" s="36"/>
      <c r="W996" s="36"/>
      <c r="X996" s="36"/>
      <c r="Y996" s="36"/>
      <c r="Z996" s="36"/>
      <c r="AA996" s="36"/>
      <c r="AB996" s="36"/>
      <c r="AC996" s="36"/>
      <c r="AD996" s="36"/>
      <c r="AE996" s="36"/>
      <c r="AR996" s="186" t="s">
        <v>242</v>
      </c>
      <c r="AT996" s="186" t="s">
        <v>145</v>
      </c>
      <c r="AU996" s="186" t="s">
        <v>82</v>
      </c>
      <c r="AY996" s="19" t="s">
        <v>143</v>
      </c>
      <c r="BE996" s="187">
        <f>IF(N996="základní",J996,0)</f>
        <v>0</v>
      </c>
      <c r="BF996" s="187">
        <f>IF(N996="snížená",J996,0)</f>
        <v>0</v>
      </c>
      <c r="BG996" s="187">
        <f>IF(N996="zákl. přenesená",J996,0)</f>
        <v>0</v>
      </c>
      <c r="BH996" s="187">
        <f>IF(N996="sníž. přenesená",J996,0)</f>
        <v>0</v>
      </c>
      <c r="BI996" s="187">
        <f>IF(N996="nulová",J996,0)</f>
        <v>0</v>
      </c>
      <c r="BJ996" s="19" t="s">
        <v>80</v>
      </c>
      <c r="BK996" s="187">
        <f>ROUND(I996*H996,2)</f>
        <v>0</v>
      </c>
      <c r="BL996" s="19" t="s">
        <v>242</v>
      </c>
      <c r="BM996" s="186" t="s">
        <v>1046</v>
      </c>
    </row>
    <row r="997" spans="1:47" s="2" customFormat="1" ht="29.25">
      <c r="A997" s="36"/>
      <c r="B997" s="37"/>
      <c r="C997" s="38"/>
      <c r="D997" s="188" t="s">
        <v>151</v>
      </c>
      <c r="E997" s="38"/>
      <c r="F997" s="189" t="s">
        <v>1047</v>
      </c>
      <c r="G997" s="38"/>
      <c r="H997" s="38"/>
      <c r="I997" s="190"/>
      <c r="J997" s="38"/>
      <c r="K997" s="38"/>
      <c r="L997" s="41"/>
      <c r="M997" s="191"/>
      <c r="N997" s="192"/>
      <c r="O997" s="66"/>
      <c r="P997" s="66"/>
      <c r="Q997" s="66"/>
      <c r="R997" s="66"/>
      <c r="S997" s="66"/>
      <c r="T997" s="67"/>
      <c r="U997" s="36"/>
      <c r="V997" s="36"/>
      <c r="W997" s="36"/>
      <c r="X997" s="36"/>
      <c r="Y997" s="36"/>
      <c r="Z997" s="36"/>
      <c r="AA997" s="36"/>
      <c r="AB997" s="36"/>
      <c r="AC997" s="36"/>
      <c r="AD997" s="36"/>
      <c r="AE997" s="36"/>
      <c r="AT997" s="19" t="s">
        <v>151</v>
      </c>
      <c r="AU997" s="19" t="s">
        <v>82</v>
      </c>
    </row>
    <row r="998" spans="1:65" s="2" customFormat="1" ht="24.2" customHeight="1">
      <c r="A998" s="36"/>
      <c r="B998" s="37"/>
      <c r="C998" s="175" t="s">
        <v>1048</v>
      </c>
      <c r="D998" s="175" t="s">
        <v>145</v>
      </c>
      <c r="E998" s="176" t="s">
        <v>1049</v>
      </c>
      <c r="F998" s="177" t="s">
        <v>1050</v>
      </c>
      <c r="G998" s="178" t="s">
        <v>196</v>
      </c>
      <c r="H998" s="179">
        <v>2.511</v>
      </c>
      <c r="I998" s="180"/>
      <c r="J998" s="181">
        <f>ROUND(I998*H998,2)</f>
        <v>0</v>
      </c>
      <c r="K998" s="177" t="s">
        <v>155</v>
      </c>
      <c r="L998" s="41"/>
      <c r="M998" s="182" t="s">
        <v>19</v>
      </c>
      <c r="N998" s="183" t="s">
        <v>43</v>
      </c>
      <c r="O998" s="66"/>
      <c r="P998" s="184">
        <f>O998*H998</f>
        <v>0</v>
      </c>
      <c r="Q998" s="184">
        <v>0</v>
      </c>
      <c r="R998" s="184">
        <f>Q998*H998</f>
        <v>0</v>
      </c>
      <c r="S998" s="184">
        <v>0</v>
      </c>
      <c r="T998" s="185">
        <f>S998*H998</f>
        <v>0</v>
      </c>
      <c r="U998" s="36"/>
      <c r="V998" s="36"/>
      <c r="W998" s="36"/>
      <c r="X998" s="36"/>
      <c r="Y998" s="36"/>
      <c r="Z998" s="36"/>
      <c r="AA998" s="36"/>
      <c r="AB998" s="36"/>
      <c r="AC998" s="36"/>
      <c r="AD998" s="36"/>
      <c r="AE998" s="36"/>
      <c r="AR998" s="186" t="s">
        <v>242</v>
      </c>
      <c r="AT998" s="186" t="s">
        <v>145</v>
      </c>
      <c r="AU998" s="186" t="s">
        <v>82</v>
      </c>
      <c r="AY998" s="19" t="s">
        <v>143</v>
      </c>
      <c r="BE998" s="187">
        <f>IF(N998="základní",J998,0)</f>
        <v>0</v>
      </c>
      <c r="BF998" s="187">
        <f>IF(N998="snížená",J998,0)</f>
        <v>0</v>
      </c>
      <c r="BG998" s="187">
        <f>IF(N998="zákl. přenesená",J998,0)</f>
        <v>0</v>
      </c>
      <c r="BH998" s="187">
        <f>IF(N998="sníž. přenesená",J998,0)</f>
        <v>0</v>
      </c>
      <c r="BI998" s="187">
        <f>IF(N998="nulová",J998,0)</f>
        <v>0</v>
      </c>
      <c r="BJ998" s="19" t="s">
        <v>80</v>
      </c>
      <c r="BK998" s="187">
        <f>ROUND(I998*H998,2)</f>
        <v>0</v>
      </c>
      <c r="BL998" s="19" t="s">
        <v>242</v>
      </c>
      <c r="BM998" s="186" t="s">
        <v>1051</v>
      </c>
    </row>
    <row r="999" spans="1:47" s="2" customFormat="1" ht="29.25">
      <c r="A999" s="36"/>
      <c r="B999" s="37"/>
      <c r="C999" s="38"/>
      <c r="D999" s="188" t="s">
        <v>151</v>
      </c>
      <c r="E999" s="38"/>
      <c r="F999" s="189" t="s">
        <v>1052</v>
      </c>
      <c r="G999" s="38"/>
      <c r="H999" s="38"/>
      <c r="I999" s="190"/>
      <c r="J999" s="38"/>
      <c r="K999" s="38"/>
      <c r="L999" s="41"/>
      <c r="M999" s="191"/>
      <c r="N999" s="192"/>
      <c r="O999" s="66"/>
      <c r="P999" s="66"/>
      <c r="Q999" s="66"/>
      <c r="R999" s="66"/>
      <c r="S999" s="66"/>
      <c r="T999" s="67"/>
      <c r="U999" s="36"/>
      <c r="V999" s="36"/>
      <c r="W999" s="36"/>
      <c r="X999" s="36"/>
      <c r="Y999" s="36"/>
      <c r="Z999" s="36"/>
      <c r="AA999" s="36"/>
      <c r="AB999" s="36"/>
      <c r="AC999" s="36"/>
      <c r="AD999" s="36"/>
      <c r="AE999" s="36"/>
      <c r="AT999" s="19" t="s">
        <v>151</v>
      </c>
      <c r="AU999" s="19" t="s">
        <v>82</v>
      </c>
    </row>
    <row r="1000" spans="2:63" s="12" customFormat="1" ht="22.9" customHeight="1">
      <c r="B1000" s="159"/>
      <c r="C1000" s="160"/>
      <c r="D1000" s="161" t="s">
        <v>71</v>
      </c>
      <c r="E1000" s="173" t="s">
        <v>1053</v>
      </c>
      <c r="F1000" s="173" t="s">
        <v>1054</v>
      </c>
      <c r="G1000" s="160"/>
      <c r="H1000" s="160"/>
      <c r="I1000" s="163"/>
      <c r="J1000" s="174">
        <f>BK1000</f>
        <v>0</v>
      </c>
      <c r="K1000" s="160"/>
      <c r="L1000" s="165"/>
      <c r="M1000" s="166"/>
      <c r="N1000" s="167"/>
      <c r="O1000" s="167"/>
      <c r="P1000" s="168">
        <f>SUM(P1001:P1039)</f>
        <v>0</v>
      </c>
      <c r="Q1000" s="167"/>
      <c r="R1000" s="168">
        <f>SUM(R1001:R1039)</f>
        <v>1.2800799999999999</v>
      </c>
      <c r="S1000" s="167"/>
      <c r="T1000" s="169">
        <f>SUM(T1001:T1039)</f>
        <v>0</v>
      </c>
      <c r="AR1000" s="170" t="s">
        <v>82</v>
      </c>
      <c r="AT1000" s="171" t="s">
        <v>71</v>
      </c>
      <c r="AU1000" s="171" t="s">
        <v>80</v>
      </c>
      <c r="AY1000" s="170" t="s">
        <v>143</v>
      </c>
      <c r="BK1000" s="172">
        <f>SUM(BK1001:BK1039)</f>
        <v>0</v>
      </c>
    </row>
    <row r="1001" spans="1:65" s="2" customFormat="1" ht="24.2" customHeight="1">
      <c r="A1001" s="36"/>
      <c r="B1001" s="37"/>
      <c r="C1001" s="175" t="s">
        <v>1055</v>
      </c>
      <c r="D1001" s="175" t="s">
        <v>145</v>
      </c>
      <c r="E1001" s="176" t="s">
        <v>1056</v>
      </c>
      <c r="F1001" s="177" t="s">
        <v>1057</v>
      </c>
      <c r="G1001" s="178" t="s">
        <v>148</v>
      </c>
      <c r="H1001" s="179">
        <v>1</v>
      </c>
      <c r="I1001" s="180"/>
      <c r="J1001" s="181">
        <f>ROUND(I1001*H1001,2)</f>
        <v>0</v>
      </c>
      <c r="K1001" s="177" t="s">
        <v>155</v>
      </c>
      <c r="L1001" s="41"/>
      <c r="M1001" s="182" t="s">
        <v>19</v>
      </c>
      <c r="N1001" s="183" t="s">
        <v>43</v>
      </c>
      <c r="O1001" s="66"/>
      <c r="P1001" s="184">
        <f>O1001*H1001</f>
        <v>0</v>
      </c>
      <c r="Q1001" s="184">
        <v>0</v>
      </c>
      <c r="R1001" s="184">
        <f>Q1001*H1001</f>
        <v>0</v>
      </c>
      <c r="S1001" s="184">
        <v>0</v>
      </c>
      <c r="T1001" s="185">
        <f>S1001*H1001</f>
        <v>0</v>
      </c>
      <c r="U1001" s="36"/>
      <c r="V1001" s="36"/>
      <c r="W1001" s="36"/>
      <c r="X1001" s="36"/>
      <c r="Y1001" s="36"/>
      <c r="Z1001" s="36"/>
      <c r="AA1001" s="36"/>
      <c r="AB1001" s="36"/>
      <c r="AC1001" s="36"/>
      <c r="AD1001" s="36"/>
      <c r="AE1001" s="36"/>
      <c r="AR1001" s="186" t="s">
        <v>242</v>
      </c>
      <c r="AT1001" s="186" t="s">
        <v>145</v>
      </c>
      <c r="AU1001" s="186" t="s">
        <v>82</v>
      </c>
      <c r="AY1001" s="19" t="s">
        <v>143</v>
      </c>
      <c r="BE1001" s="187">
        <f>IF(N1001="základní",J1001,0)</f>
        <v>0</v>
      </c>
      <c r="BF1001" s="187">
        <f>IF(N1001="snížená",J1001,0)</f>
        <v>0</v>
      </c>
      <c r="BG1001" s="187">
        <f>IF(N1001="zákl. přenesená",J1001,0)</f>
        <v>0</v>
      </c>
      <c r="BH1001" s="187">
        <f>IF(N1001="sníž. přenesená",J1001,0)</f>
        <v>0</v>
      </c>
      <c r="BI1001" s="187">
        <f>IF(N1001="nulová",J1001,0)</f>
        <v>0</v>
      </c>
      <c r="BJ1001" s="19" t="s">
        <v>80</v>
      </c>
      <c r="BK1001" s="187">
        <f>ROUND(I1001*H1001,2)</f>
        <v>0</v>
      </c>
      <c r="BL1001" s="19" t="s">
        <v>242</v>
      </c>
      <c r="BM1001" s="186" t="s">
        <v>1058</v>
      </c>
    </row>
    <row r="1002" spans="1:47" s="2" customFormat="1" ht="12">
      <c r="A1002" s="36"/>
      <c r="B1002" s="37"/>
      <c r="C1002" s="38"/>
      <c r="D1002" s="188" t="s">
        <v>151</v>
      </c>
      <c r="E1002" s="38"/>
      <c r="F1002" s="189" t="s">
        <v>1059</v>
      </c>
      <c r="G1002" s="38"/>
      <c r="H1002" s="38"/>
      <c r="I1002" s="190"/>
      <c r="J1002" s="38"/>
      <c r="K1002" s="38"/>
      <c r="L1002" s="41"/>
      <c r="M1002" s="191"/>
      <c r="N1002" s="192"/>
      <c r="O1002" s="66"/>
      <c r="P1002" s="66"/>
      <c r="Q1002" s="66"/>
      <c r="R1002" s="66"/>
      <c r="S1002" s="66"/>
      <c r="T1002" s="67"/>
      <c r="U1002" s="36"/>
      <c r="V1002" s="36"/>
      <c r="W1002" s="36"/>
      <c r="X1002" s="36"/>
      <c r="Y1002" s="36"/>
      <c r="Z1002" s="36"/>
      <c r="AA1002" s="36"/>
      <c r="AB1002" s="36"/>
      <c r="AC1002" s="36"/>
      <c r="AD1002" s="36"/>
      <c r="AE1002" s="36"/>
      <c r="AT1002" s="19" t="s">
        <v>151</v>
      </c>
      <c r="AU1002" s="19" t="s">
        <v>82</v>
      </c>
    </row>
    <row r="1003" spans="2:51" s="14" customFormat="1" ht="12">
      <c r="B1003" s="204"/>
      <c r="C1003" s="205"/>
      <c r="D1003" s="188" t="s">
        <v>158</v>
      </c>
      <c r="E1003" s="206" t="s">
        <v>19</v>
      </c>
      <c r="F1003" s="207" t="s">
        <v>276</v>
      </c>
      <c r="G1003" s="205"/>
      <c r="H1003" s="206" t="s">
        <v>19</v>
      </c>
      <c r="I1003" s="208"/>
      <c r="J1003" s="205"/>
      <c r="K1003" s="205"/>
      <c r="L1003" s="209"/>
      <c r="M1003" s="210"/>
      <c r="N1003" s="211"/>
      <c r="O1003" s="211"/>
      <c r="P1003" s="211"/>
      <c r="Q1003" s="211"/>
      <c r="R1003" s="211"/>
      <c r="S1003" s="211"/>
      <c r="T1003" s="212"/>
      <c r="AT1003" s="213" t="s">
        <v>158</v>
      </c>
      <c r="AU1003" s="213" t="s">
        <v>82</v>
      </c>
      <c r="AV1003" s="14" t="s">
        <v>80</v>
      </c>
      <c r="AW1003" s="14" t="s">
        <v>33</v>
      </c>
      <c r="AX1003" s="14" t="s">
        <v>72</v>
      </c>
      <c r="AY1003" s="213" t="s">
        <v>143</v>
      </c>
    </row>
    <row r="1004" spans="2:51" s="13" customFormat="1" ht="12">
      <c r="B1004" s="193"/>
      <c r="C1004" s="194"/>
      <c r="D1004" s="188" t="s">
        <v>158</v>
      </c>
      <c r="E1004" s="195" t="s">
        <v>19</v>
      </c>
      <c r="F1004" s="196" t="s">
        <v>80</v>
      </c>
      <c r="G1004" s="194"/>
      <c r="H1004" s="197">
        <v>1</v>
      </c>
      <c r="I1004" s="198"/>
      <c r="J1004" s="194"/>
      <c r="K1004" s="194"/>
      <c r="L1004" s="199"/>
      <c r="M1004" s="200"/>
      <c r="N1004" s="201"/>
      <c r="O1004" s="201"/>
      <c r="P1004" s="201"/>
      <c r="Q1004" s="201"/>
      <c r="R1004" s="201"/>
      <c r="S1004" s="201"/>
      <c r="T1004" s="202"/>
      <c r="AT1004" s="203" t="s">
        <v>158</v>
      </c>
      <c r="AU1004" s="203" t="s">
        <v>82</v>
      </c>
      <c r="AV1004" s="13" t="s">
        <v>82</v>
      </c>
      <c r="AW1004" s="13" t="s">
        <v>33</v>
      </c>
      <c r="AX1004" s="13" t="s">
        <v>80</v>
      </c>
      <c r="AY1004" s="203" t="s">
        <v>143</v>
      </c>
    </row>
    <row r="1005" spans="1:65" s="2" customFormat="1" ht="14.45" customHeight="1">
      <c r="A1005" s="36"/>
      <c r="B1005" s="37"/>
      <c r="C1005" s="225" t="s">
        <v>1060</v>
      </c>
      <c r="D1005" s="225" t="s">
        <v>214</v>
      </c>
      <c r="E1005" s="226" t="s">
        <v>1061</v>
      </c>
      <c r="F1005" s="227" t="s">
        <v>1062</v>
      </c>
      <c r="G1005" s="228" t="s">
        <v>148</v>
      </c>
      <c r="H1005" s="229">
        <v>1</v>
      </c>
      <c r="I1005" s="230"/>
      <c r="J1005" s="231">
        <f>ROUND(I1005*H1005,2)</f>
        <v>0</v>
      </c>
      <c r="K1005" s="227" t="s">
        <v>155</v>
      </c>
      <c r="L1005" s="232"/>
      <c r="M1005" s="233" t="s">
        <v>19</v>
      </c>
      <c r="N1005" s="234" t="s">
        <v>43</v>
      </c>
      <c r="O1005" s="66"/>
      <c r="P1005" s="184">
        <f>O1005*H1005</f>
        <v>0</v>
      </c>
      <c r="Q1005" s="184">
        <v>0.042</v>
      </c>
      <c r="R1005" s="184">
        <f>Q1005*H1005</f>
        <v>0.042</v>
      </c>
      <c r="S1005" s="184">
        <v>0</v>
      </c>
      <c r="T1005" s="185">
        <f>S1005*H1005</f>
        <v>0</v>
      </c>
      <c r="U1005" s="36"/>
      <c r="V1005" s="36"/>
      <c r="W1005" s="36"/>
      <c r="X1005" s="36"/>
      <c r="Y1005" s="36"/>
      <c r="Z1005" s="36"/>
      <c r="AA1005" s="36"/>
      <c r="AB1005" s="36"/>
      <c r="AC1005" s="36"/>
      <c r="AD1005" s="36"/>
      <c r="AE1005" s="36"/>
      <c r="AR1005" s="186" t="s">
        <v>356</v>
      </c>
      <c r="AT1005" s="186" t="s">
        <v>214</v>
      </c>
      <c r="AU1005" s="186" t="s">
        <v>82</v>
      </c>
      <c r="AY1005" s="19" t="s">
        <v>143</v>
      </c>
      <c r="BE1005" s="187">
        <f>IF(N1005="základní",J1005,0)</f>
        <v>0</v>
      </c>
      <c r="BF1005" s="187">
        <f>IF(N1005="snížená",J1005,0)</f>
        <v>0</v>
      </c>
      <c r="BG1005" s="187">
        <f>IF(N1005="zákl. přenesená",J1005,0)</f>
        <v>0</v>
      </c>
      <c r="BH1005" s="187">
        <f>IF(N1005="sníž. přenesená",J1005,0)</f>
        <v>0</v>
      </c>
      <c r="BI1005" s="187">
        <f>IF(N1005="nulová",J1005,0)</f>
        <v>0</v>
      </c>
      <c r="BJ1005" s="19" t="s">
        <v>80</v>
      </c>
      <c r="BK1005" s="187">
        <f>ROUND(I1005*H1005,2)</f>
        <v>0</v>
      </c>
      <c r="BL1005" s="19" t="s">
        <v>242</v>
      </c>
      <c r="BM1005" s="186" t="s">
        <v>1063</v>
      </c>
    </row>
    <row r="1006" spans="1:47" s="2" customFormat="1" ht="12">
      <c r="A1006" s="36"/>
      <c r="B1006" s="37"/>
      <c r="C1006" s="38"/>
      <c r="D1006" s="188" t="s">
        <v>151</v>
      </c>
      <c r="E1006" s="38"/>
      <c r="F1006" s="189" t="s">
        <v>1062</v>
      </c>
      <c r="G1006" s="38"/>
      <c r="H1006" s="38"/>
      <c r="I1006" s="190"/>
      <c r="J1006" s="38"/>
      <c r="K1006" s="38"/>
      <c r="L1006" s="41"/>
      <c r="M1006" s="191"/>
      <c r="N1006" s="192"/>
      <c r="O1006" s="66"/>
      <c r="P1006" s="66"/>
      <c r="Q1006" s="66"/>
      <c r="R1006" s="66"/>
      <c r="S1006" s="66"/>
      <c r="T1006" s="67"/>
      <c r="U1006" s="36"/>
      <c r="V1006" s="36"/>
      <c r="W1006" s="36"/>
      <c r="X1006" s="36"/>
      <c r="Y1006" s="36"/>
      <c r="Z1006" s="36"/>
      <c r="AA1006" s="36"/>
      <c r="AB1006" s="36"/>
      <c r="AC1006" s="36"/>
      <c r="AD1006" s="36"/>
      <c r="AE1006" s="36"/>
      <c r="AT1006" s="19" t="s">
        <v>151</v>
      </c>
      <c r="AU1006" s="19" t="s">
        <v>82</v>
      </c>
    </row>
    <row r="1007" spans="2:51" s="14" customFormat="1" ht="12">
      <c r="B1007" s="204"/>
      <c r="C1007" s="205"/>
      <c r="D1007" s="188" t="s">
        <v>158</v>
      </c>
      <c r="E1007" s="206" t="s">
        <v>19</v>
      </c>
      <c r="F1007" s="207" t="s">
        <v>1064</v>
      </c>
      <c r="G1007" s="205"/>
      <c r="H1007" s="206" t="s">
        <v>19</v>
      </c>
      <c r="I1007" s="208"/>
      <c r="J1007" s="205"/>
      <c r="K1007" s="205"/>
      <c r="L1007" s="209"/>
      <c r="M1007" s="210"/>
      <c r="N1007" s="211"/>
      <c r="O1007" s="211"/>
      <c r="P1007" s="211"/>
      <c r="Q1007" s="211"/>
      <c r="R1007" s="211"/>
      <c r="S1007" s="211"/>
      <c r="T1007" s="212"/>
      <c r="AT1007" s="213" t="s">
        <v>158</v>
      </c>
      <c r="AU1007" s="213" t="s">
        <v>82</v>
      </c>
      <c r="AV1007" s="14" t="s">
        <v>80</v>
      </c>
      <c r="AW1007" s="14" t="s">
        <v>33</v>
      </c>
      <c r="AX1007" s="14" t="s">
        <v>72</v>
      </c>
      <c r="AY1007" s="213" t="s">
        <v>143</v>
      </c>
    </row>
    <row r="1008" spans="2:51" s="13" customFormat="1" ht="12">
      <c r="B1008" s="193"/>
      <c r="C1008" s="194"/>
      <c r="D1008" s="188" t="s">
        <v>158</v>
      </c>
      <c r="E1008" s="195" t="s">
        <v>19</v>
      </c>
      <c r="F1008" s="196" t="s">
        <v>80</v>
      </c>
      <c r="G1008" s="194"/>
      <c r="H1008" s="197">
        <v>1</v>
      </c>
      <c r="I1008" s="198"/>
      <c r="J1008" s="194"/>
      <c r="K1008" s="194"/>
      <c r="L1008" s="199"/>
      <c r="M1008" s="200"/>
      <c r="N1008" s="201"/>
      <c r="O1008" s="201"/>
      <c r="P1008" s="201"/>
      <c r="Q1008" s="201"/>
      <c r="R1008" s="201"/>
      <c r="S1008" s="201"/>
      <c r="T1008" s="202"/>
      <c r="AT1008" s="203" t="s">
        <v>158</v>
      </c>
      <c r="AU1008" s="203" t="s">
        <v>82</v>
      </c>
      <c r="AV1008" s="13" t="s">
        <v>82</v>
      </c>
      <c r="AW1008" s="13" t="s">
        <v>33</v>
      </c>
      <c r="AX1008" s="13" t="s">
        <v>80</v>
      </c>
      <c r="AY1008" s="203" t="s">
        <v>143</v>
      </c>
    </row>
    <row r="1009" spans="1:65" s="2" customFormat="1" ht="24.2" customHeight="1">
      <c r="A1009" s="36"/>
      <c r="B1009" s="37"/>
      <c r="C1009" s="175" t="s">
        <v>1065</v>
      </c>
      <c r="D1009" s="175" t="s">
        <v>145</v>
      </c>
      <c r="E1009" s="176" t="s">
        <v>1066</v>
      </c>
      <c r="F1009" s="177" t="s">
        <v>1067</v>
      </c>
      <c r="G1009" s="178" t="s">
        <v>227</v>
      </c>
      <c r="H1009" s="179">
        <v>1168</v>
      </c>
      <c r="I1009" s="180"/>
      <c r="J1009" s="181">
        <f>ROUND(I1009*H1009,2)</f>
        <v>0</v>
      </c>
      <c r="K1009" s="177" t="s">
        <v>155</v>
      </c>
      <c r="L1009" s="41"/>
      <c r="M1009" s="182" t="s">
        <v>19</v>
      </c>
      <c r="N1009" s="183" t="s">
        <v>43</v>
      </c>
      <c r="O1009" s="66"/>
      <c r="P1009" s="184">
        <f>O1009*H1009</f>
        <v>0</v>
      </c>
      <c r="Q1009" s="184">
        <v>6E-05</v>
      </c>
      <c r="R1009" s="184">
        <f>Q1009*H1009</f>
        <v>0.07008</v>
      </c>
      <c r="S1009" s="184">
        <v>0</v>
      </c>
      <c r="T1009" s="185">
        <f>S1009*H1009</f>
        <v>0</v>
      </c>
      <c r="U1009" s="36"/>
      <c r="V1009" s="36"/>
      <c r="W1009" s="36"/>
      <c r="X1009" s="36"/>
      <c r="Y1009" s="36"/>
      <c r="Z1009" s="36"/>
      <c r="AA1009" s="36"/>
      <c r="AB1009" s="36"/>
      <c r="AC1009" s="36"/>
      <c r="AD1009" s="36"/>
      <c r="AE1009" s="36"/>
      <c r="AR1009" s="186" t="s">
        <v>242</v>
      </c>
      <c r="AT1009" s="186" t="s">
        <v>145</v>
      </c>
      <c r="AU1009" s="186" t="s">
        <v>82</v>
      </c>
      <c r="AY1009" s="19" t="s">
        <v>143</v>
      </c>
      <c r="BE1009" s="187">
        <f>IF(N1009="základní",J1009,0)</f>
        <v>0</v>
      </c>
      <c r="BF1009" s="187">
        <f>IF(N1009="snížená",J1009,0)</f>
        <v>0</v>
      </c>
      <c r="BG1009" s="187">
        <f>IF(N1009="zákl. přenesená",J1009,0)</f>
        <v>0</v>
      </c>
      <c r="BH1009" s="187">
        <f>IF(N1009="sníž. přenesená",J1009,0)</f>
        <v>0</v>
      </c>
      <c r="BI1009" s="187">
        <f>IF(N1009="nulová",J1009,0)</f>
        <v>0</v>
      </c>
      <c r="BJ1009" s="19" t="s">
        <v>80</v>
      </c>
      <c r="BK1009" s="187">
        <f>ROUND(I1009*H1009,2)</f>
        <v>0</v>
      </c>
      <c r="BL1009" s="19" t="s">
        <v>242</v>
      </c>
      <c r="BM1009" s="186" t="s">
        <v>1068</v>
      </c>
    </row>
    <row r="1010" spans="1:47" s="2" customFormat="1" ht="19.5">
      <c r="A1010" s="36"/>
      <c r="B1010" s="37"/>
      <c r="C1010" s="38"/>
      <c r="D1010" s="188" t="s">
        <v>151</v>
      </c>
      <c r="E1010" s="38"/>
      <c r="F1010" s="189" t="s">
        <v>1069</v>
      </c>
      <c r="G1010" s="38"/>
      <c r="H1010" s="38"/>
      <c r="I1010" s="190"/>
      <c r="J1010" s="38"/>
      <c r="K1010" s="38"/>
      <c r="L1010" s="41"/>
      <c r="M1010" s="191"/>
      <c r="N1010" s="192"/>
      <c r="O1010" s="66"/>
      <c r="P1010" s="66"/>
      <c r="Q1010" s="66"/>
      <c r="R1010" s="66"/>
      <c r="S1010" s="66"/>
      <c r="T1010" s="67"/>
      <c r="U1010" s="36"/>
      <c r="V1010" s="36"/>
      <c r="W1010" s="36"/>
      <c r="X1010" s="36"/>
      <c r="Y1010" s="36"/>
      <c r="Z1010" s="36"/>
      <c r="AA1010" s="36"/>
      <c r="AB1010" s="36"/>
      <c r="AC1010" s="36"/>
      <c r="AD1010" s="36"/>
      <c r="AE1010" s="36"/>
      <c r="AT1010" s="19" t="s">
        <v>151</v>
      </c>
      <c r="AU1010" s="19" t="s">
        <v>82</v>
      </c>
    </row>
    <row r="1011" spans="2:51" s="14" customFormat="1" ht="12">
      <c r="B1011" s="204"/>
      <c r="C1011" s="205"/>
      <c r="D1011" s="188" t="s">
        <v>158</v>
      </c>
      <c r="E1011" s="206" t="s">
        <v>19</v>
      </c>
      <c r="F1011" s="207" t="s">
        <v>1070</v>
      </c>
      <c r="G1011" s="205"/>
      <c r="H1011" s="206" t="s">
        <v>19</v>
      </c>
      <c r="I1011" s="208"/>
      <c r="J1011" s="205"/>
      <c r="K1011" s="205"/>
      <c r="L1011" s="209"/>
      <c r="M1011" s="210"/>
      <c r="N1011" s="211"/>
      <c r="O1011" s="211"/>
      <c r="P1011" s="211"/>
      <c r="Q1011" s="211"/>
      <c r="R1011" s="211"/>
      <c r="S1011" s="211"/>
      <c r="T1011" s="212"/>
      <c r="AT1011" s="213" t="s">
        <v>158</v>
      </c>
      <c r="AU1011" s="213" t="s">
        <v>82</v>
      </c>
      <c r="AV1011" s="14" t="s">
        <v>80</v>
      </c>
      <c r="AW1011" s="14" t="s">
        <v>33</v>
      </c>
      <c r="AX1011" s="14" t="s">
        <v>72</v>
      </c>
      <c r="AY1011" s="213" t="s">
        <v>143</v>
      </c>
    </row>
    <row r="1012" spans="2:51" s="14" customFormat="1" ht="12">
      <c r="B1012" s="204"/>
      <c r="C1012" s="205"/>
      <c r="D1012" s="188" t="s">
        <v>158</v>
      </c>
      <c r="E1012" s="206" t="s">
        <v>19</v>
      </c>
      <c r="F1012" s="207" t="s">
        <v>1071</v>
      </c>
      <c r="G1012" s="205"/>
      <c r="H1012" s="206" t="s">
        <v>19</v>
      </c>
      <c r="I1012" s="208"/>
      <c r="J1012" s="205"/>
      <c r="K1012" s="205"/>
      <c r="L1012" s="209"/>
      <c r="M1012" s="210"/>
      <c r="N1012" s="211"/>
      <c r="O1012" s="211"/>
      <c r="P1012" s="211"/>
      <c r="Q1012" s="211"/>
      <c r="R1012" s="211"/>
      <c r="S1012" s="211"/>
      <c r="T1012" s="212"/>
      <c r="AT1012" s="213" t="s">
        <v>158</v>
      </c>
      <c r="AU1012" s="213" t="s">
        <v>82</v>
      </c>
      <c r="AV1012" s="14" t="s">
        <v>80</v>
      </c>
      <c r="AW1012" s="14" t="s">
        <v>33</v>
      </c>
      <c r="AX1012" s="14" t="s">
        <v>72</v>
      </c>
      <c r="AY1012" s="213" t="s">
        <v>143</v>
      </c>
    </row>
    <row r="1013" spans="2:51" s="14" customFormat="1" ht="12">
      <c r="B1013" s="204"/>
      <c r="C1013" s="205"/>
      <c r="D1013" s="188" t="s">
        <v>158</v>
      </c>
      <c r="E1013" s="206" t="s">
        <v>19</v>
      </c>
      <c r="F1013" s="207" t="s">
        <v>1072</v>
      </c>
      <c r="G1013" s="205"/>
      <c r="H1013" s="206" t="s">
        <v>19</v>
      </c>
      <c r="I1013" s="208"/>
      <c r="J1013" s="205"/>
      <c r="K1013" s="205"/>
      <c r="L1013" s="209"/>
      <c r="M1013" s="210"/>
      <c r="N1013" s="211"/>
      <c r="O1013" s="211"/>
      <c r="P1013" s="211"/>
      <c r="Q1013" s="211"/>
      <c r="R1013" s="211"/>
      <c r="S1013" s="211"/>
      <c r="T1013" s="212"/>
      <c r="AT1013" s="213" t="s">
        <v>158</v>
      </c>
      <c r="AU1013" s="213" t="s">
        <v>82</v>
      </c>
      <c r="AV1013" s="14" t="s">
        <v>80</v>
      </c>
      <c r="AW1013" s="14" t="s">
        <v>33</v>
      </c>
      <c r="AX1013" s="14" t="s">
        <v>72</v>
      </c>
      <c r="AY1013" s="213" t="s">
        <v>143</v>
      </c>
    </row>
    <row r="1014" spans="2:51" s="14" customFormat="1" ht="12">
      <c r="B1014" s="204"/>
      <c r="C1014" s="205"/>
      <c r="D1014" s="188" t="s">
        <v>158</v>
      </c>
      <c r="E1014" s="206" t="s">
        <v>19</v>
      </c>
      <c r="F1014" s="207" t="s">
        <v>1073</v>
      </c>
      <c r="G1014" s="205"/>
      <c r="H1014" s="206" t="s">
        <v>19</v>
      </c>
      <c r="I1014" s="208"/>
      <c r="J1014" s="205"/>
      <c r="K1014" s="205"/>
      <c r="L1014" s="209"/>
      <c r="M1014" s="210"/>
      <c r="N1014" s="211"/>
      <c r="O1014" s="211"/>
      <c r="P1014" s="211"/>
      <c r="Q1014" s="211"/>
      <c r="R1014" s="211"/>
      <c r="S1014" s="211"/>
      <c r="T1014" s="212"/>
      <c r="AT1014" s="213" t="s">
        <v>158</v>
      </c>
      <c r="AU1014" s="213" t="s">
        <v>82</v>
      </c>
      <c r="AV1014" s="14" t="s">
        <v>80</v>
      </c>
      <c r="AW1014" s="14" t="s">
        <v>33</v>
      </c>
      <c r="AX1014" s="14" t="s">
        <v>72</v>
      </c>
      <c r="AY1014" s="213" t="s">
        <v>143</v>
      </c>
    </row>
    <row r="1015" spans="2:51" s="13" customFormat="1" ht="12">
      <c r="B1015" s="193"/>
      <c r="C1015" s="194"/>
      <c r="D1015" s="188" t="s">
        <v>158</v>
      </c>
      <c r="E1015" s="195" t="s">
        <v>19</v>
      </c>
      <c r="F1015" s="196" t="s">
        <v>1074</v>
      </c>
      <c r="G1015" s="194"/>
      <c r="H1015" s="197">
        <v>386</v>
      </c>
      <c r="I1015" s="198"/>
      <c r="J1015" s="194"/>
      <c r="K1015" s="194"/>
      <c r="L1015" s="199"/>
      <c r="M1015" s="200"/>
      <c r="N1015" s="201"/>
      <c r="O1015" s="201"/>
      <c r="P1015" s="201"/>
      <c r="Q1015" s="201"/>
      <c r="R1015" s="201"/>
      <c r="S1015" s="201"/>
      <c r="T1015" s="202"/>
      <c r="AT1015" s="203" t="s">
        <v>158</v>
      </c>
      <c r="AU1015" s="203" t="s">
        <v>82</v>
      </c>
      <c r="AV1015" s="13" t="s">
        <v>82</v>
      </c>
      <c r="AW1015" s="13" t="s">
        <v>33</v>
      </c>
      <c r="AX1015" s="13" t="s">
        <v>72</v>
      </c>
      <c r="AY1015" s="203" t="s">
        <v>143</v>
      </c>
    </row>
    <row r="1016" spans="2:51" s="16" customFormat="1" ht="12">
      <c r="B1016" s="235"/>
      <c r="C1016" s="236"/>
      <c r="D1016" s="188" t="s">
        <v>158</v>
      </c>
      <c r="E1016" s="237" t="s">
        <v>19</v>
      </c>
      <c r="F1016" s="238" t="s">
        <v>279</v>
      </c>
      <c r="G1016" s="236"/>
      <c r="H1016" s="239">
        <v>386</v>
      </c>
      <c r="I1016" s="240"/>
      <c r="J1016" s="236"/>
      <c r="K1016" s="236"/>
      <c r="L1016" s="241"/>
      <c r="M1016" s="242"/>
      <c r="N1016" s="243"/>
      <c r="O1016" s="243"/>
      <c r="P1016" s="243"/>
      <c r="Q1016" s="243"/>
      <c r="R1016" s="243"/>
      <c r="S1016" s="243"/>
      <c r="T1016" s="244"/>
      <c r="AT1016" s="245" t="s">
        <v>158</v>
      </c>
      <c r="AU1016" s="245" t="s">
        <v>82</v>
      </c>
      <c r="AV1016" s="16" t="s">
        <v>160</v>
      </c>
      <c r="AW1016" s="16" t="s">
        <v>33</v>
      </c>
      <c r="AX1016" s="16" t="s">
        <v>72</v>
      </c>
      <c r="AY1016" s="245" t="s">
        <v>143</v>
      </c>
    </row>
    <row r="1017" spans="2:51" s="14" customFormat="1" ht="12">
      <c r="B1017" s="204"/>
      <c r="C1017" s="205"/>
      <c r="D1017" s="188" t="s">
        <v>158</v>
      </c>
      <c r="E1017" s="206" t="s">
        <v>19</v>
      </c>
      <c r="F1017" s="207" t="s">
        <v>1075</v>
      </c>
      <c r="G1017" s="205"/>
      <c r="H1017" s="206" t="s">
        <v>19</v>
      </c>
      <c r="I1017" s="208"/>
      <c r="J1017" s="205"/>
      <c r="K1017" s="205"/>
      <c r="L1017" s="209"/>
      <c r="M1017" s="210"/>
      <c r="N1017" s="211"/>
      <c r="O1017" s="211"/>
      <c r="P1017" s="211"/>
      <c r="Q1017" s="211"/>
      <c r="R1017" s="211"/>
      <c r="S1017" s="211"/>
      <c r="T1017" s="212"/>
      <c r="AT1017" s="213" t="s">
        <v>158</v>
      </c>
      <c r="AU1017" s="213" t="s">
        <v>82</v>
      </c>
      <c r="AV1017" s="14" t="s">
        <v>80</v>
      </c>
      <c r="AW1017" s="14" t="s">
        <v>33</v>
      </c>
      <c r="AX1017" s="14" t="s">
        <v>72</v>
      </c>
      <c r="AY1017" s="213" t="s">
        <v>143</v>
      </c>
    </row>
    <row r="1018" spans="2:51" s="14" customFormat="1" ht="12">
      <c r="B1018" s="204"/>
      <c r="C1018" s="205"/>
      <c r="D1018" s="188" t="s">
        <v>158</v>
      </c>
      <c r="E1018" s="206" t="s">
        <v>19</v>
      </c>
      <c r="F1018" s="207" t="s">
        <v>1071</v>
      </c>
      <c r="G1018" s="205"/>
      <c r="H1018" s="206" t="s">
        <v>19</v>
      </c>
      <c r="I1018" s="208"/>
      <c r="J1018" s="205"/>
      <c r="K1018" s="205"/>
      <c r="L1018" s="209"/>
      <c r="M1018" s="210"/>
      <c r="N1018" s="211"/>
      <c r="O1018" s="211"/>
      <c r="P1018" s="211"/>
      <c r="Q1018" s="211"/>
      <c r="R1018" s="211"/>
      <c r="S1018" s="211"/>
      <c r="T1018" s="212"/>
      <c r="AT1018" s="213" t="s">
        <v>158</v>
      </c>
      <c r="AU1018" s="213" t="s">
        <v>82</v>
      </c>
      <c r="AV1018" s="14" t="s">
        <v>80</v>
      </c>
      <c r="AW1018" s="14" t="s">
        <v>33</v>
      </c>
      <c r="AX1018" s="14" t="s">
        <v>72</v>
      </c>
      <c r="AY1018" s="213" t="s">
        <v>143</v>
      </c>
    </row>
    <row r="1019" spans="2:51" s="14" customFormat="1" ht="12">
      <c r="B1019" s="204"/>
      <c r="C1019" s="205"/>
      <c r="D1019" s="188" t="s">
        <v>158</v>
      </c>
      <c r="E1019" s="206" t="s">
        <v>19</v>
      </c>
      <c r="F1019" s="207" t="s">
        <v>1076</v>
      </c>
      <c r="G1019" s="205"/>
      <c r="H1019" s="206" t="s">
        <v>19</v>
      </c>
      <c r="I1019" s="208"/>
      <c r="J1019" s="205"/>
      <c r="K1019" s="205"/>
      <c r="L1019" s="209"/>
      <c r="M1019" s="210"/>
      <c r="N1019" s="211"/>
      <c r="O1019" s="211"/>
      <c r="P1019" s="211"/>
      <c r="Q1019" s="211"/>
      <c r="R1019" s="211"/>
      <c r="S1019" s="211"/>
      <c r="T1019" s="212"/>
      <c r="AT1019" s="213" t="s">
        <v>158</v>
      </c>
      <c r="AU1019" s="213" t="s">
        <v>82</v>
      </c>
      <c r="AV1019" s="14" t="s">
        <v>80</v>
      </c>
      <c r="AW1019" s="14" t="s">
        <v>33</v>
      </c>
      <c r="AX1019" s="14" t="s">
        <v>72</v>
      </c>
      <c r="AY1019" s="213" t="s">
        <v>143</v>
      </c>
    </row>
    <row r="1020" spans="2:51" s="14" customFormat="1" ht="12">
      <c r="B1020" s="204"/>
      <c r="C1020" s="205"/>
      <c r="D1020" s="188" t="s">
        <v>158</v>
      </c>
      <c r="E1020" s="206" t="s">
        <v>19</v>
      </c>
      <c r="F1020" s="207" t="s">
        <v>1077</v>
      </c>
      <c r="G1020" s="205"/>
      <c r="H1020" s="206" t="s">
        <v>19</v>
      </c>
      <c r="I1020" s="208"/>
      <c r="J1020" s="205"/>
      <c r="K1020" s="205"/>
      <c r="L1020" s="209"/>
      <c r="M1020" s="210"/>
      <c r="N1020" s="211"/>
      <c r="O1020" s="211"/>
      <c r="P1020" s="211"/>
      <c r="Q1020" s="211"/>
      <c r="R1020" s="211"/>
      <c r="S1020" s="211"/>
      <c r="T1020" s="212"/>
      <c r="AT1020" s="213" t="s">
        <v>158</v>
      </c>
      <c r="AU1020" s="213" t="s">
        <v>82</v>
      </c>
      <c r="AV1020" s="14" t="s">
        <v>80</v>
      </c>
      <c r="AW1020" s="14" t="s">
        <v>33</v>
      </c>
      <c r="AX1020" s="14" t="s">
        <v>72</v>
      </c>
      <c r="AY1020" s="213" t="s">
        <v>143</v>
      </c>
    </row>
    <row r="1021" spans="2:51" s="13" customFormat="1" ht="12">
      <c r="B1021" s="193"/>
      <c r="C1021" s="194"/>
      <c r="D1021" s="188" t="s">
        <v>158</v>
      </c>
      <c r="E1021" s="195" t="s">
        <v>19</v>
      </c>
      <c r="F1021" s="196" t="s">
        <v>1078</v>
      </c>
      <c r="G1021" s="194"/>
      <c r="H1021" s="197">
        <v>782</v>
      </c>
      <c r="I1021" s="198"/>
      <c r="J1021" s="194"/>
      <c r="K1021" s="194"/>
      <c r="L1021" s="199"/>
      <c r="M1021" s="200"/>
      <c r="N1021" s="201"/>
      <c r="O1021" s="201"/>
      <c r="P1021" s="201"/>
      <c r="Q1021" s="201"/>
      <c r="R1021" s="201"/>
      <c r="S1021" s="201"/>
      <c r="T1021" s="202"/>
      <c r="AT1021" s="203" t="s">
        <v>158</v>
      </c>
      <c r="AU1021" s="203" t="s">
        <v>82</v>
      </c>
      <c r="AV1021" s="13" t="s">
        <v>82</v>
      </c>
      <c r="AW1021" s="13" t="s">
        <v>33</v>
      </c>
      <c r="AX1021" s="13" t="s">
        <v>72</v>
      </c>
      <c r="AY1021" s="203" t="s">
        <v>143</v>
      </c>
    </row>
    <row r="1022" spans="2:51" s="16" customFormat="1" ht="12">
      <c r="B1022" s="235"/>
      <c r="C1022" s="236"/>
      <c r="D1022" s="188" t="s">
        <v>158</v>
      </c>
      <c r="E1022" s="237" t="s">
        <v>19</v>
      </c>
      <c r="F1022" s="238" t="s">
        <v>279</v>
      </c>
      <c r="G1022" s="236"/>
      <c r="H1022" s="239">
        <v>782</v>
      </c>
      <c r="I1022" s="240"/>
      <c r="J1022" s="236"/>
      <c r="K1022" s="236"/>
      <c r="L1022" s="241"/>
      <c r="M1022" s="242"/>
      <c r="N1022" s="243"/>
      <c r="O1022" s="243"/>
      <c r="P1022" s="243"/>
      <c r="Q1022" s="243"/>
      <c r="R1022" s="243"/>
      <c r="S1022" s="243"/>
      <c r="T1022" s="244"/>
      <c r="AT1022" s="245" t="s">
        <v>158</v>
      </c>
      <c r="AU1022" s="245" t="s">
        <v>82</v>
      </c>
      <c r="AV1022" s="16" t="s">
        <v>160</v>
      </c>
      <c r="AW1022" s="16" t="s">
        <v>33</v>
      </c>
      <c r="AX1022" s="16" t="s">
        <v>72</v>
      </c>
      <c r="AY1022" s="245" t="s">
        <v>143</v>
      </c>
    </row>
    <row r="1023" spans="2:51" s="15" customFormat="1" ht="12">
      <c r="B1023" s="214"/>
      <c r="C1023" s="215"/>
      <c r="D1023" s="188" t="s">
        <v>158</v>
      </c>
      <c r="E1023" s="216" t="s">
        <v>19</v>
      </c>
      <c r="F1023" s="217" t="s">
        <v>172</v>
      </c>
      <c r="G1023" s="215"/>
      <c r="H1023" s="218">
        <v>1168</v>
      </c>
      <c r="I1023" s="219"/>
      <c r="J1023" s="215"/>
      <c r="K1023" s="215"/>
      <c r="L1023" s="220"/>
      <c r="M1023" s="221"/>
      <c r="N1023" s="222"/>
      <c r="O1023" s="222"/>
      <c r="P1023" s="222"/>
      <c r="Q1023" s="222"/>
      <c r="R1023" s="222"/>
      <c r="S1023" s="222"/>
      <c r="T1023" s="223"/>
      <c r="AT1023" s="224" t="s">
        <v>158</v>
      </c>
      <c r="AU1023" s="224" t="s">
        <v>82</v>
      </c>
      <c r="AV1023" s="15" t="s">
        <v>149</v>
      </c>
      <c r="AW1023" s="15" t="s">
        <v>33</v>
      </c>
      <c r="AX1023" s="15" t="s">
        <v>80</v>
      </c>
      <c r="AY1023" s="224" t="s">
        <v>143</v>
      </c>
    </row>
    <row r="1024" spans="1:65" s="2" customFormat="1" ht="24.2" customHeight="1">
      <c r="A1024" s="36"/>
      <c r="B1024" s="37"/>
      <c r="C1024" s="225" t="s">
        <v>1079</v>
      </c>
      <c r="D1024" s="225" t="s">
        <v>214</v>
      </c>
      <c r="E1024" s="226" t="s">
        <v>1080</v>
      </c>
      <c r="F1024" s="227" t="s">
        <v>1081</v>
      </c>
      <c r="G1024" s="228" t="s">
        <v>227</v>
      </c>
      <c r="H1024" s="229">
        <v>1168</v>
      </c>
      <c r="I1024" s="230"/>
      <c r="J1024" s="231">
        <f>ROUND(I1024*H1024,2)</f>
        <v>0</v>
      </c>
      <c r="K1024" s="227" t="s">
        <v>19</v>
      </c>
      <c r="L1024" s="232"/>
      <c r="M1024" s="233" t="s">
        <v>19</v>
      </c>
      <c r="N1024" s="234" t="s">
        <v>43</v>
      </c>
      <c r="O1024" s="66"/>
      <c r="P1024" s="184">
        <f>O1024*H1024</f>
        <v>0</v>
      </c>
      <c r="Q1024" s="184">
        <v>0.001</v>
      </c>
      <c r="R1024" s="184">
        <f>Q1024*H1024</f>
        <v>1.168</v>
      </c>
      <c r="S1024" s="184">
        <v>0</v>
      </c>
      <c r="T1024" s="185">
        <f>S1024*H1024</f>
        <v>0</v>
      </c>
      <c r="U1024" s="36"/>
      <c r="V1024" s="36"/>
      <c r="W1024" s="36"/>
      <c r="X1024" s="36"/>
      <c r="Y1024" s="36"/>
      <c r="Z1024" s="36"/>
      <c r="AA1024" s="36"/>
      <c r="AB1024" s="36"/>
      <c r="AC1024" s="36"/>
      <c r="AD1024" s="36"/>
      <c r="AE1024" s="36"/>
      <c r="AR1024" s="186" t="s">
        <v>356</v>
      </c>
      <c r="AT1024" s="186" t="s">
        <v>214</v>
      </c>
      <c r="AU1024" s="186" t="s">
        <v>82</v>
      </c>
      <c r="AY1024" s="19" t="s">
        <v>143</v>
      </c>
      <c r="BE1024" s="187">
        <f>IF(N1024="základní",J1024,0)</f>
        <v>0</v>
      </c>
      <c r="BF1024" s="187">
        <f>IF(N1024="snížená",J1024,0)</f>
        <v>0</v>
      </c>
      <c r="BG1024" s="187">
        <f>IF(N1024="zákl. přenesená",J1024,0)</f>
        <v>0</v>
      </c>
      <c r="BH1024" s="187">
        <f>IF(N1024="sníž. přenesená",J1024,0)</f>
        <v>0</v>
      </c>
      <c r="BI1024" s="187">
        <f>IF(N1024="nulová",J1024,0)</f>
        <v>0</v>
      </c>
      <c r="BJ1024" s="19" t="s">
        <v>80</v>
      </c>
      <c r="BK1024" s="187">
        <f>ROUND(I1024*H1024,2)</f>
        <v>0</v>
      </c>
      <c r="BL1024" s="19" t="s">
        <v>242</v>
      </c>
      <c r="BM1024" s="186" t="s">
        <v>1082</v>
      </c>
    </row>
    <row r="1025" spans="1:47" s="2" customFormat="1" ht="19.5">
      <c r="A1025" s="36"/>
      <c r="B1025" s="37"/>
      <c r="C1025" s="38"/>
      <c r="D1025" s="188" t="s">
        <v>151</v>
      </c>
      <c r="E1025" s="38"/>
      <c r="F1025" s="189" t="s">
        <v>1081</v>
      </c>
      <c r="G1025" s="38"/>
      <c r="H1025" s="38"/>
      <c r="I1025" s="190"/>
      <c r="J1025" s="38"/>
      <c r="K1025" s="38"/>
      <c r="L1025" s="41"/>
      <c r="M1025" s="191"/>
      <c r="N1025" s="192"/>
      <c r="O1025" s="66"/>
      <c r="P1025" s="66"/>
      <c r="Q1025" s="66"/>
      <c r="R1025" s="66"/>
      <c r="S1025" s="66"/>
      <c r="T1025" s="67"/>
      <c r="U1025" s="36"/>
      <c r="V1025" s="36"/>
      <c r="W1025" s="36"/>
      <c r="X1025" s="36"/>
      <c r="Y1025" s="36"/>
      <c r="Z1025" s="36"/>
      <c r="AA1025" s="36"/>
      <c r="AB1025" s="36"/>
      <c r="AC1025" s="36"/>
      <c r="AD1025" s="36"/>
      <c r="AE1025" s="36"/>
      <c r="AT1025" s="19" t="s">
        <v>151</v>
      </c>
      <c r="AU1025" s="19" t="s">
        <v>82</v>
      </c>
    </row>
    <row r="1026" spans="2:51" s="14" customFormat="1" ht="12">
      <c r="B1026" s="204"/>
      <c r="C1026" s="205"/>
      <c r="D1026" s="188" t="s">
        <v>158</v>
      </c>
      <c r="E1026" s="206" t="s">
        <v>19</v>
      </c>
      <c r="F1026" s="207" t="s">
        <v>1083</v>
      </c>
      <c r="G1026" s="205"/>
      <c r="H1026" s="206" t="s">
        <v>19</v>
      </c>
      <c r="I1026" s="208"/>
      <c r="J1026" s="205"/>
      <c r="K1026" s="205"/>
      <c r="L1026" s="209"/>
      <c r="M1026" s="210"/>
      <c r="N1026" s="211"/>
      <c r="O1026" s="211"/>
      <c r="P1026" s="211"/>
      <c r="Q1026" s="211"/>
      <c r="R1026" s="211"/>
      <c r="S1026" s="211"/>
      <c r="T1026" s="212"/>
      <c r="AT1026" s="213" t="s">
        <v>158</v>
      </c>
      <c r="AU1026" s="213" t="s">
        <v>82</v>
      </c>
      <c r="AV1026" s="14" t="s">
        <v>80</v>
      </c>
      <c r="AW1026" s="14" t="s">
        <v>33</v>
      </c>
      <c r="AX1026" s="14" t="s">
        <v>72</v>
      </c>
      <c r="AY1026" s="213" t="s">
        <v>143</v>
      </c>
    </row>
    <row r="1027" spans="2:51" s="13" customFormat="1" ht="12">
      <c r="B1027" s="193"/>
      <c r="C1027" s="194"/>
      <c r="D1027" s="188" t="s">
        <v>158</v>
      </c>
      <c r="E1027" s="195" t="s">
        <v>19</v>
      </c>
      <c r="F1027" s="196" t="s">
        <v>1074</v>
      </c>
      <c r="G1027" s="194"/>
      <c r="H1027" s="197">
        <v>386</v>
      </c>
      <c r="I1027" s="198"/>
      <c r="J1027" s="194"/>
      <c r="K1027" s="194"/>
      <c r="L1027" s="199"/>
      <c r="M1027" s="200"/>
      <c r="N1027" s="201"/>
      <c r="O1027" s="201"/>
      <c r="P1027" s="201"/>
      <c r="Q1027" s="201"/>
      <c r="R1027" s="201"/>
      <c r="S1027" s="201"/>
      <c r="T1027" s="202"/>
      <c r="AT1027" s="203" t="s">
        <v>158</v>
      </c>
      <c r="AU1027" s="203" t="s">
        <v>82</v>
      </c>
      <c r="AV1027" s="13" t="s">
        <v>82</v>
      </c>
      <c r="AW1027" s="13" t="s">
        <v>33</v>
      </c>
      <c r="AX1027" s="13" t="s">
        <v>72</v>
      </c>
      <c r="AY1027" s="203" t="s">
        <v>143</v>
      </c>
    </row>
    <row r="1028" spans="2:51" s="16" customFormat="1" ht="12">
      <c r="B1028" s="235"/>
      <c r="C1028" s="236"/>
      <c r="D1028" s="188" t="s">
        <v>158</v>
      </c>
      <c r="E1028" s="237" t="s">
        <v>19</v>
      </c>
      <c r="F1028" s="238" t="s">
        <v>279</v>
      </c>
      <c r="G1028" s="236"/>
      <c r="H1028" s="239">
        <v>386</v>
      </c>
      <c r="I1028" s="240"/>
      <c r="J1028" s="236"/>
      <c r="K1028" s="236"/>
      <c r="L1028" s="241"/>
      <c r="M1028" s="242"/>
      <c r="N1028" s="243"/>
      <c r="O1028" s="243"/>
      <c r="P1028" s="243"/>
      <c r="Q1028" s="243"/>
      <c r="R1028" s="243"/>
      <c r="S1028" s="243"/>
      <c r="T1028" s="244"/>
      <c r="AT1028" s="245" t="s">
        <v>158</v>
      </c>
      <c r="AU1028" s="245" t="s">
        <v>82</v>
      </c>
      <c r="AV1028" s="16" t="s">
        <v>160</v>
      </c>
      <c r="AW1028" s="16" t="s">
        <v>33</v>
      </c>
      <c r="AX1028" s="16" t="s">
        <v>72</v>
      </c>
      <c r="AY1028" s="245" t="s">
        <v>143</v>
      </c>
    </row>
    <row r="1029" spans="2:51" s="14" customFormat="1" ht="12">
      <c r="B1029" s="204"/>
      <c r="C1029" s="205"/>
      <c r="D1029" s="188" t="s">
        <v>158</v>
      </c>
      <c r="E1029" s="206" t="s">
        <v>19</v>
      </c>
      <c r="F1029" s="207" t="s">
        <v>1084</v>
      </c>
      <c r="G1029" s="205"/>
      <c r="H1029" s="206" t="s">
        <v>19</v>
      </c>
      <c r="I1029" s="208"/>
      <c r="J1029" s="205"/>
      <c r="K1029" s="205"/>
      <c r="L1029" s="209"/>
      <c r="M1029" s="210"/>
      <c r="N1029" s="211"/>
      <c r="O1029" s="211"/>
      <c r="P1029" s="211"/>
      <c r="Q1029" s="211"/>
      <c r="R1029" s="211"/>
      <c r="S1029" s="211"/>
      <c r="T1029" s="212"/>
      <c r="AT1029" s="213" t="s">
        <v>158</v>
      </c>
      <c r="AU1029" s="213" t="s">
        <v>82</v>
      </c>
      <c r="AV1029" s="14" t="s">
        <v>80</v>
      </c>
      <c r="AW1029" s="14" t="s">
        <v>33</v>
      </c>
      <c r="AX1029" s="14" t="s">
        <v>72</v>
      </c>
      <c r="AY1029" s="213" t="s">
        <v>143</v>
      </c>
    </row>
    <row r="1030" spans="2:51" s="13" customFormat="1" ht="12">
      <c r="B1030" s="193"/>
      <c r="C1030" s="194"/>
      <c r="D1030" s="188" t="s">
        <v>158</v>
      </c>
      <c r="E1030" s="195" t="s">
        <v>19</v>
      </c>
      <c r="F1030" s="196" t="s">
        <v>1078</v>
      </c>
      <c r="G1030" s="194"/>
      <c r="H1030" s="197">
        <v>782</v>
      </c>
      <c r="I1030" s="198"/>
      <c r="J1030" s="194"/>
      <c r="K1030" s="194"/>
      <c r="L1030" s="199"/>
      <c r="M1030" s="200"/>
      <c r="N1030" s="201"/>
      <c r="O1030" s="201"/>
      <c r="P1030" s="201"/>
      <c r="Q1030" s="201"/>
      <c r="R1030" s="201"/>
      <c r="S1030" s="201"/>
      <c r="T1030" s="202"/>
      <c r="AT1030" s="203" t="s">
        <v>158</v>
      </c>
      <c r="AU1030" s="203" t="s">
        <v>82</v>
      </c>
      <c r="AV1030" s="13" t="s">
        <v>82</v>
      </c>
      <c r="AW1030" s="13" t="s">
        <v>33</v>
      </c>
      <c r="AX1030" s="13" t="s">
        <v>72</v>
      </c>
      <c r="AY1030" s="203" t="s">
        <v>143</v>
      </c>
    </row>
    <row r="1031" spans="2:51" s="16" customFormat="1" ht="12">
      <c r="B1031" s="235"/>
      <c r="C1031" s="236"/>
      <c r="D1031" s="188" t="s">
        <v>158</v>
      </c>
      <c r="E1031" s="237" t="s">
        <v>19</v>
      </c>
      <c r="F1031" s="238" t="s">
        <v>279</v>
      </c>
      <c r="G1031" s="236"/>
      <c r="H1031" s="239">
        <v>782</v>
      </c>
      <c r="I1031" s="240"/>
      <c r="J1031" s="236"/>
      <c r="K1031" s="236"/>
      <c r="L1031" s="241"/>
      <c r="M1031" s="242"/>
      <c r="N1031" s="243"/>
      <c r="O1031" s="243"/>
      <c r="P1031" s="243"/>
      <c r="Q1031" s="243"/>
      <c r="R1031" s="243"/>
      <c r="S1031" s="243"/>
      <c r="T1031" s="244"/>
      <c r="AT1031" s="245" t="s">
        <v>158</v>
      </c>
      <c r="AU1031" s="245" t="s">
        <v>82</v>
      </c>
      <c r="AV1031" s="16" t="s">
        <v>160</v>
      </c>
      <c r="AW1031" s="16" t="s">
        <v>33</v>
      </c>
      <c r="AX1031" s="16" t="s">
        <v>72</v>
      </c>
      <c r="AY1031" s="245" t="s">
        <v>143</v>
      </c>
    </row>
    <row r="1032" spans="2:51" s="14" customFormat="1" ht="12">
      <c r="B1032" s="204"/>
      <c r="C1032" s="205"/>
      <c r="D1032" s="188" t="s">
        <v>158</v>
      </c>
      <c r="E1032" s="206" t="s">
        <v>19</v>
      </c>
      <c r="F1032" s="207" t="s">
        <v>1085</v>
      </c>
      <c r="G1032" s="205"/>
      <c r="H1032" s="206" t="s">
        <v>19</v>
      </c>
      <c r="I1032" s="208"/>
      <c r="J1032" s="205"/>
      <c r="K1032" s="205"/>
      <c r="L1032" s="209"/>
      <c r="M1032" s="210"/>
      <c r="N1032" s="211"/>
      <c r="O1032" s="211"/>
      <c r="P1032" s="211"/>
      <c r="Q1032" s="211"/>
      <c r="R1032" s="211"/>
      <c r="S1032" s="211"/>
      <c r="T1032" s="212"/>
      <c r="AT1032" s="213" t="s">
        <v>158</v>
      </c>
      <c r="AU1032" s="213" t="s">
        <v>82</v>
      </c>
      <c r="AV1032" s="14" t="s">
        <v>80</v>
      </c>
      <c r="AW1032" s="14" t="s">
        <v>33</v>
      </c>
      <c r="AX1032" s="14" t="s">
        <v>72</v>
      </c>
      <c r="AY1032" s="213" t="s">
        <v>143</v>
      </c>
    </row>
    <row r="1033" spans="2:51" s="14" customFormat="1" ht="12">
      <c r="B1033" s="204"/>
      <c r="C1033" s="205"/>
      <c r="D1033" s="188" t="s">
        <v>158</v>
      </c>
      <c r="E1033" s="206" t="s">
        <v>19</v>
      </c>
      <c r="F1033" s="207" t="s">
        <v>1086</v>
      </c>
      <c r="G1033" s="205"/>
      <c r="H1033" s="206" t="s">
        <v>19</v>
      </c>
      <c r="I1033" s="208"/>
      <c r="J1033" s="205"/>
      <c r="K1033" s="205"/>
      <c r="L1033" s="209"/>
      <c r="M1033" s="210"/>
      <c r="N1033" s="211"/>
      <c r="O1033" s="211"/>
      <c r="P1033" s="211"/>
      <c r="Q1033" s="211"/>
      <c r="R1033" s="211"/>
      <c r="S1033" s="211"/>
      <c r="T1033" s="212"/>
      <c r="AT1033" s="213" t="s">
        <v>158</v>
      </c>
      <c r="AU1033" s="213" t="s">
        <v>82</v>
      </c>
      <c r="AV1033" s="14" t="s">
        <v>80</v>
      </c>
      <c r="AW1033" s="14" t="s">
        <v>33</v>
      </c>
      <c r="AX1033" s="14" t="s">
        <v>72</v>
      </c>
      <c r="AY1033" s="213" t="s">
        <v>143</v>
      </c>
    </row>
    <row r="1034" spans="2:51" s="14" customFormat="1" ht="22.5">
      <c r="B1034" s="204"/>
      <c r="C1034" s="205"/>
      <c r="D1034" s="188" t="s">
        <v>158</v>
      </c>
      <c r="E1034" s="206" t="s">
        <v>19</v>
      </c>
      <c r="F1034" s="207" t="s">
        <v>1087</v>
      </c>
      <c r="G1034" s="205"/>
      <c r="H1034" s="206" t="s">
        <v>19</v>
      </c>
      <c r="I1034" s="208"/>
      <c r="J1034" s="205"/>
      <c r="K1034" s="205"/>
      <c r="L1034" s="209"/>
      <c r="M1034" s="210"/>
      <c r="N1034" s="211"/>
      <c r="O1034" s="211"/>
      <c r="P1034" s="211"/>
      <c r="Q1034" s="211"/>
      <c r="R1034" s="211"/>
      <c r="S1034" s="211"/>
      <c r="T1034" s="212"/>
      <c r="AT1034" s="213" t="s">
        <v>158</v>
      </c>
      <c r="AU1034" s="213" t="s">
        <v>82</v>
      </c>
      <c r="AV1034" s="14" t="s">
        <v>80</v>
      </c>
      <c r="AW1034" s="14" t="s">
        <v>33</v>
      </c>
      <c r="AX1034" s="14" t="s">
        <v>72</v>
      </c>
      <c r="AY1034" s="213" t="s">
        <v>143</v>
      </c>
    </row>
    <row r="1035" spans="2:51" s="15" customFormat="1" ht="12">
      <c r="B1035" s="214"/>
      <c r="C1035" s="215"/>
      <c r="D1035" s="188" t="s">
        <v>158</v>
      </c>
      <c r="E1035" s="216" t="s">
        <v>19</v>
      </c>
      <c r="F1035" s="217" t="s">
        <v>172</v>
      </c>
      <c r="G1035" s="215"/>
      <c r="H1035" s="218">
        <v>1168</v>
      </c>
      <c r="I1035" s="219"/>
      <c r="J1035" s="215"/>
      <c r="K1035" s="215"/>
      <c r="L1035" s="220"/>
      <c r="M1035" s="221"/>
      <c r="N1035" s="222"/>
      <c r="O1035" s="222"/>
      <c r="P1035" s="222"/>
      <c r="Q1035" s="222"/>
      <c r="R1035" s="222"/>
      <c r="S1035" s="222"/>
      <c r="T1035" s="223"/>
      <c r="AT1035" s="224" t="s">
        <v>158</v>
      </c>
      <c r="AU1035" s="224" t="s">
        <v>82</v>
      </c>
      <c r="AV1035" s="15" t="s">
        <v>149</v>
      </c>
      <c r="AW1035" s="15" t="s">
        <v>33</v>
      </c>
      <c r="AX1035" s="15" t="s">
        <v>80</v>
      </c>
      <c r="AY1035" s="224" t="s">
        <v>143</v>
      </c>
    </row>
    <row r="1036" spans="1:65" s="2" customFormat="1" ht="24.2" customHeight="1">
      <c r="A1036" s="36"/>
      <c r="B1036" s="37"/>
      <c r="C1036" s="175" t="s">
        <v>1088</v>
      </c>
      <c r="D1036" s="175" t="s">
        <v>145</v>
      </c>
      <c r="E1036" s="176" t="s">
        <v>1089</v>
      </c>
      <c r="F1036" s="177" t="s">
        <v>1090</v>
      </c>
      <c r="G1036" s="178" t="s">
        <v>196</v>
      </c>
      <c r="H1036" s="179">
        <v>1.28</v>
      </c>
      <c r="I1036" s="180"/>
      <c r="J1036" s="181">
        <f>ROUND(I1036*H1036,2)</f>
        <v>0</v>
      </c>
      <c r="K1036" s="177" t="s">
        <v>155</v>
      </c>
      <c r="L1036" s="41"/>
      <c r="M1036" s="182" t="s">
        <v>19</v>
      </c>
      <c r="N1036" s="183" t="s">
        <v>43</v>
      </c>
      <c r="O1036" s="66"/>
      <c r="P1036" s="184">
        <f>O1036*H1036</f>
        <v>0</v>
      </c>
      <c r="Q1036" s="184">
        <v>0</v>
      </c>
      <c r="R1036" s="184">
        <f>Q1036*H1036</f>
        <v>0</v>
      </c>
      <c r="S1036" s="184">
        <v>0</v>
      </c>
      <c r="T1036" s="185">
        <f>S1036*H1036</f>
        <v>0</v>
      </c>
      <c r="U1036" s="36"/>
      <c r="V1036" s="36"/>
      <c r="W1036" s="36"/>
      <c r="X1036" s="36"/>
      <c r="Y1036" s="36"/>
      <c r="Z1036" s="36"/>
      <c r="AA1036" s="36"/>
      <c r="AB1036" s="36"/>
      <c r="AC1036" s="36"/>
      <c r="AD1036" s="36"/>
      <c r="AE1036" s="36"/>
      <c r="AR1036" s="186" t="s">
        <v>242</v>
      </c>
      <c r="AT1036" s="186" t="s">
        <v>145</v>
      </c>
      <c r="AU1036" s="186" t="s">
        <v>82</v>
      </c>
      <c r="AY1036" s="19" t="s">
        <v>143</v>
      </c>
      <c r="BE1036" s="187">
        <f>IF(N1036="základní",J1036,0)</f>
        <v>0</v>
      </c>
      <c r="BF1036" s="187">
        <f>IF(N1036="snížená",J1036,0)</f>
        <v>0</v>
      </c>
      <c r="BG1036" s="187">
        <f>IF(N1036="zákl. přenesená",J1036,0)</f>
        <v>0</v>
      </c>
      <c r="BH1036" s="187">
        <f>IF(N1036="sníž. přenesená",J1036,0)</f>
        <v>0</v>
      </c>
      <c r="BI1036" s="187">
        <f>IF(N1036="nulová",J1036,0)</f>
        <v>0</v>
      </c>
      <c r="BJ1036" s="19" t="s">
        <v>80</v>
      </c>
      <c r="BK1036" s="187">
        <f>ROUND(I1036*H1036,2)</f>
        <v>0</v>
      </c>
      <c r="BL1036" s="19" t="s">
        <v>242</v>
      </c>
      <c r="BM1036" s="186" t="s">
        <v>1091</v>
      </c>
    </row>
    <row r="1037" spans="1:47" s="2" customFormat="1" ht="29.25">
      <c r="A1037" s="36"/>
      <c r="B1037" s="37"/>
      <c r="C1037" s="38"/>
      <c r="D1037" s="188" t="s">
        <v>151</v>
      </c>
      <c r="E1037" s="38"/>
      <c r="F1037" s="189" t="s">
        <v>1092</v>
      </c>
      <c r="G1037" s="38"/>
      <c r="H1037" s="38"/>
      <c r="I1037" s="190"/>
      <c r="J1037" s="38"/>
      <c r="K1037" s="38"/>
      <c r="L1037" s="41"/>
      <c r="M1037" s="191"/>
      <c r="N1037" s="192"/>
      <c r="O1037" s="66"/>
      <c r="P1037" s="66"/>
      <c r="Q1037" s="66"/>
      <c r="R1037" s="66"/>
      <c r="S1037" s="66"/>
      <c r="T1037" s="67"/>
      <c r="U1037" s="36"/>
      <c r="V1037" s="36"/>
      <c r="W1037" s="36"/>
      <c r="X1037" s="36"/>
      <c r="Y1037" s="36"/>
      <c r="Z1037" s="36"/>
      <c r="AA1037" s="36"/>
      <c r="AB1037" s="36"/>
      <c r="AC1037" s="36"/>
      <c r="AD1037" s="36"/>
      <c r="AE1037" s="36"/>
      <c r="AT1037" s="19" t="s">
        <v>151</v>
      </c>
      <c r="AU1037" s="19" t="s">
        <v>82</v>
      </c>
    </row>
    <row r="1038" spans="1:65" s="2" customFormat="1" ht="24.2" customHeight="1">
      <c r="A1038" s="36"/>
      <c r="B1038" s="37"/>
      <c r="C1038" s="175" t="s">
        <v>1093</v>
      </c>
      <c r="D1038" s="175" t="s">
        <v>145</v>
      </c>
      <c r="E1038" s="176" t="s">
        <v>1094</v>
      </c>
      <c r="F1038" s="177" t="s">
        <v>1095</v>
      </c>
      <c r="G1038" s="178" t="s">
        <v>196</v>
      </c>
      <c r="H1038" s="179">
        <v>1.28</v>
      </c>
      <c r="I1038" s="180"/>
      <c r="J1038" s="181">
        <f>ROUND(I1038*H1038,2)</f>
        <v>0</v>
      </c>
      <c r="K1038" s="177" t="s">
        <v>155</v>
      </c>
      <c r="L1038" s="41"/>
      <c r="M1038" s="182" t="s">
        <v>19</v>
      </c>
      <c r="N1038" s="183" t="s">
        <v>43</v>
      </c>
      <c r="O1038" s="66"/>
      <c r="P1038" s="184">
        <f>O1038*H1038</f>
        <v>0</v>
      </c>
      <c r="Q1038" s="184">
        <v>0</v>
      </c>
      <c r="R1038" s="184">
        <f>Q1038*H1038</f>
        <v>0</v>
      </c>
      <c r="S1038" s="184">
        <v>0</v>
      </c>
      <c r="T1038" s="185">
        <f>S1038*H1038</f>
        <v>0</v>
      </c>
      <c r="U1038" s="36"/>
      <c r="V1038" s="36"/>
      <c r="W1038" s="36"/>
      <c r="X1038" s="36"/>
      <c r="Y1038" s="36"/>
      <c r="Z1038" s="36"/>
      <c r="AA1038" s="36"/>
      <c r="AB1038" s="36"/>
      <c r="AC1038" s="36"/>
      <c r="AD1038" s="36"/>
      <c r="AE1038" s="36"/>
      <c r="AR1038" s="186" t="s">
        <v>242</v>
      </c>
      <c r="AT1038" s="186" t="s">
        <v>145</v>
      </c>
      <c r="AU1038" s="186" t="s">
        <v>82</v>
      </c>
      <c r="AY1038" s="19" t="s">
        <v>143</v>
      </c>
      <c r="BE1038" s="187">
        <f>IF(N1038="základní",J1038,0)</f>
        <v>0</v>
      </c>
      <c r="BF1038" s="187">
        <f>IF(N1038="snížená",J1038,0)</f>
        <v>0</v>
      </c>
      <c r="BG1038" s="187">
        <f>IF(N1038="zákl. přenesená",J1038,0)</f>
        <v>0</v>
      </c>
      <c r="BH1038" s="187">
        <f>IF(N1038="sníž. přenesená",J1038,0)</f>
        <v>0</v>
      </c>
      <c r="BI1038" s="187">
        <f>IF(N1038="nulová",J1038,0)</f>
        <v>0</v>
      </c>
      <c r="BJ1038" s="19" t="s">
        <v>80</v>
      </c>
      <c r="BK1038" s="187">
        <f>ROUND(I1038*H1038,2)</f>
        <v>0</v>
      </c>
      <c r="BL1038" s="19" t="s">
        <v>242</v>
      </c>
      <c r="BM1038" s="186" t="s">
        <v>1096</v>
      </c>
    </row>
    <row r="1039" spans="1:47" s="2" customFormat="1" ht="29.25">
      <c r="A1039" s="36"/>
      <c r="B1039" s="37"/>
      <c r="C1039" s="38"/>
      <c r="D1039" s="188" t="s">
        <v>151</v>
      </c>
      <c r="E1039" s="38"/>
      <c r="F1039" s="189" t="s">
        <v>1097</v>
      </c>
      <c r="G1039" s="38"/>
      <c r="H1039" s="38"/>
      <c r="I1039" s="190"/>
      <c r="J1039" s="38"/>
      <c r="K1039" s="38"/>
      <c r="L1039" s="41"/>
      <c r="M1039" s="191"/>
      <c r="N1039" s="192"/>
      <c r="O1039" s="66"/>
      <c r="P1039" s="66"/>
      <c r="Q1039" s="66"/>
      <c r="R1039" s="66"/>
      <c r="S1039" s="66"/>
      <c r="T1039" s="67"/>
      <c r="U1039" s="36"/>
      <c r="V1039" s="36"/>
      <c r="W1039" s="36"/>
      <c r="X1039" s="36"/>
      <c r="Y1039" s="36"/>
      <c r="Z1039" s="36"/>
      <c r="AA1039" s="36"/>
      <c r="AB1039" s="36"/>
      <c r="AC1039" s="36"/>
      <c r="AD1039" s="36"/>
      <c r="AE1039" s="36"/>
      <c r="AT1039" s="19" t="s">
        <v>151</v>
      </c>
      <c r="AU1039" s="19" t="s">
        <v>82</v>
      </c>
    </row>
    <row r="1040" spans="2:63" s="12" customFormat="1" ht="22.9" customHeight="1">
      <c r="B1040" s="159"/>
      <c r="C1040" s="160"/>
      <c r="D1040" s="161" t="s">
        <v>71</v>
      </c>
      <c r="E1040" s="173" t="s">
        <v>1098</v>
      </c>
      <c r="F1040" s="173" t="s">
        <v>1099</v>
      </c>
      <c r="G1040" s="160"/>
      <c r="H1040" s="160"/>
      <c r="I1040" s="163"/>
      <c r="J1040" s="174">
        <f>BK1040</f>
        <v>0</v>
      </c>
      <c r="K1040" s="160"/>
      <c r="L1040" s="165"/>
      <c r="M1040" s="166"/>
      <c r="N1040" s="167"/>
      <c r="O1040" s="167"/>
      <c r="P1040" s="168">
        <f>SUM(P1041:P1103)</f>
        <v>0</v>
      </c>
      <c r="Q1040" s="167"/>
      <c r="R1040" s="168">
        <f>SUM(R1041:R1103)</f>
        <v>15.256591900000002</v>
      </c>
      <c r="S1040" s="167"/>
      <c r="T1040" s="169">
        <f>SUM(T1041:T1103)</f>
        <v>0</v>
      </c>
      <c r="AR1040" s="170" t="s">
        <v>82</v>
      </c>
      <c r="AT1040" s="171" t="s">
        <v>71</v>
      </c>
      <c r="AU1040" s="171" t="s">
        <v>80</v>
      </c>
      <c r="AY1040" s="170" t="s">
        <v>143</v>
      </c>
      <c r="BK1040" s="172">
        <f>SUM(BK1041:BK1103)</f>
        <v>0</v>
      </c>
    </row>
    <row r="1041" spans="1:65" s="2" customFormat="1" ht="14.45" customHeight="1">
      <c r="A1041" s="36"/>
      <c r="B1041" s="37"/>
      <c r="C1041" s="175" t="s">
        <v>1100</v>
      </c>
      <c r="D1041" s="175" t="s">
        <v>145</v>
      </c>
      <c r="E1041" s="176" t="s">
        <v>1101</v>
      </c>
      <c r="F1041" s="177" t="s">
        <v>1102</v>
      </c>
      <c r="G1041" s="178" t="s">
        <v>154</v>
      </c>
      <c r="H1041" s="179">
        <v>446.13</v>
      </c>
      <c r="I1041" s="180"/>
      <c r="J1041" s="181">
        <f>ROUND(I1041*H1041,2)</f>
        <v>0</v>
      </c>
      <c r="K1041" s="177" t="s">
        <v>155</v>
      </c>
      <c r="L1041" s="41"/>
      <c r="M1041" s="182" t="s">
        <v>19</v>
      </c>
      <c r="N1041" s="183" t="s">
        <v>43</v>
      </c>
      <c r="O1041" s="66"/>
      <c r="P1041" s="184">
        <f>O1041*H1041</f>
        <v>0</v>
      </c>
      <c r="Q1041" s="184">
        <v>0</v>
      </c>
      <c r="R1041" s="184">
        <f>Q1041*H1041</f>
        <v>0</v>
      </c>
      <c r="S1041" s="184">
        <v>0</v>
      </c>
      <c r="T1041" s="185">
        <f>S1041*H1041</f>
        <v>0</v>
      </c>
      <c r="U1041" s="36"/>
      <c r="V1041" s="36"/>
      <c r="W1041" s="36"/>
      <c r="X1041" s="36"/>
      <c r="Y1041" s="36"/>
      <c r="Z1041" s="36"/>
      <c r="AA1041" s="36"/>
      <c r="AB1041" s="36"/>
      <c r="AC1041" s="36"/>
      <c r="AD1041" s="36"/>
      <c r="AE1041" s="36"/>
      <c r="AR1041" s="186" t="s">
        <v>242</v>
      </c>
      <c r="AT1041" s="186" t="s">
        <v>145</v>
      </c>
      <c r="AU1041" s="186" t="s">
        <v>82</v>
      </c>
      <c r="AY1041" s="19" t="s">
        <v>143</v>
      </c>
      <c r="BE1041" s="187">
        <f>IF(N1041="základní",J1041,0)</f>
        <v>0</v>
      </c>
      <c r="BF1041" s="187">
        <f>IF(N1041="snížená",J1041,0)</f>
        <v>0</v>
      </c>
      <c r="BG1041" s="187">
        <f>IF(N1041="zákl. přenesená",J1041,0)</f>
        <v>0</v>
      </c>
      <c r="BH1041" s="187">
        <f>IF(N1041="sníž. přenesená",J1041,0)</f>
        <v>0</v>
      </c>
      <c r="BI1041" s="187">
        <f>IF(N1041="nulová",J1041,0)</f>
        <v>0</v>
      </c>
      <c r="BJ1041" s="19" t="s">
        <v>80</v>
      </c>
      <c r="BK1041" s="187">
        <f>ROUND(I1041*H1041,2)</f>
        <v>0</v>
      </c>
      <c r="BL1041" s="19" t="s">
        <v>242</v>
      </c>
      <c r="BM1041" s="186" t="s">
        <v>1103</v>
      </c>
    </row>
    <row r="1042" spans="1:47" s="2" customFormat="1" ht="12">
      <c r="A1042" s="36"/>
      <c r="B1042" s="37"/>
      <c r="C1042" s="38"/>
      <c r="D1042" s="188" t="s">
        <v>151</v>
      </c>
      <c r="E1042" s="38"/>
      <c r="F1042" s="189" t="s">
        <v>1104</v>
      </c>
      <c r="G1042" s="38"/>
      <c r="H1042" s="38"/>
      <c r="I1042" s="190"/>
      <c r="J1042" s="38"/>
      <c r="K1042" s="38"/>
      <c r="L1042" s="41"/>
      <c r="M1042" s="191"/>
      <c r="N1042" s="192"/>
      <c r="O1042" s="66"/>
      <c r="P1042" s="66"/>
      <c r="Q1042" s="66"/>
      <c r="R1042" s="66"/>
      <c r="S1042" s="66"/>
      <c r="T1042" s="67"/>
      <c r="U1042" s="36"/>
      <c r="V1042" s="36"/>
      <c r="W1042" s="36"/>
      <c r="X1042" s="36"/>
      <c r="Y1042" s="36"/>
      <c r="Z1042" s="36"/>
      <c r="AA1042" s="36"/>
      <c r="AB1042" s="36"/>
      <c r="AC1042" s="36"/>
      <c r="AD1042" s="36"/>
      <c r="AE1042" s="36"/>
      <c r="AT1042" s="19" t="s">
        <v>151</v>
      </c>
      <c r="AU1042" s="19" t="s">
        <v>82</v>
      </c>
    </row>
    <row r="1043" spans="2:51" s="14" customFormat="1" ht="12">
      <c r="B1043" s="204"/>
      <c r="C1043" s="205"/>
      <c r="D1043" s="188" t="s">
        <v>158</v>
      </c>
      <c r="E1043" s="206" t="s">
        <v>19</v>
      </c>
      <c r="F1043" s="207" t="s">
        <v>276</v>
      </c>
      <c r="G1043" s="205"/>
      <c r="H1043" s="206" t="s">
        <v>19</v>
      </c>
      <c r="I1043" s="208"/>
      <c r="J1043" s="205"/>
      <c r="K1043" s="205"/>
      <c r="L1043" s="209"/>
      <c r="M1043" s="210"/>
      <c r="N1043" s="211"/>
      <c r="O1043" s="211"/>
      <c r="P1043" s="211"/>
      <c r="Q1043" s="211"/>
      <c r="R1043" s="211"/>
      <c r="S1043" s="211"/>
      <c r="T1043" s="212"/>
      <c r="AT1043" s="213" t="s">
        <v>158</v>
      </c>
      <c r="AU1043" s="213" t="s">
        <v>82</v>
      </c>
      <c r="AV1043" s="14" t="s">
        <v>80</v>
      </c>
      <c r="AW1043" s="14" t="s">
        <v>33</v>
      </c>
      <c r="AX1043" s="14" t="s">
        <v>72</v>
      </c>
      <c r="AY1043" s="213" t="s">
        <v>143</v>
      </c>
    </row>
    <row r="1044" spans="2:51" s="13" customFormat="1" ht="12">
      <c r="B1044" s="193"/>
      <c r="C1044" s="194"/>
      <c r="D1044" s="188" t="s">
        <v>158</v>
      </c>
      <c r="E1044" s="195" t="s">
        <v>19</v>
      </c>
      <c r="F1044" s="196" t="s">
        <v>696</v>
      </c>
      <c r="G1044" s="194"/>
      <c r="H1044" s="197">
        <v>308.87</v>
      </c>
      <c r="I1044" s="198"/>
      <c r="J1044" s="194"/>
      <c r="K1044" s="194"/>
      <c r="L1044" s="199"/>
      <c r="M1044" s="200"/>
      <c r="N1044" s="201"/>
      <c r="O1044" s="201"/>
      <c r="P1044" s="201"/>
      <c r="Q1044" s="201"/>
      <c r="R1044" s="201"/>
      <c r="S1044" s="201"/>
      <c r="T1044" s="202"/>
      <c r="AT1044" s="203" t="s">
        <v>158</v>
      </c>
      <c r="AU1044" s="203" t="s">
        <v>82</v>
      </c>
      <c r="AV1044" s="13" t="s">
        <v>82</v>
      </c>
      <c r="AW1044" s="13" t="s">
        <v>33</v>
      </c>
      <c r="AX1044" s="13" t="s">
        <v>72</v>
      </c>
      <c r="AY1044" s="203" t="s">
        <v>143</v>
      </c>
    </row>
    <row r="1045" spans="2:51" s="14" customFormat="1" ht="12">
      <c r="B1045" s="204"/>
      <c r="C1045" s="205"/>
      <c r="D1045" s="188" t="s">
        <v>158</v>
      </c>
      <c r="E1045" s="206" t="s">
        <v>19</v>
      </c>
      <c r="F1045" s="207" t="s">
        <v>287</v>
      </c>
      <c r="G1045" s="205"/>
      <c r="H1045" s="206" t="s">
        <v>19</v>
      </c>
      <c r="I1045" s="208"/>
      <c r="J1045" s="205"/>
      <c r="K1045" s="205"/>
      <c r="L1045" s="209"/>
      <c r="M1045" s="210"/>
      <c r="N1045" s="211"/>
      <c r="O1045" s="211"/>
      <c r="P1045" s="211"/>
      <c r="Q1045" s="211"/>
      <c r="R1045" s="211"/>
      <c r="S1045" s="211"/>
      <c r="T1045" s="212"/>
      <c r="AT1045" s="213" t="s">
        <v>158</v>
      </c>
      <c r="AU1045" s="213" t="s">
        <v>82</v>
      </c>
      <c r="AV1045" s="14" t="s">
        <v>80</v>
      </c>
      <c r="AW1045" s="14" t="s">
        <v>33</v>
      </c>
      <c r="AX1045" s="14" t="s">
        <v>72</v>
      </c>
      <c r="AY1045" s="213" t="s">
        <v>143</v>
      </c>
    </row>
    <row r="1046" spans="2:51" s="13" customFormat="1" ht="12">
      <c r="B1046" s="193"/>
      <c r="C1046" s="194"/>
      <c r="D1046" s="188" t="s">
        <v>158</v>
      </c>
      <c r="E1046" s="195" t="s">
        <v>19</v>
      </c>
      <c r="F1046" s="196" t="s">
        <v>1105</v>
      </c>
      <c r="G1046" s="194"/>
      <c r="H1046" s="197">
        <v>72.43</v>
      </c>
      <c r="I1046" s="198"/>
      <c r="J1046" s="194"/>
      <c r="K1046" s="194"/>
      <c r="L1046" s="199"/>
      <c r="M1046" s="200"/>
      <c r="N1046" s="201"/>
      <c r="O1046" s="201"/>
      <c r="P1046" s="201"/>
      <c r="Q1046" s="201"/>
      <c r="R1046" s="201"/>
      <c r="S1046" s="201"/>
      <c r="T1046" s="202"/>
      <c r="AT1046" s="203" t="s">
        <v>158</v>
      </c>
      <c r="AU1046" s="203" t="s">
        <v>82</v>
      </c>
      <c r="AV1046" s="13" t="s">
        <v>82</v>
      </c>
      <c r="AW1046" s="13" t="s">
        <v>33</v>
      </c>
      <c r="AX1046" s="13" t="s">
        <v>72</v>
      </c>
      <c r="AY1046" s="203" t="s">
        <v>143</v>
      </c>
    </row>
    <row r="1047" spans="2:51" s="14" customFormat="1" ht="12">
      <c r="B1047" s="204"/>
      <c r="C1047" s="205"/>
      <c r="D1047" s="188" t="s">
        <v>158</v>
      </c>
      <c r="E1047" s="206" t="s">
        <v>19</v>
      </c>
      <c r="F1047" s="207" t="s">
        <v>297</v>
      </c>
      <c r="G1047" s="205"/>
      <c r="H1047" s="206" t="s">
        <v>19</v>
      </c>
      <c r="I1047" s="208"/>
      <c r="J1047" s="205"/>
      <c r="K1047" s="205"/>
      <c r="L1047" s="209"/>
      <c r="M1047" s="210"/>
      <c r="N1047" s="211"/>
      <c r="O1047" s="211"/>
      <c r="P1047" s="211"/>
      <c r="Q1047" s="211"/>
      <c r="R1047" s="211"/>
      <c r="S1047" s="211"/>
      <c r="T1047" s="212"/>
      <c r="AT1047" s="213" t="s">
        <v>158</v>
      </c>
      <c r="AU1047" s="213" t="s">
        <v>82</v>
      </c>
      <c r="AV1047" s="14" t="s">
        <v>80</v>
      </c>
      <c r="AW1047" s="14" t="s">
        <v>33</v>
      </c>
      <c r="AX1047" s="14" t="s">
        <v>72</v>
      </c>
      <c r="AY1047" s="213" t="s">
        <v>143</v>
      </c>
    </row>
    <row r="1048" spans="2:51" s="13" customFormat="1" ht="12">
      <c r="B1048" s="193"/>
      <c r="C1048" s="194"/>
      <c r="D1048" s="188" t="s">
        <v>158</v>
      </c>
      <c r="E1048" s="195" t="s">
        <v>19</v>
      </c>
      <c r="F1048" s="196" t="s">
        <v>1106</v>
      </c>
      <c r="G1048" s="194"/>
      <c r="H1048" s="197">
        <v>46.32</v>
      </c>
      <c r="I1048" s="198"/>
      <c r="J1048" s="194"/>
      <c r="K1048" s="194"/>
      <c r="L1048" s="199"/>
      <c r="M1048" s="200"/>
      <c r="N1048" s="201"/>
      <c r="O1048" s="201"/>
      <c r="P1048" s="201"/>
      <c r="Q1048" s="201"/>
      <c r="R1048" s="201"/>
      <c r="S1048" s="201"/>
      <c r="T1048" s="202"/>
      <c r="AT1048" s="203" t="s">
        <v>158</v>
      </c>
      <c r="AU1048" s="203" t="s">
        <v>82</v>
      </c>
      <c r="AV1048" s="13" t="s">
        <v>82</v>
      </c>
      <c r="AW1048" s="13" t="s">
        <v>33</v>
      </c>
      <c r="AX1048" s="13" t="s">
        <v>72</v>
      </c>
      <c r="AY1048" s="203" t="s">
        <v>143</v>
      </c>
    </row>
    <row r="1049" spans="2:51" s="14" customFormat="1" ht="12">
      <c r="B1049" s="204"/>
      <c r="C1049" s="205"/>
      <c r="D1049" s="188" t="s">
        <v>158</v>
      </c>
      <c r="E1049" s="206" t="s">
        <v>19</v>
      </c>
      <c r="F1049" s="207" t="s">
        <v>306</v>
      </c>
      <c r="G1049" s="205"/>
      <c r="H1049" s="206" t="s">
        <v>19</v>
      </c>
      <c r="I1049" s="208"/>
      <c r="J1049" s="205"/>
      <c r="K1049" s="205"/>
      <c r="L1049" s="209"/>
      <c r="M1049" s="210"/>
      <c r="N1049" s="211"/>
      <c r="O1049" s="211"/>
      <c r="P1049" s="211"/>
      <c r="Q1049" s="211"/>
      <c r="R1049" s="211"/>
      <c r="S1049" s="211"/>
      <c r="T1049" s="212"/>
      <c r="AT1049" s="213" t="s">
        <v>158</v>
      </c>
      <c r="AU1049" s="213" t="s">
        <v>82</v>
      </c>
      <c r="AV1049" s="14" t="s">
        <v>80</v>
      </c>
      <c r="AW1049" s="14" t="s">
        <v>33</v>
      </c>
      <c r="AX1049" s="14" t="s">
        <v>72</v>
      </c>
      <c r="AY1049" s="213" t="s">
        <v>143</v>
      </c>
    </row>
    <row r="1050" spans="2:51" s="13" customFormat="1" ht="12">
      <c r="B1050" s="193"/>
      <c r="C1050" s="194"/>
      <c r="D1050" s="188" t="s">
        <v>158</v>
      </c>
      <c r="E1050" s="195" t="s">
        <v>19</v>
      </c>
      <c r="F1050" s="196" t="s">
        <v>697</v>
      </c>
      <c r="G1050" s="194"/>
      <c r="H1050" s="197">
        <v>18.51</v>
      </c>
      <c r="I1050" s="198"/>
      <c r="J1050" s="194"/>
      <c r="K1050" s="194"/>
      <c r="L1050" s="199"/>
      <c r="M1050" s="200"/>
      <c r="N1050" s="201"/>
      <c r="O1050" s="201"/>
      <c r="P1050" s="201"/>
      <c r="Q1050" s="201"/>
      <c r="R1050" s="201"/>
      <c r="S1050" s="201"/>
      <c r="T1050" s="202"/>
      <c r="AT1050" s="203" t="s">
        <v>158</v>
      </c>
      <c r="AU1050" s="203" t="s">
        <v>82</v>
      </c>
      <c r="AV1050" s="13" t="s">
        <v>82</v>
      </c>
      <c r="AW1050" s="13" t="s">
        <v>33</v>
      </c>
      <c r="AX1050" s="13" t="s">
        <v>72</v>
      </c>
      <c r="AY1050" s="203" t="s">
        <v>143</v>
      </c>
    </row>
    <row r="1051" spans="2:51" s="15" customFormat="1" ht="12">
      <c r="B1051" s="214"/>
      <c r="C1051" s="215"/>
      <c r="D1051" s="188" t="s">
        <v>158</v>
      </c>
      <c r="E1051" s="216" t="s">
        <v>19</v>
      </c>
      <c r="F1051" s="217" t="s">
        <v>172</v>
      </c>
      <c r="G1051" s="215"/>
      <c r="H1051" s="218">
        <v>446.13</v>
      </c>
      <c r="I1051" s="219"/>
      <c r="J1051" s="215"/>
      <c r="K1051" s="215"/>
      <c r="L1051" s="220"/>
      <c r="M1051" s="221"/>
      <c r="N1051" s="222"/>
      <c r="O1051" s="222"/>
      <c r="P1051" s="222"/>
      <c r="Q1051" s="222"/>
      <c r="R1051" s="222"/>
      <c r="S1051" s="222"/>
      <c r="T1051" s="223"/>
      <c r="AT1051" s="224" t="s">
        <v>158</v>
      </c>
      <c r="AU1051" s="224" t="s">
        <v>82</v>
      </c>
      <c r="AV1051" s="15" t="s">
        <v>149</v>
      </c>
      <c r="AW1051" s="15" t="s">
        <v>33</v>
      </c>
      <c r="AX1051" s="15" t="s">
        <v>80</v>
      </c>
      <c r="AY1051" s="224" t="s">
        <v>143</v>
      </c>
    </row>
    <row r="1052" spans="1:65" s="2" customFormat="1" ht="14.45" customHeight="1">
      <c r="A1052" s="36"/>
      <c r="B1052" s="37"/>
      <c r="C1052" s="175" t="s">
        <v>1107</v>
      </c>
      <c r="D1052" s="175" t="s">
        <v>145</v>
      </c>
      <c r="E1052" s="176" t="s">
        <v>1108</v>
      </c>
      <c r="F1052" s="177" t="s">
        <v>1109</v>
      </c>
      <c r="G1052" s="178" t="s">
        <v>154</v>
      </c>
      <c r="H1052" s="179">
        <v>501.588</v>
      </c>
      <c r="I1052" s="180"/>
      <c r="J1052" s="181">
        <f>ROUND(I1052*H1052,2)</f>
        <v>0</v>
      </c>
      <c r="K1052" s="177" t="s">
        <v>155</v>
      </c>
      <c r="L1052" s="41"/>
      <c r="M1052" s="182" t="s">
        <v>19</v>
      </c>
      <c r="N1052" s="183" t="s">
        <v>43</v>
      </c>
      <c r="O1052" s="66"/>
      <c r="P1052" s="184">
        <f>O1052*H1052</f>
        <v>0</v>
      </c>
      <c r="Q1052" s="184">
        <v>0.0003</v>
      </c>
      <c r="R1052" s="184">
        <f>Q1052*H1052</f>
        <v>0.15047639999999998</v>
      </c>
      <c r="S1052" s="184">
        <v>0</v>
      </c>
      <c r="T1052" s="185">
        <f>S1052*H1052</f>
        <v>0</v>
      </c>
      <c r="U1052" s="36"/>
      <c r="V1052" s="36"/>
      <c r="W1052" s="36"/>
      <c r="X1052" s="36"/>
      <c r="Y1052" s="36"/>
      <c r="Z1052" s="36"/>
      <c r="AA1052" s="36"/>
      <c r="AB1052" s="36"/>
      <c r="AC1052" s="36"/>
      <c r="AD1052" s="36"/>
      <c r="AE1052" s="36"/>
      <c r="AR1052" s="186" t="s">
        <v>242</v>
      </c>
      <c r="AT1052" s="186" t="s">
        <v>145</v>
      </c>
      <c r="AU1052" s="186" t="s">
        <v>82</v>
      </c>
      <c r="AY1052" s="19" t="s">
        <v>143</v>
      </c>
      <c r="BE1052" s="187">
        <f>IF(N1052="základní",J1052,0)</f>
        <v>0</v>
      </c>
      <c r="BF1052" s="187">
        <f>IF(N1052="snížená",J1052,0)</f>
        <v>0</v>
      </c>
      <c r="BG1052" s="187">
        <f>IF(N1052="zákl. přenesená",J1052,0)</f>
        <v>0</v>
      </c>
      <c r="BH1052" s="187">
        <f>IF(N1052="sníž. přenesená",J1052,0)</f>
        <v>0</v>
      </c>
      <c r="BI1052" s="187">
        <f>IF(N1052="nulová",J1052,0)</f>
        <v>0</v>
      </c>
      <c r="BJ1052" s="19" t="s">
        <v>80</v>
      </c>
      <c r="BK1052" s="187">
        <f>ROUND(I1052*H1052,2)</f>
        <v>0</v>
      </c>
      <c r="BL1052" s="19" t="s">
        <v>242</v>
      </c>
      <c r="BM1052" s="186" t="s">
        <v>1110</v>
      </c>
    </row>
    <row r="1053" spans="1:47" s="2" customFormat="1" ht="19.5">
      <c r="A1053" s="36"/>
      <c r="B1053" s="37"/>
      <c r="C1053" s="38"/>
      <c r="D1053" s="188" t="s">
        <v>151</v>
      </c>
      <c r="E1053" s="38"/>
      <c r="F1053" s="189" t="s">
        <v>1111</v>
      </c>
      <c r="G1053" s="38"/>
      <c r="H1053" s="38"/>
      <c r="I1053" s="190"/>
      <c r="J1053" s="38"/>
      <c r="K1053" s="38"/>
      <c r="L1053" s="41"/>
      <c r="M1053" s="191"/>
      <c r="N1053" s="192"/>
      <c r="O1053" s="66"/>
      <c r="P1053" s="66"/>
      <c r="Q1053" s="66"/>
      <c r="R1053" s="66"/>
      <c r="S1053" s="66"/>
      <c r="T1053" s="67"/>
      <c r="U1053" s="36"/>
      <c r="V1053" s="36"/>
      <c r="W1053" s="36"/>
      <c r="X1053" s="36"/>
      <c r="Y1053" s="36"/>
      <c r="Z1053" s="36"/>
      <c r="AA1053" s="36"/>
      <c r="AB1053" s="36"/>
      <c r="AC1053" s="36"/>
      <c r="AD1053" s="36"/>
      <c r="AE1053" s="36"/>
      <c r="AT1053" s="19" t="s">
        <v>151</v>
      </c>
      <c r="AU1053" s="19" t="s">
        <v>82</v>
      </c>
    </row>
    <row r="1054" spans="2:51" s="14" customFormat="1" ht="12">
      <c r="B1054" s="204"/>
      <c r="C1054" s="205"/>
      <c r="D1054" s="188" t="s">
        <v>158</v>
      </c>
      <c r="E1054" s="206" t="s">
        <v>19</v>
      </c>
      <c r="F1054" s="207" t="s">
        <v>276</v>
      </c>
      <c r="G1054" s="205"/>
      <c r="H1054" s="206" t="s">
        <v>19</v>
      </c>
      <c r="I1054" s="208"/>
      <c r="J1054" s="205"/>
      <c r="K1054" s="205"/>
      <c r="L1054" s="209"/>
      <c r="M1054" s="210"/>
      <c r="N1054" s="211"/>
      <c r="O1054" s="211"/>
      <c r="P1054" s="211"/>
      <c r="Q1054" s="211"/>
      <c r="R1054" s="211"/>
      <c r="S1054" s="211"/>
      <c r="T1054" s="212"/>
      <c r="AT1054" s="213" t="s">
        <v>158</v>
      </c>
      <c r="AU1054" s="213" t="s">
        <v>82</v>
      </c>
      <c r="AV1054" s="14" t="s">
        <v>80</v>
      </c>
      <c r="AW1054" s="14" t="s">
        <v>33</v>
      </c>
      <c r="AX1054" s="14" t="s">
        <v>72</v>
      </c>
      <c r="AY1054" s="213" t="s">
        <v>143</v>
      </c>
    </row>
    <row r="1055" spans="2:51" s="13" customFormat="1" ht="12">
      <c r="B1055" s="193"/>
      <c r="C1055" s="194"/>
      <c r="D1055" s="188" t="s">
        <v>158</v>
      </c>
      <c r="E1055" s="195" t="s">
        <v>19</v>
      </c>
      <c r="F1055" s="196" t="s">
        <v>1112</v>
      </c>
      <c r="G1055" s="194"/>
      <c r="H1055" s="197">
        <v>32.231</v>
      </c>
      <c r="I1055" s="198"/>
      <c r="J1055" s="194"/>
      <c r="K1055" s="194"/>
      <c r="L1055" s="199"/>
      <c r="M1055" s="200"/>
      <c r="N1055" s="201"/>
      <c r="O1055" s="201"/>
      <c r="P1055" s="201"/>
      <c r="Q1055" s="201"/>
      <c r="R1055" s="201"/>
      <c r="S1055" s="201"/>
      <c r="T1055" s="202"/>
      <c r="AT1055" s="203" t="s">
        <v>158</v>
      </c>
      <c r="AU1055" s="203" t="s">
        <v>82</v>
      </c>
      <c r="AV1055" s="13" t="s">
        <v>82</v>
      </c>
      <c r="AW1055" s="13" t="s">
        <v>33</v>
      </c>
      <c r="AX1055" s="13" t="s">
        <v>72</v>
      </c>
      <c r="AY1055" s="203" t="s">
        <v>143</v>
      </c>
    </row>
    <row r="1056" spans="2:51" s="13" customFormat="1" ht="12">
      <c r="B1056" s="193"/>
      <c r="C1056" s="194"/>
      <c r="D1056" s="188" t="s">
        <v>158</v>
      </c>
      <c r="E1056" s="195" t="s">
        <v>19</v>
      </c>
      <c r="F1056" s="196" t="s">
        <v>696</v>
      </c>
      <c r="G1056" s="194"/>
      <c r="H1056" s="197">
        <v>308.87</v>
      </c>
      <c r="I1056" s="198"/>
      <c r="J1056" s="194"/>
      <c r="K1056" s="194"/>
      <c r="L1056" s="199"/>
      <c r="M1056" s="200"/>
      <c r="N1056" s="201"/>
      <c r="O1056" s="201"/>
      <c r="P1056" s="201"/>
      <c r="Q1056" s="201"/>
      <c r="R1056" s="201"/>
      <c r="S1056" s="201"/>
      <c r="T1056" s="202"/>
      <c r="AT1056" s="203" t="s">
        <v>158</v>
      </c>
      <c r="AU1056" s="203" t="s">
        <v>82</v>
      </c>
      <c r="AV1056" s="13" t="s">
        <v>82</v>
      </c>
      <c r="AW1056" s="13" t="s">
        <v>33</v>
      </c>
      <c r="AX1056" s="13" t="s">
        <v>72</v>
      </c>
      <c r="AY1056" s="203" t="s">
        <v>143</v>
      </c>
    </row>
    <row r="1057" spans="2:51" s="16" customFormat="1" ht="12">
      <c r="B1057" s="235"/>
      <c r="C1057" s="236"/>
      <c r="D1057" s="188" t="s">
        <v>158</v>
      </c>
      <c r="E1057" s="237" t="s">
        <v>19</v>
      </c>
      <c r="F1057" s="238" t="s">
        <v>279</v>
      </c>
      <c r="G1057" s="236"/>
      <c r="H1057" s="239">
        <v>341.101</v>
      </c>
      <c r="I1057" s="240"/>
      <c r="J1057" s="236"/>
      <c r="K1057" s="236"/>
      <c r="L1057" s="241"/>
      <c r="M1057" s="242"/>
      <c r="N1057" s="243"/>
      <c r="O1057" s="243"/>
      <c r="P1057" s="243"/>
      <c r="Q1057" s="243"/>
      <c r="R1057" s="243"/>
      <c r="S1057" s="243"/>
      <c r="T1057" s="244"/>
      <c r="AT1057" s="245" t="s">
        <v>158</v>
      </c>
      <c r="AU1057" s="245" t="s">
        <v>82</v>
      </c>
      <c r="AV1057" s="16" t="s">
        <v>160</v>
      </c>
      <c r="AW1057" s="16" t="s">
        <v>33</v>
      </c>
      <c r="AX1057" s="16" t="s">
        <v>72</v>
      </c>
      <c r="AY1057" s="245" t="s">
        <v>143</v>
      </c>
    </row>
    <row r="1058" spans="2:51" s="14" customFormat="1" ht="12">
      <c r="B1058" s="204"/>
      <c r="C1058" s="205"/>
      <c r="D1058" s="188" t="s">
        <v>158</v>
      </c>
      <c r="E1058" s="206" t="s">
        <v>19</v>
      </c>
      <c r="F1058" s="207" t="s">
        <v>287</v>
      </c>
      <c r="G1058" s="205"/>
      <c r="H1058" s="206" t="s">
        <v>19</v>
      </c>
      <c r="I1058" s="208"/>
      <c r="J1058" s="205"/>
      <c r="K1058" s="205"/>
      <c r="L1058" s="209"/>
      <c r="M1058" s="210"/>
      <c r="N1058" s="211"/>
      <c r="O1058" s="211"/>
      <c r="P1058" s="211"/>
      <c r="Q1058" s="211"/>
      <c r="R1058" s="211"/>
      <c r="S1058" s="211"/>
      <c r="T1058" s="212"/>
      <c r="AT1058" s="213" t="s">
        <v>158</v>
      </c>
      <c r="AU1058" s="213" t="s">
        <v>82</v>
      </c>
      <c r="AV1058" s="14" t="s">
        <v>80</v>
      </c>
      <c r="AW1058" s="14" t="s">
        <v>33</v>
      </c>
      <c r="AX1058" s="14" t="s">
        <v>72</v>
      </c>
      <c r="AY1058" s="213" t="s">
        <v>143</v>
      </c>
    </row>
    <row r="1059" spans="2:51" s="13" customFormat="1" ht="12">
      <c r="B1059" s="193"/>
      <c r="C1059" s="194"/>
      <c r="D1059" s="188" t="s">
        <v>158</v>
      </c>
      <c r="E1059" s="195" t="s">
        <v>19</v>
      </c>
      <c r="F1059" s="196" t="s">
        <v>1113</v>
      </c>
      <c r="G1059" s="194"/>
      <c r="H1059" s="197">
        <v>11.003</v>
      </c>
      <c r="I1059" s="198"/>
      <c r="J1059" s="194"/>
      <c r="K1059" s="194"/>
      <c r="L1059" s="199"/>
      <c r="M1059" s="200"/>
      <c r="N1059" s="201"/>
      <c r="O1059" s="201"/>
      <c r="P1059" s="201"/>
      <c r="Q1059" s="201"/>
      <c r="R1059" s="201"/>
      <c r="S1059" s="201"/>
      <c r="T1059" s="202"/>
      <c r="AT1059" s="203" t="s">
        <v>158</v>
      </c>
      <c r="AU1059" s="203" t="s">
        <v>82</v>
      </c>
      <c r="AV1059" s="13" t="s">
        <v>82</v>
      </c>
      <c r="AW1059" s="13" t="s">
        <v>33</v>
      </c>
      <c r="AX1059" s="13" t="s">
        <v>72</v>
      </c>
      <c r="AY1059" s="203" t="s">
        <v>143</v>
      </c>
    </row>
    <row r="1060" spans="2:51" s="13" customFormat="1" ht="12">
      <c r="B1060" s="193"/>
      <c r="C1060" s="194"/>
      <c r="D1060" s="188" t="s">
        <v>158</v>
      </c>
      <c r="E1060" s="195" t="s">
        <v>19</v>
      </c>
      <c r="F1060" s="196" t="s">
        <v>1105</v>
      </c>
      <c r="G1060" s="194"/>
      <c r="H1060" s="197">
        <v>72.43</v>
      </c>
      <c r="I1060" s="198"/>
      <c r="J1060" s="194"/>
      <c r="K1060" s="194"/>
      <c r="L1060" s="199"/>
      <c r="M1060" s="200"/>
      <c r="N1060" s="201"/>
      <c r="O1060" s="201"/>
      <c r="P1060" s="201"/>
      <c r="Q1060" s="201"/>
      <c r="R1060" s="201"/>
      <c r="S1060" s="201"/>
      <c r="T1060" s="202"/>
      <c r="AT1060" s="203" t="s">
        <v>158</v>
      </c>
      <c r="AU1060" s="203" t="s">
        <v>82</v>
      </c>
      <c r="AV1060" s="13" t="s">
        <v>82</v>
      </c>
      <c r="AW1060" s="13" t="s">
        <v>33</v>
      </c>
      <c r="AX1060" s="13" t="s">
        <v>72</v>
      </c>
      <c r="AY1060" s="203" t="s">
        <v>143</v>
      </c>
    </row>
    <row r="1061" spans="2:51" s="16" customFormat="1" ht="12">
      <c r="B1061" s="235"/>
      <c r="C1061" s="236"/>
      <c r="D1061" s="188" t="s">
        <v>158</v>
      </c>
      <c r="E1061" s="237" t="s">
        <v>19</v>
      </c>
      <c r="F1061" s="238" t="s">
        <v>279</v>
      </c>
      <c r="G1061" s="236"/>
      <c r="H1061" s="239">
        <v>83.433</v>
      </c>
      <c r="I1061" s="240"/>
      <c r="J1061" s="236"/>
      <c r="K1061" s="236"/>
      <c r="L1061" s="241"/>
      <c r="M1061" s="242"/>
      <c r="N1061" s="243"/>
      <c r="O1061" s="243"/>
      <c r="P1061" s="243"/>
      <c r="Q1061" s="243"/>
      <c r="R1061" s="243"/>
      <c r="S1061" s="243"/>
      <c r="T1061" s="244"/>
      <c r="AT1061" s="245" t="s">
        <v>158</v>
      </c>
      <c r="AU1061" s="245" t="s">
        <v>82</v>
      </c>
      <c r="AV1061" s="16" t="s">
        <v>160</v>
      </c>
      <c r="AW1061" s="16" t="s">
        <v>33</v>
      </c>
      <c r="AX1061" s="16" t="s">
        <v>72</v>
      </c>
      <c r="AY1061" s="245" t="s">
        <v>143</v>
      </c>
    </row>
    <row r="1062" spans="2:51" s="14" customFormat="1" ht="12">
      <c r="B1062" s="204"/>
      <c r="C1062" s="205"/>
      <c r="D1062" s="188" t="s">
        <v>158</v>
      </c>
      <c r="E1062" s="206" t="s">
        <v>19</v>
      </c>
      <c r="F1062" s="207" t="s">
        <v>297</v>
      </c>
      <c r="G1062" s="205"/>
      <c r="H1062" s="206" t="s">
        <v>19</v>
      </c>
      <c r="I1062" s="208"/>
      <c r="J1062" s="205"/>
      <c r="K1062" s="205"/>
      <c r="L1062" s="209"/>
      <c r="M1062" s="210"/>
      <c r="N1062" s="211"/>
      <c r="O1062" s="211"/>
      <c r="P1062" s="211"/>
      <c r="Q1062" s="211"/>
      <c r="R1062" s="211"/>
      <c r="S1062" s="211"/>
      <c r="T1062" s="212"/>
      <c r="AT1062" s="213" t="s">
        <v>158</v>
      </c>
      <c r="AU1062" s="213" t="s">
        <v>82</v>
      </c>
      <c r="AV1062" s="14" t="s">
        <v>80</v>
      </c>
      <c r="AW1062" s="14" t="s">
        <v>33</v>
      </c>
      <c r="AX1062" s="14" t="s">
        <v>72</v>
      </c>
      <c r="AY1062" s="213" t="s">
        <v>143</v>
      </c>
    </row>
    <row r="1063" spans="2:51" s="13" customFormat="1" ht="12">
      <c r="B1063" s="193"/>
      <c r="C1063" s="194"/>
      <c r="D1063" s="188" t="s">
        <v>158</v>
      </c>
      <c r="E1063" s="195" t="s">
        <v>19</v>
      </c>
      <c r="F1063" s="196" t="s">
        <v>1114</v>
      </c>
      <c r="G1063" s="194"/>
      <c r="H1063" s="197">
        <v>8.834</v>
      </c>
      <c r="I1063" s="198"/>
      <c r="J1063" s="194"/>
      <c r="K1063" s="194"/>
      <c r="L1063" s="199"/>
      <c r="M1063" s="200"/>
      <c r="N1063" s="201"/>
      <c r="O1063" s="201"/>
      <c r="P1063" s="201"/>
      <c r="Q1063" s="201"/>
      <c r="R1063" s="201"/>
      <c r="S1063" s="201"/>
      <c r="T1063" s="202"/>
      <c r="AT1063" s="203" t="s">
        <v>158</v>
      </c>
      <c r="AU1063" s="203" t="s">
        <v>82</v>
      </c>
      <c r="AV1063" s="13" t="s">
        <v>82</v>
      </c>
      <c r="AW1063" s="13" t="s">
        <v>33</v>
      </c>
      <c r="AX1063" s="13" t="s">
        <v>72</v>
      </c>
      <c r="AY1063" s="203" t="s">
        <v>143</v>
      </c>
    </row>
    <row r="1064" spans="2:51" s="13" customFormat="1" ht="12">
      <c r="B1064" s="193"/>
      <c r="C1064" s="194"/>
      <c r="D1064" s="188" t="s">
        <v>158</v>
      </c>
      <c r="E1064" s="195" t="s">
        <v>19</v>
      </c>
      <c r="F1064" s="196" t="s">
        <v>1106</v>
      </c>
      <c r="G1064" s="194"/>
      <c r="H1064" s="197">
        <v>46.32</v>
      </c>
      <c r="I1064" s="198"/>
      <c r="J1064" s="194"/>
      <c r="K1064" s="194"/>
      <c r="L1064" s="199"/>
      <c r="M1064" s="200"/>
      <c r="N1064" s="201"/>
      <c r="O1064" s="201"/>
      <c r="P1064" s="201"/>
      <c r="Q1064" s="201"/>
      <c r="R1064" s="201"/>
      <c r="S1064" s="201"/>
      <c r="T1064" s="202"/>
      <c r="AT1064" s="203" t="s">
        <v>158</v>
      </c>
      <c r="AU1064" s="203" t="s">
        <v>82</v>
      </c>
      <c r="AV1064" s="13" t="s">
        <v>82</v>
      </c>
      <c r="AW1064" s="13" t="s">
        <v>33</v>
      </c>
      <c r="AX1064" s="13" t="s">
        <v>72</v>
      </c>
      <c r="AY1064" s="203" t="s">
        <v>143</v>
      </c>
    </row>
    <row r="1065" spans="2:51" s="16" customFormat="1" ht="12">
      <c r="B1065" s="235"/>
      <c r="C1065" s="236"/>
      <c r="D1065" s="188" t="s">
        <v>158</v>
      </c>
      <c r="E1065" s="237" t="s">
        <v>19</v>
      </c>
      <c r="F1065" s="238" t="s">
        <v>279</v>
      </c>
      <c r="G1065" s="236"/>
      <c r="H1065" s="239">
        <v>55.154</v>
      </c>
      <c r="I1065" s="240"/>
      <c r="J1065" s="236"/>
      <c r="K1065" s="236"/>
      <c r="L1065" s="241"/>
      <c r="M1065" s="242"/>
      <c r="N1065" s="243"/>
      <c r="O1065" s="243"/>
      <c r="P1065" s="243"/>
      <c r="Q1065" s="243"/>
      <c r="R1065" s="243"/>
      <c r="S1065" s="243"/>
      <c r="T1065" s="244"/>
      <c r="AT1065" s="245" t="s">
        <v>158</v>
      </c>
      <c r="AU1065" s="245" t="s">
        <v>82</v>
      </c>
      <c r="AV1065" s="16" t="s">
        <v>160</v>
      </c>
      <c r="AW1065" s="16" t="s">
        <v>33</v>
      </c>
      <c r="AX1065" s="16" t="s">
        <v>72</v>
      </c>
      <c r="AY1065" s="245" t="s">
        <v>143</v>
      </c>
    </row>
    <row r="1066" spans="2:51" s="14" customFormat="1" ht="12">
      <c r="B1066" s="204"/>
      <c r="C1066" s="205"/>
      <c r="D1066" s="188" t="s">
        <v>158</v>
      </c>
      <c r="E1066" s="206" t="s">
        <v>19</v>
      </c>
      <c r="F1066" s="207" t="s">
        <v>306</v>
      </c>
      <c r="G1066" s="205"/>
      <c r="H1066" s="206" t="s">
        <v>19</v>
      </c>
      <c r="I1066" s="208"/>
      <c r="J1066" s="205"/>
      <c r="K1066" s="205"/>
      <c r="L1066" s="209"/>
      <c r="M1066" s="210"/>
      <c r="N1066" s="211"/>
      <c r="O1066" s="211"/>
      <c r="P1066" s="211"/>
      <c r="Q1066" s="211"/>
      <c r="R1066" s="211"/>
      <c r="S1066" s="211"/>
      <c r="T1066" s="212"/>
      <c r="AT1066" s="213" t="s">
        <v>158</v>
      </c>
      <c r="AU1066" s="213" t="s">
        <v>82</v>
      </c>
      <c r="AV1066" s="14" t="s">
        <v>80</v>
      </c>
      <c r="AW1066" s="14" t="s">
        <v>33</v>
      </c>
      <c r="AX1066" s="14" t="s">
        <v>72</v>
      </c>
      <c r="AY1066" s="213" t="s">
        <v>143</v>
      </c>
    </row>
    <row r="1067" spans="2:51" s="13" customFormat="1" ht="12">
      <c r="B1067" s="193"/>
      <c r="C1067" s="194"/>
      <c r="D1067" s="188" t="s">
        <v>158</v>
      </c>
      <c r="E1067" s="195" t="s">
        <v>19</v>
      </c>
      <c r="F1067" s="196" t="s">
        <v>1115</v>
      </c>
      <c r="G1067" s="194"/>
      <c r="H1067" s="197">
        <v>3.39</v>
      </c>
      <c r="I1067" s="198"/>
      <c r="J1067" s="194"/>
      <c r="K1067" s="194"/>
      <c r="L1067" s="199"/>
      <c r="M1067" s="200"/>
      <c r="N1067" s="201"/>
      <c r="O1067" s="201"/>
      <c r="P1067" s="201"/>
      <c r="Q1067" s="201"/>
      <c r="R1067" s="201"/>
      <c r="S1067" s="201"/>
      <c r="T1067" s="202"/>
      <c r="AT1067" s="203" t="s">
        <v>158</v>
      </c>
      <c r="AU1067" s="203" t="s">
        <v>82</v>
      </c>
      <c r="AV1067" s="13" t="s">
        <v>82</v>
      </c>
      <c r="AW1067" s="13" t="s">
        <v>33</v>
      </c>
      <c r="AX1067" s="13" t="s">
        <v>72</v>
      </c>
      <c r="AY1067" s="203" t="s">
        <v>143</v>
      </c>
    </row>
    <row r="1068" spans="2:51" s="13" customFormat="1" ht="12">
      <c r="B1068" s="193"/>
      <c r="C1068" s="194"/>
      <c r="D1068" s="188" t="s">
        <v>158</v>
      </c>
      <c r="E1068" s="195" t="s">
        <v>19</v>
      </c>
      <c r="F1068" s="196" t="s">
        <v>697</v>
      </c>
      <c r="G1068" s="194"/>
      <c r="H1068" s="197">
        <v>18.51</v>
      </c>
      <c r="I1068" s="198"/>
      <c r="J1068" s="194"/>
      <c r="K1068" s="194"/>
      <c r="L1068" s="199"/>
      <c r="M1068" s="200"/>
      <c r="N1068" s="201"/>
      <c r="O1068" s="201"/>
      <c r="P1068" s="201"/>
      <c r="Q1068" s="201"/>
      <c r="R1068" s="201"/>
      <c r="S1068" s="201"/>
      <c r="T1068" s="202"/>
      <c r="AT1068" s="203" t="s">
        <v>158</v>
      </c>
      <c r="AU1068" s="203" t="s">
        <v>82</v>
      </c>
      <c r="AV1068" s="13" t="s">
        <v>82</v>
      </c>
      <c r="AW1068" s="13" t="s">
        <v>33</v>
      </c>
      <c r="AX1068" s="13" t="s">
        <v>72</v>
      </c>
      <c r="AY1068" s="203" t="s">
        <v>143</v>
      </c>
    </row>
    <row r="1069" spans="2:51" s="16" customFormat="1" ht="12">
      <c r="B1069" s="235"/>
      <c r="C1069" s="236"/>
      <c r="D1069" s="188" t="s">
        <v>158</v>
      </c>
      <c r="E1069" s="237" t="s">
        <v>19</v>
      </c>
      <c r="F1069" s="238" t="s">
        <v>279</v>
      </c>
      <c r="G1069" s="236"/>
      <c r="H1069" s="239">
        <v>21.9</v>
      </c>
      <c r="I1069" s="240"/>
      <c r="J1069" s="236"/>
      <c r="K1069" s="236"/>
      <c r="L1069" s="241"/>
      <c r="M1069" s="242"/>
      <c r="N1069" s="243"/>
      <c r="O1069" s="243"/>
      <c r="P1069" s="243"/>
      <c r="Q1069" s="243"/>
      <c r="R1069" s="243"/>
      <c r="S1069" s="243"/>
      <c r="T1069" s="244"/>
      <c r="AT1069" s="245" t="s">
        <v>158</v>
      </c>
      <c r="AU1069" s="245" t="s">
        <v>82</v>
      </c>
      <c r="AV1069" s="16" t="s">
        <v>160</v>
      </c>
      <c r="AW1069" s="16" t="s">
        <v>33</v>
      </c>
      <c r="AX1069" s="16" t="s">
        <v>72</v>
      </c>
      <c r="AY1069" s="245" t="s">
        <v>143</v>
      </c>
    </row>
    <row r="1070" spans="2:51" s="15" customFormat="1" ht="12">
      <c r="B1070" s="214"/>
      <c r="C1070" s="215"/>
      <c r="D1070" s="188" t="s">
        <v>158</v>
      </c>
      <c r="E1070" s="216" t="s">
        <v>19</v>
      </c>
      <c r="F1070" s="217" t="s">
        <v>172</v>
      </c>
      <c r="G1070" s="215"/>
      <c r="H1070" s="218">
        <v>501.588</v>
      </c>
      <c r="I1070" s="219"/>
      <c r="J1070" s="215"/>
      <c r="K1070" s="215"/>
      <c r="L1070" s="220"/>
      <c r="M1070" s="221"/>
      <c r="N1070" s="222"/>
      <c r="O1070" s="222"/>
      <c r="P1070" s="222"/>
      <c r="Q1070" s="222"/>
      <c r="R1070" s="222"/>
      <c r="S1070" s="222"/>
      <c r="T1070" s="223"/>
      <c r="AT1070" s="224" t="s">
        <v>158</v>
      </c>
      <c r="AU1070" s="224" t="s">
        <v>82</v>
      </c>
      <c r="AV1070" s="15" t="s">
        <v>149</v>
      </c>
      <c r="AW1070" s="15" t="s">
        <v>33</v>
      </c>
      <c r="AX1070" s="15" t="s">
        <v>80</v>
      </c>
      <c r="AY1070" s="224" t="s">
        <v>143</v>
      </c>
    </row>
    <row r="1071" spans="1:65" s="2" customFormat="1" ht="14.45" customHeight="1">
      <c r="A1071" s="36"/>
      <c r="B1071" s="37"/>
      <c r="C1071" s="175" t="s">
        <v>1116</v>
      </c>
      <c r="D1071" s="175" t="s">
        <v>145</v>
      </c>
      <c r="E1071" s="176" t="s">
        <v>1117</v>
      </c>
      <c r="F1071" s="177" t="s">
        <v>1118</v>
      </c>
      <c r="G1071" s="178" t="s">
        <v>154</v>
      </c>
      <c r="H1071" s="179">
        <v>46.13</v>
      </c>
      <c r="I1071" s="180"/>
      <c r="J1071" s="181">
        <f>ROUND(I1071*H1071,2)</f>
        <v>0</v>
      </c>
      <c r="K1071" s="177" t="s">
        <v>155</v>
      </c>
      <c r="L1071" s="41"/>
      <c r="M1071" s="182" t="s">
        <v>19</v>
      </c>
      <c r="N1071" s="183" t="s">
        <v>43</v>
      </c>
      <c r="O1071" s="66"/>
      <c r="P1071" s="184">
        <f>O1071*H1071</f>
        <v>0</v>
      </c>
      <c r="Q1071" s="184">
        <v>0.0255</v>
      </c>
      <c r="R1071" s="184">
        <f>Q1071*H1071</f>
        <v>1.176315</v>
      </c>
      <c r="S1071" s="184">
        <v>0</v>
      </c>
      <c r="T1071" s="185">
        <f>S1071*H1071</f>
        <v>0</v>
      </c>
      <c r="U1071" s="36"/>
      <c r="V1071" s="36"/>
      <c r="W1071" s="36"/>
      <c r="X1071" s="36"/>
      <c r="Y1071" s="36"/>
      <c r="Z1071" s="36"/>
      <c r="AA1071" s="36"/>
      <c r="AB1071" s="36"/>
      <c r="AC1071" s="36"/>
      <c r="AD1071" s="36"/>
      <c r="AE1071" s="36"/>
      <c r="AR1071" s="186" t="s">
        <v>242</v>
      </c>
      <c r="AT1071" s="186" t="s">
        <v>145</v>
      </c>
      <c r="AU1071" s="186" t="s">
        <v>82</v>
      </c>
      <c r="AY1071" s="19" t="s">
        <v>143</v>
      </c>
      <c r="BE1071" s="187">
        <f>IF(N1071="základní",J1071,0)</f>
        <v>0</v>
      </c>
      <c r="BF1071" s="187">
        <f>IF(N1071="snížená",J1071,0)</f>
        <v>0</v>
      </c>
      <c r="BG1071" s="187">
        <f>IF(N1071="zákl. přenesená",J1071,0)</f>
        <v>0</v>
      </c>
      <c r="BH1071" s="187">
        <f>IF(N1071="sníž. přenesená",J1071,0)</f>
        <v>0</v>
      </c>
      <c r="BI1071" s="187">
        <f>IF(N1071="nulová",J1071,0)</f>
        <v>0</v>
      </c>
      <c r="BJ1071" s="19" t="s">
        <v>80</v>
      </c>
      <c r="BK1071" s="187">
        <f>ROUND(I1071*H1071,2)</f>
        <v>0</v>
      </c>
      <c r="BL1071" s="19" t="s">
        <v>242</v>
      </c>
      <c r="BM1071" s="186" t="s">
        <v>1119</v>
      </c>
    </row>
    <row r="1072" spans="1:47" s="2" customFormat="1" ht="19.5">
      <c r="A1072" s="36"/>
      <c r="B1072" s="37"/>
      <c r="C1072" s="38"/>
      <c r="D1072" s="188" t="s">
        <v>151</v>
      </c>
      <c r="E1072" s="38"/>
      <c r="F1072" s="189" t="s">
        <v>1120</v>
      </c>
      <c r="G1072" s="38"/>
      <c r="H1072" s="38"/>
      <c r="I1072" s="190"/>
      <c r="J1072" s="38"/>
      <c r="K1072" s="38"/>
      <c r="L1072" s="41"/>
      <c r="M1072" s="191"/>
      <c r="N1072" s="192"/>
      <c r="O1072" s="66"/>
      <c r="P1072" s="66"/>
      <c r="Q1072" s="66"/>
      <c r="R1072" s="66"/>
      <c r="S1072" s="66"/>
      <c r="T1072" s="67"/>
      <c r="U1072" s="36"/>
      <c r="V1072" s="36"/>
      <c r="W1072" s="36"/>
      <c r="X1072" s="36"/>
      <c r="Y1072" s="36"/>
      <c r="Z1072" s="36"/>
      <c r="AA1072" s="36"/>
      <c r="AB1072" s="36"/>
      <c r="AC1072" s="36"/>
      <c r="AD1072" s="36"/>
      <c r="AE1072" s="36"/>
      <c r="AT1072" s="19" t="s">
        <v>151</v>
      </c>
      <c r="AU1072" s="19" t="s">
        <v>82</v>
      </c>
    </row>
    <row r="1073" spans="1:65" s="2" customFormat="1" ht="24.2" customHeight="1">
      <c r="A1073" s="36"/>
      <c r="B1073" s="37"/>
      <c r="C1073" s="175" t="s">
        <v>1121</v>
      </c>
      <c r="D1073" s="175" t="s">
        <v>145</v>
      </c>
      <c r="E1073" s="176" t="s">
        <v>1122</v>
      </c>
      <c r="F1073" s="177" t="s">
        <v>1123</v>
      </c>
      <c r="G1073" s="178" t="s">
        <v>375</v>
      </c>
      <c r="H1073" s="179">
        <v>246.91</v>
      </c>
      <c r="I1073" s="180"/>
      <c r="J1073" s="181">
        <f>ROUND(I1073*H1073,2)</f>
        <v>0</v>
      </c>
      <c r="K1073" s="177" t="s">
        <v>155</v>
      </c>
      <c r="L1073" s="41"/>
      <c r="M1073" s="182" t="s">
        <v>19</v>
      </c>
      <c r="N1073" s="183" t="s">
        <v>43</v>
      </c>
      <c r="O1073" s="66"/>
      <c r="P1073" s="184">
        <f>O1073*H1073</f>
        <v>0</v>
      </c>
      <c r="Q1073" s="184">
        <v>0.00058</v>
      </c>
      <c r="R1073" s="184">
        <f>Q1073*H1073</f>
        <v>0.1432078</v>
      </c>
      <c r="S1073" s="184">
        <v>0</v>
      </c>
      <c r="T1073" s="185">
        <f>S1073*H1073</f>
        <v>0</v>
      </c>
      <c r="U1073" s="36"/>
      <c r="V1073" s="36"/>
      <c r="W1073" s="36"/>
      <c r="X1073" s="36"/>
      <c r="Y1073" s="36"/>
      <c r="Z1073" s="36"/>
      <c r="AA1073" s="36"/>
      <c r="AB1073" s="36"/>
      <c r="AC1073" s="36"/>
      <c r="AD1073" s="36"/>
      <c r="AE1073" s="36"/>
      <c r="AR1073" s="186" t="s">
        <v>242</v>
      </c>
      <c r="AT1073" s="186" t="s">
        <v>145</v>
      </c>
      <c r="AU1073" s="186" t="s">
        <v>82</v>
      </c>
      <c r="AY1073" s="19" t="s">
        <v>143</v>
      </c>
      <c r="BE1073" s="187">
        <f>IF(N1073="základní",J1073,0)</f>
        <v>0</v>
      </c>
      <c r="BF1073" s="187">
        <f>IF(N1073="snížená",J1073,0)</f>
        <v>0</v>
      </c>
      <c r="BG1073" s="187">
        <f>IF(N1073="zákl. přenesená",J1073,0)</f>
        <v>0</v>
      </c>
      <c r="BH1073" s="187">
        <f>IF(N1073="sníž. přenesená",J1073,0)</f>
        <v>0</v>
      </c>
      <c r="BI1073" s="187">
        <f>IF(N1073="nulová",J1073,0)</f>
        <v>0</v>
      </c>
      <c r="BJ1073" s="19" t="s">
        <v>80</v>
      </c>
      <c r="BK1073" s="187">
        <f>ROUND(I1073*H1073,2)</f>
        <v>0</v>
      </c>
      <c r="BL1073" s="19" t="s">
        <v>242</v>
      </c>
      <c r="BM1073" s="186" t="s">
        <v>1124</v>
      </c>
    </row>
    <row r="1074" spans="1:47" s="2" customFormat="1" ht="19.5">
      <c r="A1074" s="36"/>
      <c r="B1074" s="37"/>
      <c r="C1074" s="38"/>
      <c r="D1074" s="188" t="s">
        <v>151</v>
      </c>
      <c r="E1074" s="38"/>
      <c r="F1074" s="189" t="s">
        <v>1125</v>
      </c>
      <c r="G1074" s="38"/>
      <c r="H1074" s="38"/>
      <c r="I1074" s="190"/>
      <c r="J1074" s="38"/>
      <c r="K1074" s="38"/>
      <c r="L1074" s="41"/>
      <c r="M1074" s="191"/>
      <c r="N1074" s="192"/>
      <c r="O1074" s="66"/>
      <c r="P1074" s="66"/>
      <c r="Q1074" s="66"/>
      <c r="R1074" s="66"/>
      <c r="S1074" s="66"/>
      <c r="T1074" s="67"/>
      <c r="U1074" s="36"/>
      <c r="V1074" s="36"/>
      <c r="W1074" s="36"/>
      <c r="X1074" s="36"/>
      <c r="Y1074" s="36"/>
      <c r="Z1074" s="36"/>
      <c r="AA1074" s="36"/>
      <c r="AB1074" s="36"/>
      <c r="AC1074" s="36"/>
      <c r="AD1074" s="36"/>
      <c r="AE1074" s="36"/>
      <c r="AT1074" s="19" t="s">
        <v>151</v>
      </c>
      <c r="AU1074" s="19" t="s">
        <v>82</v>
      </c>
    </row>
    <row r="1075" spans="2:51" s="14" customFormat="1" ht="12">
      <c r="B1075" s="204"/>
      <c r="C1075" s="205"/>
      <c r="D1075" s="188" t="s">
        <v>158</v>
      </c>
      <c r="E1075" s="206" t="s">
        <v>19</v>
      </c>
      <c r="F1075" s="207" t="s">
        <v>276</v>
      </c>
      <c r="G1075" s="205"/>
      <c r="H1075" s="206" t="s">
        <v>19</v>
      </c>
      <c r="I1075" s="208"/>
      <c r="J1075" s="205"/>
      <c r="K1075" s="205"/>
      <c r="L1075" s="209"/>
      <c r="M1075" s="210"/>
      <c r="N1075" s="211"/>
      <c r="O1075" s="211"/>
      <c r="P1075" s="211"/>
      <c r="Q1075" s="211"/>
      <c r="R1075" s="211"/>
      <c r="S1075" s="211"/>
      <c r="T1075" s="212"/>
      <c r="AT1075" s="213" t="s">
        <v>158</v>
      </c>
      <c r="AU1075" s="213" t="s">
        <v>82</v>
      </c>
      <c r="AV1075" s="14" t="s">
        <v>80</v>
      </c>
      <c r="AW1075" s="14" t="s">
        <v>33</v>
      </c>
      <c r="AX1075" s="14" t="s">
        <v>72</v>
      </c>
      <c r="AY1075" s="213" t="s">
        <v>143</v>
      </c>
    </row>
    <row r="1076" spans="2:51" s="13" customFormat="1" ht="12">
      <c r="B1076" s="193"/>
      <c r="C1076" s="194"/>
      <c r="D1076" s="188" t="s">
        <v>158</v>
      </c>
      <c r="E1076" s="195" t="s">
        <v>19</v>
      </c>
      <c r="F1076" s="196" t="s">
        <v>1126</v>
      </c>
      <c r="G1076" s="194"/>
      <c r="H1076" s="197">
        <v>226.21</v>
      </c>
      <c r="I1076" s="198"/>
      <c r="J1076" s="194"/>
      <c r="K1076" s="194"/>
      <c r="L1076" s="199"/>
      <c r="M1076" s="200"/>
      <c r="N1076" s="201"/>
      <c r="O1076" s="201"/>
      <c r="P1076" s="201"/>
      <c r="Q1076" s="201"/>
      <c r="R1076" s="201"/>
      <c r="S1076" s="201"/>
      <c r="T1076" s="202"/>
      <c r="AT1076" s="203" t="s">
        <v>158</v>
      </c>
      <c r="AU1076" s="203" t="s">
        <v>82</v>
      </c>
      <c r="AV1076" s="13" t="s">
        <v>82</v>
      </c>
      <c r="AW1076" s="13" t="s">
        <v>33</v>
      </c>
      <c r="AX1076" s="13" t="s">
        <v>72</v>
      </c>
      <c r="AY1076" s="203" t="s">
        <v>143</v>
      </c>
    </row>
    <row r="1077" spans="2:51" s="14" customFormat="1" ht="12">
      <c r="B1077" s="204"/>
      <c r="C1077" s="205"/>
      <c r="D1077" s="188" t="s">
        <v>158</v>
      </c>
      <c r="E1077" s="206" t="s">
        <v>19</v>
      </c>
      <c r="F1077" s="207" t="s">
        <v>287</v>
      </c>
      <c r="G1077" s="205"/>
      <c r="H1077" s="206" t="s">
        <v>19</v>
      </c>
      <c r="I1077" s="208"/>
      <c r="J1077" s="205"/>
      <c r="K1077" s="205"/>
      <c r="L1077" s="209"/>
      <c r="M1077" s="210"/>
      <c r="N1077" s="211"/>
      <c r="O1077" s="211"/>
      <c r="P1077" s="211"/>
      <c r="Q1077" s="211"/>
      <c r="R1077" s="211"/>
      <c r="S1077" s="211"/>
      <c r="T1077" s="212"/>
      <c r="AT1077" s="213" t="s">
        <v>158</v>
      </c>
      <c r="AU1077" s="213" t="s">
        <v>82</v>
      </c>
      <c r="AV1077" s="14" t="s">
        <v>80</v>
      </c>
      <c r="AW1077" s="14" t="s">
        <v>33</v>
      </c>
      <c r="AX1077" s="14" t="s">
        <v>72</v>
      </c>
      <c r="AY1077" s="213" t="s">
        <v>143</v>
      </c>
    </row>
    <row r="1078" spans="2:51" s="13" customFormat="1" ht="12">
      <c r="B1078" s="193"/>
      <c r="C1078" s="194"/>
      <c r="D1078" s="188" t="s">
        <v>158</v>
      </c>
      <c r="E1078" s="195" t="s">
        <v>19</v>
      </c>
      <c r="F1078" s="196" t="s">
        <v>1127</v>
      </c>
      <c r="G1078" s="194"/>
      <c r="H1078" s="197">
        <v>20.7</v>
      </c>
      <c r="I1078" s="198"/>
      <c r="J1078" s="194"/>
      <c r="K1078" s="194"/>
      <c r="L1078" s="199"/>
      <c r="M1078" s="200"/>
      <c r="N1078" s="201"/>
      <c r="O1078" s="201"/>
      <c r="P1078" s="201"/>
      <c r="Q1078" s="201"/>
      <c r="R1078" s="201"/>
      <c r="S1078" s="201"/>
      <c r="T1078" s="202"/>
      <c r="AT1078" s="203" t="s">
        <v>158</v>
      </c>
      <c r="AU1078" s="203" t="s">
        <v>82</v>
      </c>
      <c r="AV1078" s="13" t="s">
        <v>82</v>
      </c>
      <c r="AW1078" s="13" t="s">
        <v>33</v>
      </c>
      <c r="AX1078" s="13" t="s">
        <v>72</v>
      </c>
      <c r="AY1078" s="203" t="s">
        <v>143</v>
      </c>
    </row>
    <row r="1079" spans="2:51" s="15" customFormat="1" ht="12">
      <c r="B1079" s="214"/>
      <c r="C1079" s="215"/>
      <c r="D1079" s="188" t="s">
        <v>158</v>
      </c>
      <c r="E1079" s="216" t="s">
        <v>19</v>
      </c>
      <c r="F1079" s="217" t="s">
        <v>172</v>
      </c>
      <c r="G1079" s="215"/>
      <c r="H1079" s="218">
        <v>246.91</v>
      </c>
      <c r="I1079" s="219"/>
      <c r="J1079" s="215"/>
      <c r="K1079" s="215"/>
      <c r="L1079" s="220"/>
      <c r="M1079" s="221"/>
      <c r="N1079" s="222"/>
      <c r="O1079" s="222"/>
      <c r="P1079" s="222"/>
      <c r="Q1079" s="222"/>
      <c r="R1079" s="222"/>
      <c r="S1079" s="222"/>
      <c r="T1079" s="223"/>
      <c r="AT1079" s="224" t="s">
        <v>158</v>
      </c>
      <c r="AU1079" s="224" t="s">
        <v>82</v>
      </c>
      <c r="AV1079" s="15" t="s">
        <v>149</v>
      </c>
      <c r="AW1079" s="15" t="s">
        <v>33</v>
      </c>
      <c r="AX1079" s="15" t="s">
        <v>80</v>
      </c>
      <c r="AY1079" s="224" t="s">
        <v>143</v>
      </c>
    </row>
    <row r="1080" spans="1:65" s="2" customFormat="1" ht="37.9" customHeight="1">
      <c r="A1080" s="36"/>
      <c r="B1080" s="37"/>
      <c r="C1080" s="175" t="s">
        <v>1128</v>
      </c>
      <c r="D1080" s="175" t="s">
        <v>145</v>
      </c>
      <c r="E1080" s="176" t="s">
        <v>1129</v>
      </c>
      <c r="F1080" s="177" t="s">
        <v>1130</v>
      </c>
      <c r="G1080" s="178" t="s">
        <v>154</v>
      </c>
      <c r="H1080" s="179">
        <v>446.13</v>
      </c>
      <c r="I1080" s="180"/>
      <c r="J1080" s="181">
        <f>ROUND(I1080*H1080,2)</f>
        <v>0</v>
      </c>
      <c r="K1080" s="177" t="s">
        <v>155</v>
      </c>
      <c r="L1080" s="41"/>
      <c r="M1080" s="182" t="s">
        <v>19</v>
      </c>
      <c r="N1080" s="183" t="s">
        <v>43</v>
      </c>
      <c r="O1080" s="66"/>
      <c r="P1080" s="184">
        <f>O1080*H1080</f>
        <v>0</v>
      </c>
      <c r="Q1080" s="184">
        <v>0.00689</v>
      </c>
      <c r="R1080" s="184">
        <f>Q1080*H1080</f>
        <v>3.0738357</v>
      </c>
      <c r="S1080" s="184">
        <v>0</v>
      </c>
      <c r="T1080" s="185">
        <f>S1080*H1080</f>
        <v>0</v>
      </c>
      <c r="U1080" s="36"/>
      <c r="V1080" s="36"/>
      <c r="W1080" s="36"/>
      <c r="X1080" s="36"/>
      <c r="Y1080" s="36"/>
      <c r="Z1080" s="36"/>
      <c r="AA1080" s="36"/>
      <c r="AB1080" s="36"/>
      <c r="AC1080" s="36"/>
      <c r="AD1080" s="36"/>
      <c r="AE1080" s="36"/>
      <c r="AR1080" s="186" t="s">
        <v>242</v>
      </c>
      <c r="AT1080" s="186" t="s">
        <v>145</v>
      </c>
      <c r="AU1080" s="186" t="s">
        <v>82</v>
      </c>
      <c r="AY1080" s="19" t="s">
        <v>143</v>
      </c>
      <c r="BE1080" s="187">
        <f>IF(N1080="základní",J1080,0)</f>
        <v>0</v>
      </c>
      <c r="BF1080" s="187">
        <f>IF(N1080="snížená",J1080,0)</f>
        <v>0</v>
      </c>
      <c r="BG1080" s="187">
        <f>IF(N1080="zákl. přenesená",J1080,0)</f>
        <v>0</v>
      </c>
      <c r="BH1080" s="187">
        <f>IF(N1080="sníž. přenesená",J1080,0)</f>
        <v>0</v>
      </c>
      <c r="BI1080" s="187">
        <f>IF(N1080="nulová",J1080,0)</f>
        <v>0</v>
      </c>
      <c r="BJ1080" s="19" t="s">
        <v>80</v>
      </c>
      <c r="BK1080" s="187">
        <f>ROUND(I1080*H1080,2)</f>
        <v>0</v>
      </c>
      <c r="BL1080" s="19" t="s">
        <v>242</v>
      </c>
      <c r="BM1080" s="186" t="s">
        <v>1131</v>
      </c>
    </row>
    <row r="1081" spans="1:47" s="2" customFormat="1" ht="29.25">
      <c r="A1081" s="36"/>
      <c r="B1081" s="37"/>
      <c r="C1081" s="38"/>
      <c r="D1081" s="188" t="s">
        <v>151</v>
      </c>
      <c r="E1081" s="38"/>
      <c r="F1081" s="189" t="s">
        <v>1132</v>
      </c>
      <c r="G1081" s="38"/>
      <c r="H1081" s="38"/>
      <c r="I1081" s="190"/>
      <c r="J1081" s="38"/>
      <c r="K1081" s="38"/>
      <c r="L1081" s="41"/>
      <c r="M1081" s="191"/>
      <c r="N1081" s="192"/>
      <c r="O1081" s="66"/>
      <c r="P1081" s="66"/>
      <c r="Q1081" s="66"/>
      <c r="R1081" s="66"/>
      <c r="S1081" s="66"/>
      <c r="T1081" s="67"/>
      <c r="U1081" s="36"/>
      <c r="V1081" s="36"/>
      <c r="W1081" s="36"/>
      <c r="X1081" s="36"/>
      <c r="Y1081" s="36"/>
      <c r="Z1081" s="36"/>
      <c r="AA1081" s="36"/>
      <c r="AB1081" s="36"/>
      <c r="AC1081" s="36"/>
      <c r="AD1081" s="36"/>
      <c r="AE1081" s="36"/>
      <c r="AT1081" s="19" t="s">
        <v>151</v>
      </c>
      <c r="AU1081" s="19" t="s">
        <v>82</v>
      </c>
    </row>
    <row r="1082" spans="1:65" s="2" customFormat="1" ht="37.9" customHeight="1">
      <c r="A1082" s="36"/>
      <c r="B1082" s="37"/>
      <c r="C1082" s="225" t="s">
        <v>1133</v>
      </c>
      <c r="D1082" s="225" t="s">
        <v>214</v>
      </c>
      <c r="E1082" s="226" t="s">
        <v>1134</v>
      </c>
      <c r="F1082" s="227" t="s">
        <v>1135</v>
      </c>
      <c r="G1082" s="228" t="s">
        <v>154</v>
      </c>
      <c r="H1082" s="229">
        <v>517.903</v>
      </c>
      <c r="I1082" s="230"/>
      <c r="J1082" s="231">
        <f>ROUND(I1082*H1082,2)</f>
        <v>0</v>
      </c>
      <c r="K1082" s="227" t="s">
        <v>155</v>
      </c>
      <c r="L1082" s="232"/>
      <c r="M1082" s="233" t="s">
        <v>19</v>
      </c>
      <c r="N1082" s="234" t="s">
        <v>43</v>
      </c>
      <c r="O1082" s="66"/>
      <c r="P1082" s="184">
        <f>O1082*H1082</f>
        <v>0</v>
      </c>
      <c r="Q1082" s="184">
        <v>0.0192</v>
      </c>
      <c r="R1082" s="184">
        <f>Q1082*H1082</f>
        <v>9.9437376</v>
      </c>
      <c r="S1082" s="184">
        <v>0</v>
      </c>
      <c r="T1082" s="185">
        <f>S1082*H1082</f>
        <v>0</v>
      </c>
      <c r="U1082" s="36"/>
      <c r="V1082" s="36"/>
      <c r="W1082" s="36"/>
      <c r="X1082" s="36"/>
      <c r="Y1082" s="36"/>
      <c r="Z1082" s="36"/>
      <c r="AA1082" s="36"/>
      <c r="AB1082" s="36"/>
      <c r="AC1082" s="36"/>
      <c r="AD1082" s="36"/>
      <c r="AE1082" s="36"/>
      <c r="AR1082" s="186" t="s">
        <v>356</v>
      </c>
      <c r="AT1082" s="186" t="s">
        <v>214</v>
      </c>
      <c r="AU1082" s="186" t="s">
        <v>82</v>
      </c>
      <c r="AY1082" s="19" t="s">
        <v>143</v>
      </c>
      <c r="BE1082" s="187">
        <f>IF(N1082="základní",J1082,0)</f>
        <v>0</v>
      </c>
      <c r="BF1082" s="187">
        <f>IF(N1082="snížená",J1082,0)</f>
        <v>0</v>
      </c>
      <c r="BG1082" s="187">
        <f>IF(N1082="zákl. přenesená",J1082,0)</f>
        <v>0</v>
      </c>
      <c r="BH1082" s="187">
        <f>IF(N1082="sníž. přenesená",J1082,0)</f>
        <v>0</v>
      </c>
      <c r="BI1082" s="187">
        <f>IF(N1082="nulová",J1082,0)</f>
        <v>0</v>
      </c>
      <c r="BJ1082" s="19" t="s">
        <v>80</v>
      </c>
      <c r="BK1082" s="187">
        <f>ROUND(I1082*H1082,2)</f>
        <v>0</v>
      </c>
      <c r="BL1082" s="19" t="s">
        <v>242</v>
      </c>
      <c r="BM1082" s="186" t="s">
        <v>1136</v>
      </c>
    </row>
    <row r="1083" spans="1:47" s="2" customFormat="1" ht="19.5">
      <c r="A1083" s="36"/>
      <c r="B1083" s="37"/>
      <c r="C1083" s="38"/>
      <c r="D1083" s="188" t="s">
        <v>151</v>
      </c>
      <c r="E1083" s="38"/>
      <c r="F1083" s="189" t="s">
        <v>1135</v>
      </c>
      <c r="G1083" s="38"/>
      <c r="H1083" s="38"/>
      <c r="I1083" s="190"/>
      <c r="J1083" s="38"/>
      <c r="K1083" s="38"/>
      <c r="L1083" s="41"/>
      <c r="M1083" s="191"/>
      <c r="N1083" s="192"/>
      <c r="O1083" s="66"/>
      <c r="P1083" s="66"/>
      <c r="Q1083" s="66"/>
      <c r="R1083" s="66"/>
      <c r="S1083" s="66"/>
      <c r="T1083" s="67"/>
      <c r="U1083" s="36"/>
      <c r="V1083" s="36"/>
      <c r="W1083" s="36"/>
      <c r="X1083" s="36"/>
      <c r="Y1083" s="36"/>
      <c r="Z1083" s="36"/>
      <c r="AA1083" s="36"/>
      <c r="AB1083" s="36"/>
      <c r="AC1083" s="36"/>
      <c r="AD1083" s="36"/>
      <c r="AE1083" s="36"/>
      <c r="AT1083" s="19" t="s">
        <v>151</v>
      </c>
      <c r="AU1083" s="19" t="s">
        <v>82</v>
      </c>
    </row>
    <row r="1084" spans="2:51" s="13" customFormat="1" ht="12">
      <c r="B1084" s="193"/>
      <c r="C1084" s="194"/>
      <c r="D1084" s="188" t="s">
        <v>158</v>
      </c>
      <c r="E1084" s="195" t="s">
        <v>19</v>
      </c>
      <c r="F1084" s="196" t="s">
        <v>1137</v>
      </c>
      <c r="G1084" s="194"/>
      <c r="H1084" s="197">
        <v>470.821</v>
      </c>
      <c r="I1084" s="198"/>
      <c r="J1084" s="194"/>
      <c r="K1084" s="194"/>
      <c r="L1084" s="199"/>
      <c r="M1084" s="200"/>
      <c r="N1084" s="201"/>
      <c r="O1084" s="201"/>
      <c r="P1084" s="201"/>
      <c r="Q1084" s="201"/>
      <c r="R1084" s="201"/>
      <c r="S1084" s="201"/>
      <c r="T1084" s="202"/>
      <c r="AT1084" s="203" t="s">
        <v>158</v>
      </c>
      <c r="AU1084" s="203" t="s">
        <v>82</v>
      </c>
      <c r="AV1084" s="13" t="s">
        <v>82</v>
      </c>
      <c r="AW1084" s="13" t="s">
        <v>33</v>
      </c>
      <c r="AX1084" s="13" t="s">
        <v>72</v>
      </c>
      <c r="AY1084" s="203" t="s">
        <v>143</v>
      </c>
    </row>
    <row r="1085" spans="2:51" s="15" customFormat="1" ht="12">
      <c r="B1085" s="214"/>
      <c r="C1085" s="215"/>
      <c r="D1085" s="188" t="s">
        <v>158</v>
      </c>
      <c r="E1085" s="216" t="s">
        <v>19</v>
      </c>
      <c r="F1085" s="217" t="s">
        <v>172</v>
      </c>
      <c r="G1085" s="215"/>
      <c r="H1085" s="218">
        <v>470.821</v>
      </c>
      <c r="I1085" s="219"/>
      <c r="J1085" s="215"/>
      <c r="K1085" s="215"/>
      <c r="L1085" s="220"/>
      <c r="M1085" s="221"/>
      <c r="N1085" s="222"/>
      <c r="O1085" s="222"/>
      <c r="P1085" s="222"/>
      <c r="Q1085" s="222"/>
      <c r="R1085" s="222"/>
      <c r="S1085" s="222"/>
      <c r="T1085" s="223"/>
      <c r="AT1085" s="224" t="s">
        <v>158</v>
      </c>
      <c r="AU1085" s="224" t="s">
        <v>82</v>
      </c>
      <c r="AV1085" s="15" t="s">
        <v>149</v>
      </c>
      <c r="AW1085" s="15" t="s">
        <v>33</v>
      </c>
      <c r="AX1085" s="15" t="s">
        <v>80</v>
      </c>
      <c r="AY1085" s="224" t="s">
        <v>143</v>
      </c>
    </row>
    <row r="1086" spans="2:51" s="13" customFormat="1" ht="12">
      <c r="B1086" s="193"/>
      <c r="C1086" s="194"/>
      <c r="D1086" s="188" t="s">
        <v>158</v>
      </c>
      <c r="E1086" s="194"/>
      <c r="F1086" s="196" t="s">
        <v>1138</v>
      </c>
      <c r="G1086" s="194"/>
      <c r="H1086" s="197">
        <v>517.903</v>
      </c>
      <c r="I1086" s="198"/>
      <c r="J1086" s="194"/>
      <c r="K1086" s="194"/>
      <c r="L1086" s="199"/>
      <c r="M1086" s="200"/>
      <c r="N1086" s="201"/>
      <c r="O1086" s="201"/>
      <c r="P1086" s="201"/>
      <c r="Q1086" s="201"/>
      <c r="R1086" s="201"/>
      <c r="S1086" s="201"/>
      <c r="T1086" s="202"/>
      <c r="AT1086" s="203" t="s">
        <v>158</v>
      </c>
      <c r="AU1086" s="203" t="s">
        <v>82</v>
      </c>
      <c r="AV1086" s="13" t="s">
        <v>82</v>
      </c>
      <c r="AW1086" s="13" t="s">
        <v>4</v>
      </c>
      <c r="AX1086" s="13" t="s">
        <v>80</v>
      </c>
      <c r="AY1086" s="203" t="s">
        <v>143</v>
      </c>
    </row>
    <row r="1087" spans="1:65" s="2" customFormat="1" ht="24.2" customHeight="1">
      <c r="A1087" s="36"/>
      <c r="B1087" s="37"/>
      <c r="C1087" s="175" t="s">
        <v>1139</v>
      </c>
      <c r="D1087" s="175" t="s">
        <v>145</v>
      </c>
      <c r="E1087" s="176" t="s">
        <v>1140</v>
      </c>
      <c r="F1087" s="177" t="s">
        <v>1141</v>
      </c>
      <c r="G1087" s="178" t="s">
        <v>154</v>
      </c>
      <c r="H1087" s="179">
        <v>501.588</v>
      </c>
      <c r="I1087" s="180"/>
      <c r="J1087" s="181">
        <f>ROUND(I1087*H1087,2)</f>
        <v>0</v>
      </c>
      <c r="K1087" s="177" t="s">
        <v>155</v>
      </c>
      <c r="L1087" s="41"/>
      <c r="M1087" s="182" t="s">
        <v>19</v>
      </c>
      <c r="N1087" s="183" t="s">
        <v>43</v>
      </c>
      <c r="O1087" s="66"/>
      <c r="P1087" s="184">
        <f>O1087*H1087</f>
        <v>0</v>
      </c>
      <c r="Q1087" s="184">
        <v>0.0015</v>
      </c>
      <c r="R1087" s="184">
        <f>Q1087*H1087</f>
        <v>0.752382</v>
      </c>
      <c r="S1087" s="184">
        <v>0</v>
      </c>
      <c r="T1087" s="185">
        <f>S1087*H1087</f>
        <v>0</v>
      </c>
      <c r="U1087" s="36"/>
      <c r="V1087" s="36"/>
      <c r="W1087" s="36"/>
      <c r="X1087" s="36"/>
      <c r="Y1087" s="36"/>
      <c r="Z1087" s="36"/>
      <c r="AA1087" s="36"/>
      <c r="AB1087" s="36"/>
      <c r="AC1087" s="36"/>
      <c r="AD1087" s="36"/>
      <c r="AE1087" s="36"/>
      <c r="AR1087" s="186" t="s">
        <v>242</v>
      </c>
      <c r="AT1087" s="186" t="s">
        <v>145</v>
      </c>
      <c r="AU1087" s="186" t="s">
        <v>82</v>
      </c>
      <c r="AY1087" s="19" t="s">
        <v>143</v>
      </c>
      <c r="BE1087" s="187">
        <f>IF(N1087="základní",J1087,0)</f>
        <v>0</v>
      </c>
      <c r="BF1087" s="187">
        <f>IF(N1087="snížená",J1087,0)</f>
        <v>0</v>
      </c>
      <c r="BG1087" s="187">
        <f>IF(N1087="zákl. přenesená",J1087,0)</f>
        <v>0</v>
      </c>
      <c r="BH1087" s="187">
        <f>IF(N1087="sníž. přenesená",J1087,0)</f>
        <v>0</v>
      </c>
      <c r="BI1087" s="187">
        <f>IF(N1087="nulová",J1087,0)</f>
        <v>0</v>
      </c>
      <c r="BJ1087" s="19" t="s">
        <v>80</v>
      </c>
      <c r="BK1087" s="187">
        <f>ROUND(I1087*H1087,2)</f>
        <v>0</v>
      </c>
      <c r="BL1087" s="19" t="s">
        <v>242</v>
      </c>
      <c r="BM1087" s="186" t="s">
        <v>1142</v>
      </c>
    </row>
    <row r="1088" spans="1:47" s="2" customFormat="1" ht="12">
      <c r="A1088" s="36"/>
      <c r="B1088" s="37"/>
      <c r="C1088" s="38"/>
      <c r="D1088" s="188" t="s">
        <v>151</v>
      </c>
      <c r="E1088" s="38"/>
      <c r="F1088" s="189" t="s">
        <v>1143</v>
      </c>
      <c r="G1088" s="38"/>
      <c r="H1088" s="38"/>
      <c r="I1088" s="190"/>
      <c r="J1088" s="38"/>
      <c r="K1088" s="38"/>
      <c r="L1088" s="41"/>
      <c r="M1088" s="191"/>
      <c r="N1088" s="192"/>
      <c r="O1088" s="66"/>
      <c r="P1088" s="66"/>
      <c r="Q1088" s="66"/>
      <c r="R1088" s="66"/>
      <c r="S1088" s="66"/>
      <c r="T1088" s="67"/>
      <c r="U1088" s="36"/>
      <c r="V1088" s="36"/>
      <c r="W1088" s="36"/>
      <c r="X1088" s="36"/>
      <c r="Y1088" s="36"/>
      <c r="Z1088" s="36"/>
      <c r="AA1088" s="36"/>
      <c r="AB1088" s="36"/>
      <c r="AC1088" s="36"/>
      <c r="AD1088" s="36"/>
      <c r="AE1088" s="36"/>
      <c r="AT1088" s="19" t="s">
        <v>151</v>
      </c>
      <c r="AU1088" s="19" t="s">
        <v>82</v>
      </c>
    </row>
    <row r="1089" spans="1:65" s="2" customFormat="1" ht="14.45" customHeight="1">
      <c r="A1089" s="36"/>
      <c r="B1089" s="37"/>
      <c r="C1089" s="175" t="s">
        <v>1144</v>
      </c>
      <c r="D1089" s="175" t="s">
        <v>145</v>
      </c>
      <c r="E1089" s="176" t="s">
        <v>1145</v>
      </c>
      <c r="F1089" s="177" t="s">
        <v>1146</v>
      </c>
      <c r="G1089" s="178" t="s">
        <v>375</v>
      </c>
      <c r="H1089" s="179">
        <v>554.58</v>
      </c>
      <c r="I1089" s="180"/>
      <c r="J1089" s="181">
        <f>ROUND(I1089*H1089,2)</f>
        <v>0</v>
      </c>
      <c r="K1089" s="177" t="s">
        <v>155</v>
      </c>
      <c r="L1089" s="41"/>
      <c r="M1089" s="182" t="s">
        <v>19</v>
      </c>
      <c r="N1089" s="183" t="s">
        <v>43</v>
      </c>
      <c r="O1089" s="66"/>
      <c r="P1089" s="184">
        <f>O1089*H1089</f>
        <v>0</v>
      </c>
      <c r="Q1089" s="184">
        <v>3E-05</v>
      </c>
      <c r="R1089" s="184">
        <f>Q1089*H1089</f>
        <v>0.0166374</v>
      </c>
      <c r="S1089" s="184">
        <v>0</v>
      </c>
      <c r="T1089" s="185">
        <f>S1089*H1089</f>
        <v>0</v>
      </c>
      <c r="U1089" s="36"/>
      <c r="V1089" s="36"/>
      <c r="W1089" s="36"/>
      <c r="X1089" s="36"/>
      <c r="Y1089" s="36"/>
      <c r="Z1089" s="36"/>
      <c r="AA1089" s="36"/>
      <c r="AB1089" s="36"/>
      <c r="AC1089" s="36"/>
      <c r="AD1089" s="36"/>
      <c r="AE1089" s="36"/>
      <c r="AR1089" s="186" t="s">
        <v>242</v>
      </c>
      <c r="AT1089" s="186" t="s">
        <v>145</v>
      </c>
      <c r="AU1089" s="186" t="s">
        <v>82</v>
      </c>
      <c r="AY1089" s="19" t="s">
        <v>143</v>
      </c>
      <c r="BE1089" s="187">
        <f>IF(N1089="základní",J1089,0)</f>
        <v>0</v>
      </c>
      <c r="BF1089" s="187">
        <f>IF(N1089="snížená",J1089,0)</f>
        <v>0</v>
      </c>
      <c r="BG1089" s="187">
        <f>IF(N1089="zákl. přenesená",J1089,0)</f>
        <v>0</v>
      </c>
      <c r="BH1089" s="187">
        <f>IF(N1089="sníž. přenesená",J1089,0)</f>
        <v>0</v>
      </c>
      <c r="BI1089" s="187">
        <f>IF(N1089="nulová",J1089,0)</f>
        <v>0</v>
      </c>
      <c r="BJ1089" s="19" t="s">
        <v>80</v>
      </c>
      <c r="BK1089" s="187">
        <f>ROUND(I1089*H1089,2)</f>
        <v>0</v>
      </c>
      <c r="BL1089" s="19" t="s">
        <v>242</v>
      </c>
      <c r="BM1089" s="186" t="s">
        <v>1147</v>
      </c>
    </row>
    <row r="1090" spans="1:47" s="2" customFormat="1" ht="12">
      <c r="A1090" s="36"/>
      <c r="B1090" s="37"/>
      <c r="C1090" s="38"/>
      <c r="D1090" s="188" t="s">
        <v>151</v>
      </c>
      <c r="E1090" s="38"/>
      <c r="F1090" s="189" t="s">
        <v>1148</v>
      </c>
      <c r="G1090" s="38"/>
      <c r="H1090" s="38"/>
      <c r="I1090" s="190"/>
      <c r="J1090" s="38"/>
      <c r="K1090" s="38"/>
      <c r="L1090" s="41"/>
      <c r="M1090" s="191"/>
      <c r="N1090" s="192"/>
      <c r="O1090" s="66"/>
      <c r="P1090" s="66"/>
      <c r="Q1090" s="66"/>
      <c r="R1090" s="66"/>
      <c r="S1090" s="66"/>
      <c r="T1090" s="67"/>
      <c r="U1090" s="36"/>
      <c r="V1090" s="36"/>
      <c r="W1090" s="36"/>
      <c r="X1090" s="36"/>
      <c r="Y1090" s="36"/>
      <c r="Z1090" s="36"/>
      <c r="AA1090" s="36"/>
      <c r="AB1090" s="36"/>
      <c r="AC1090" s="36"/>
      <c r="AD1090" s="36"/>
      <c r="AE1090" s="36"/>
      <c r="AT1090" s="19" t="s">
        <v>151</v>
      </c>
      <c r="AU1090" s="19" t="s">
        <v>82</v>
      </c>
    </row>
    <row r="1091" spans="2:51" s="14" customFormat="1" ht="12">
      <c r="B1091" s="204"/>
      <c r="C1091" s="205"/>
      <c r="D1091" s="188" t="s">
        <v>158</v>
      </c>
      <c r="E1091" s="206" t="s">
        <v>19</v>
      </c>
      <c r="F1091" s="207" t="s">
        <v>276</v>
      </c>
      <c r="G1091" s="205"/>
      <c r="H1091" s="206" t="s">
        <v>19</v>
      </c>
      <c r="I1091" s="208"/>
      <c r="J1091" s="205"/>
      <c r="K1091" s="205"/>
      <c r="L1091" s="209"/>
      <c r="M1091" s="210"/>
      <c r="N1091" s="211"/>
      <c r="O1091" s="211"/>
      <c r="P1091" s="211"/>
      <c r="Q1091" s="211"/>
      <c r="R1091" s="211"/>
      <c r="S1091" s="211"/>
      <c r="T1091" s="212"/>
      <c r="AT1091" s="213" t="s">
        <v>158</v>
      </c>
      <c r="AU1091" s="213" t="s">
        <v>82</v>
      </c>
      <c r="AV1091" s="14" t="s">
        <v>80</v>
      </c>
      <c r="AW1091" s="14" t="s">
        <v>33</v>
      </c>
      <c r="AX1091" s="14" t="s">
        <v>72</v>
      </c>
      <c r="AY1091" s="213" t="s">
        <v>143</v>
      </c>
    </row>
    <row r="1092" spans="2:51" s="13" customFormat="1" ht="12">
      <c r="B1092" s="193"/>
      <c r="C1092" s="194"/>
      <c r="D1092" s="188" t="s">
        <v>158</v>
      </c>
      <c r="E1092" s="195" t="s">
        <v>19</v>
      </c>
      <c r="F1092" s="196" t="s">
        <v>1149</v>
      </c>
      <c r="G1092" s="194"/>
      <c r="H1092" s="197">
        <v>322.31</v>
      </c>
      <c r="I1092" s="198"/>
      <c r="J1092" s="194"/>
      <c r="K1092" s="194"/>
      <c r="L1092" s="199"/>
      <c r="M1092" s="200"/>
      <c r="N1092" s="201"/>
      <c r="O1092" s="201"/>
      <c r="P1092" s="201"/>
      <c r="Q1092" s="201"/>
      <c r="R1092" s="201"/>
      <c r="S1092" s="201"/>
      <c r="T1092" s="202"/>
      <c r="AT1092" s="203" t="s">
        <v>158</v>
      </c>
      <c r="AU1092" s="203" t="s">
        <v>82</v>
      </c>
      <c r="AV1092" s="13" t="s">
        <v>82</v>
      </c>
      <c r="AW1092" s="13" t="s">
        <v>33</v>
      </c>
      <c r="AX1092" s="13" t="s">
        <v>72</v>
      </c>
      <c r="AY1092" s="203" t="s">
        <v>143</v>
      </c>
    </row>
    <row r="1093" spans="2:51" s="14" customFormat="1" ht="12">
      <c r="B1093" s="204"/>
      <c r="C1093" s="205"/>
      <c r="D1093" s="188" t="s">
        <v>158</v>
      </c>
      <c r="E1093" s="206" t="s">
        <v>19</v>
      </c>
      <c r="F1093" s="207" t="s">
        <v>287</v>
      </c>
      <c r="G1093" s="205"/>
      <c r="H1093" s="206" t="s">
        <v>19</v>
      </c>
      <c r="I1093" s="208"/>
      <c r="J1093" s="205"/>
      <c r="K1093" s="205"/>
      <c r="L1093" s="209"/>
      <c r="M1093" s="210"/>
      <c r="N1093" s="211"/>
      <c r="O1093" s="211"/>
      <c r="P1093" s="211"/>
      <c r="Q1093" s="211"/>
      <c r="R1093" s="211"/>
      <c r="S1093" s="211"/>
      <c r="T1093" s="212"/>
      <c r="AT1093" s="213" t="s">
        <v>158</v>
      </c>
      <c r="AU1093" s="213" t="s">
        <v>82</v>
      </c>
      <c r="AV1093" s="14" t="s">
        <v>80</v>
      </c>
      <c r="AW1093" s="14" t="s">
        <v>33</v>
      </c>
      <c r="AX1093" s="14" t="s">
        <v>72</v>
      </c>
      <c r="AY1093" s="213" t="s">
        <v>143</v>
      </c>
    </row>
    <row r="1094" spans="2:51" s="13" customFormat="1" ht="12">
      <c r="B1094" s="193"/>
      <c r="C1094" s="194"/>
      <c r="D1094" s="188" t="s">
        <v>158</v>
      </c>
      <c r="E1094" s="195" t="s">
        <v>19</v>
      </c>
      <c r="F1094" s="196" t="s">
        <v>1150</v>
      </c>
      <c r="G1094" s="194"/>
      <c r="H1094" s="197">
        <v>110.03</v>
      </c>
      <c r="I1094" s="198"/>
      <c r="J1094" s="194"/>
      <c r="K1094" s="194"/>
      <c r="L1094" s="199"/>
      <c r="M1094" s="200"/>
      <c r="N1094" s="201"/>
      <c r="O1094" s="201"/>
      <c r="P1094" s="201"/>
      <c r="Q1094" s="201"/>
      <c r="R1094" s="201"/>
      <c r="S1094" s="201"/>
      <c r="T1094" s="202"/>
      <c r="AT1094" s="203" t="s">
        <v>158</v>
      </c>
      <c r="AU1094" s="203" t="s">
        <v>82</v>
      </c>
      <c r="AV1094" s="13" t="s">
        <v>82</v>
      </c>
      <c r="AW1094" s="13" t="s">
        <v>33</v>
      </c>
      <c r="AX1094" s="13" t="s">
        <v>72</v>
      </c>
      <c r="AY1094" s="203" t="s">
        <v>143</v>
      </c>
    </row>
    <row r="1095" spans="2:51" s="14" customFormat="1" ht="12">
      <c r="B1095" s="204"/>
      <c r="C1095" s="205"/>
      <c r="D1095" s="188" t="s">
        <v>158</v>
      </c>
      <c r="E1095" s="206" t="s">
        <v>19</v>
      </c>
      <c r="F1095" s="207" t="s">
        <v>297</v>
      </c>
      <c r="G1095" s="205"/>
      <c r="H1095" s="206" t="s">
        <v>19</v>
      </c>
      <c r="I1095" s="208"/>
      <c r="J1095" s="205"/>
      <c r="K1095" s="205"/>
      <c r="L1095" s="209"/>
      <c r="M1095" s="210"/>
      <c r="N1095" s="211"/>
      <c r="O1095" s="211"/>
      <c r="P1095" s="211"/>
      <c r="Q1095" s="211"/>
      <c r="R1095" s="211"/>
      <c r="S1095" s="211"/>
      <c r="T1095" s="212"/>
      <c r="AT1095" s="213" t="s">
        <v>158</v>
      </c>
      <c r="AU1095" s="213" t="s">
        <v>82</v>
      </c>
      <c r="AV1095" s="14" t="s">
        <v>80</v>
      </c>
      <c r="AW1095" s="14" t="s">
        <v>33</v>
      </c>
      <c r="AX1095" s="14" t="s">
        <v>72</v>
      </c>
      <c r="AY1095" s="213" t="s">
        <v>143</v>
      </c>
    </row>
    <row r="1096" spans="2:51" s="13" customFormat="1" ht="12">
      <c r="B1096" s="193"/>
      <c r="C1096" s="194"/>
      <c r="D1096" s="188" t="s">
        <v>158</v>
      </c>
      <c r="E1096" s="195" t="s">
        <v>19</v>
      </c>
      <c r="F1096" s="196" t="s">
        <v>1151</v>
      </c>
      <c r="G1096" s="194"/>
      <c r="H1096" s="197">
        <v>88.34</v>
      </c>
      <c r="I1096" s="198"/>
      <c r="J1096" s="194"/>
      <c r="K1096" s="194"/>
      <c r="L1096" s="199"/>
      <c r="M1096" s="200"/>
      <c r="N1096" s="201"/>
      <c r="O1096" s="201"/>
      <c r="P1096" s="201"/>
      <c r="Q1096" s="201"/>
      <c r="R1096" s="201"/>
      <c r="S1096" s="201"/>
      <c r="T1096" s="202"/>
      <c r="AT1096" s="203" t="s">
        <v>158</v>
      </c>
      <c r="AU1096" s="203" t="s">
        <v>82</v>
      </c>
      <c r="AV1096" s="13" t="s">
        <v>82</v>
      </c>
      <c r="AW1096" s="13" t="s">
        <v>33</v>
      </c>
      <c r="AX1096" s="13" t="s">
        <v>72</v>
      </c>
      <c r="AY1096" s="203" t="s">
        <v>143</v>
      </c>
    </row>
    <row r="1097" spans="2:51" s="14" customFormat="1" ht="12">
      <c r="B1097" s="204"/>
      <c r="C1097" s="205"/>
      <c r="D1097" s="188" t="s">
        <v>158</v>
      </c>
      <c r="E1097" s="206" t="s">
        <v>19</v>
      </c>
      <c r="F1097" s="207" t="s">
        <v>306</v>
      </c>
      <c r="G1097" s="205"/>
      <c r="H1097" s="206" t="s">
        <v>19</v>
      </c>
      <c r="I1097" s="208"/>
      <c r="J1097" s="205"/>
      <c r="K1097" s="205"/>
      <c r="L1097" s="209"/>
      <c r="M1097" s="210"/>
      <c r="N1097" s="211"/>
      <c r="O1097" s="211"/>
      <c r="P1097" s="211"/>
      <c r="Q1097" s="211"/>
      <c r="R1097" s="211"/>
      <c r="S1097" s="211"/>
      <c r="T1097" s="212"/>
      <c r="AT1097" s="213" t="s">
        <v>158</v>
      </c>
      <c r="AU1097" s="213" t="s">
        <v>82</v>
      </c>
      <c r="AV1097" s="14" t="s">
        <v>80</v>
      </c>
      <c r="AW1097" s="14" t="s">
        <v>33</v>
      </c>
      <c r="AX1097" s="14" t="s">
        <v>72</v>
      </c>
      <c r="AY1097" s="213" t="s">
        <v>143</v>
      </c>
    </row>
    <row r="1098" spans="2:51" s="13" customFormat="1" ht="12">
      <c r="B1098" s="193"/>
      <c r="C1098" s="194"/>
      <c r="D1098" s="188" t="s">
        <v>158</v>
      </c>
      <c r="E1098" s="195" t="s">
        <v>19</v>
      </c>
      <c r="F1098" s="196" t="s">
        <v>1152</v>
      </c>
      <c r="G1098" s="194"/>
      <c r="H1098" s="197">
        <v>33.9</v>
      </c>
      <c r="I1098" s="198"/>
      <c r="J1098" s="194"/>
      <c r="K1098" s="194"/>
      <c r="L1098" s="199"/>
      <c r="M1098" s="200"/>
      <c r="N1098" s="201"/>
      <c r="O1098" s="201"/>
      <c r="P1098" s="201"/>
      <c r="Q1098" s="201"/>
      <c r="R1098" s="201"/>
      <c r="S1098" s="201"/>
      <c r="T1098" s="202"/>
      <c r="AT1098" s="203" t="s">
        <v>158</v>
      </c>
      <c r="AU1098" s="203" t="s">
        <v>82</v>
      </c>
      <c r="AV1098" s="13" t="s">
        <v>82</v>
      </c>
      <c r="AW1098" s="13" t="s">
        <v>33</v>
      </c>
      <c r="AX1098" s="13" t="s">
        <v>72</v>
      </c>
      <c r="AY1098" s="203" t="s">
        <v>143</v>
      </c>
    </row>
    <row r="1099" spans="2:51" s="15" customFormat="1" ht="12">
      <c r="B1099" s="214"/>
      <c r="C1099" s="215"/>
      <c r="D1099" s="188" t="s">
        <v>158</v>
      </c>
      <c r="E1099" s="216" t="s">
        <v>19</v>
      </c>
      <c r="F1099" s="217" t="s">
        <v>172</v>
      </c>
      <c r="G1099" s="215"/>
      <c r="H1099" s="218">
        <v>554.58</v>
      </c>
      <c r="I1099" s="219"/>
      <c r="J1099" s="215"/>
      <c r="K1099" s="215"/>
      <c r="L1099" s="220"/>
      <c r="M1099" s="221"/>
      <c r="N1099" s="222"/>
      <c r="O1099" s="222"/>
      <c r="P1099" s="222"/>
      <c r="Q1099" s="222"/>
      <c r="R1099" s="222"/>
      <c r="S1099" s="222"/>
      <c r="T1099" s="223"/>
      <c r="AT1099" s="224" t="s">
        <v>158</v>
      </c>
      <c r="AU1099" s="224" t="s">
        <v>82</v>
      </c>
      <c r="AV1099" s="15" t="s">
        <v>149</v>
      </c>
      <c r="AW1099" s="15" t="s">
        <v>33</v>
      </c>
      <c r="AX1099" s="15" t="s">
        <v>80</v>
      </c>
      <c r="AY1099" s="224" t="s">
        <v>143</v>
      </c>
    </row>
    <row r="1100" spans="1:65" s="2" customFormat="1" ht="24.2" customHeight="1">
      <c r="A1100" s="36"/>
      <c r="B1100" s="37"/>
      <c r="C1100" s="175" t="s">
        <v>1153</v>
      </c>
      <c r="D1100" s="175" t="s">
        <v>145</v>
      </c>
      <c r="E1100" s="176" t="s">
        <v>1154</v>
      </c>
      <c r="F1100" s="177" t="s">
        <v>1155</v>
      </c>
      <c r="G1100" s="178" t="s">
        <v>196</v>
      </c>
      <c r="H1100" s="179">
        <v>15.257</v>
      </c>
      <c r="I1100" s="180"/>
      <c r="J1100" s="181">
        <f>ROUND(I1100*H1100,2)</f>
        <v>0</v>
      </c>
      <c r="K1100" s="177" t="s">
        <v>155</v>
      </c>
      <c r="L1100" s="41"/>
      <c r="M1100" s="182" t="s">
        <v>19</v>
      </c>
      <c r="N1100" s="183" t="s">
        <v>43</v>
      </c>
      <c r="O1100" s="66"/>
      <c r="P1100" s="184">
        <f>O1100*H1100</f>
        <v>0</v>
      </c>
      <c r="Q1100" s="184">
        <v>0</v>
      </c>
      <c r="R1100" s="184">
        <f>Q1100*H1100</f>
        <v>0</v>
      </c>
      <c r="S1100" s="184">
        <v>0</v>
      </c>
      <c r="T1100" s="185">
        <f>S1100*H1100</f>
        <v>0</v>
      </c>
      <c r="U1100" s="36"/>
      <c r="V1100" s="36"/>
      <c r="W1100" s="36"/>
      <c r="X1100" s="36"/>
      <c r="Y1100" s="36"/>
      <c r="Z1100" s="36"/>
      <c r="AA1100" s="36"/>
      <c r="AB1100" s="36"/>
      <c r="AC1100" s="36"/>
      <c r="AD1100" s="36"/>
      <c r="AE1100" s="36"/>
      <c r="AR1100" s="186" t="s">
        <v>242</v>
      </c>
      <c r="AT1100" s="186" t="s">
        <v>145</v>
      </c>
      <c r="AU1100" s="186" t="s">
        <v>82</v>
      </c>
      <c r="AY1100" s="19" t="s">
        <v>143</v>
      </c>
      <c r="BE1100" s="187">
        <f>IF(N1100="základní",J1100,0)</f>
        <v>0</v>
      </c>
      <c r="BF1100" s="187">
        <f>IF(N1100="snížená",J1100,0)</f>
        <v>0</v>
      </c>
      <c r="BG1100" s="187">
        <f>IF(N1100="zákl. přenesená",J1100,0)</f>
        <v>0</v>
      </c>
      <c r="BH1100" s="187">
        <f>IF(N1100="sníž. přenesená",J1100,0)</f>
        <v>0</v>
      </c>
      <c r="BI1100" s="187">
        <f>IF(N1100="nulová",J1100,0)</f>
        <v>0</v>
      </c>
      <c r="BJ1100" s="19" t="s">
        <v>80</v>
      </c>
      <c r="BK1100" s="187">
        <f>ROUND(I1100*H1100,2)</f>
        <v>0</v>
      </c>
      <c r="BL1100" s="19" t="s">
        <v>242</v>
      </c>
      <c r="BM1100" s="186" t="s">
        <v>1156</v>
      </c>
    </row>
    <row r="1101" spans="1:47" s="2" customFormat="1" ht="29.25">
      <c r="A1101" s="36"/>
      <c r="B1101" s="37"/>
      <c r="C1101" s="38"/>
      <c r="D1101" s="188" t="s">
        <v>151</v>
      </c>
      <c r="E1101" s="38"/>
      <c r="F1101" s="189" t="s">
        <v>1157</v>
      </c>
      <c r="G1101" s="38"/>
      <c r="H1101" s="38"/>
      <c r="I1101" s="190"/>
      <c r="J1101" s="38"/>
      <c r="K1101" s="38"/>
      <c r="L1101" s="41"/>
      <c r="M1101" s="191"/>
      <c r="N1101" s="192"/>
      <c r="O1101" s="66"/>
      <c r="P1101" s="66"/>
      <c r="Q1101" s="66"/>
      <c r="R1101" s="66"/>
      <c r="S1101" s="66"/>
      <c r="T1101" s="67"/>
      <c r="U1101" s="36"/>
      <c r="V1101" s="36"/>
      <c r="W1101" s="36"/>
      <c r="X1101" s="36"/>
      <c r="Y1101" s="36"/>
      <c r="Z1101" s="36"/>
      <c r="AA1101" s="36"/>
      <c r="AB1101" s="36"/>
      <c r="AC1101" s="36"/>
      <c r="AD1101" s="36"/>
      <c r="AE1101" s="36"/>
      <c r="AT1101" s="19" t="s">
        <v>151</v>
      </c>
      <c r="AU1101" s="19" t="s">
        <v>82</v>
      </c>
    </row>
    <row r="1102" spans="1:65" s="2" customFormat="1" ht="24.2" customHeight="1">
      <c r="A1102" s="36"/>
      <c r="B1102" s="37"/>
      <c r="C1102" s="175" t="s">
        <v>1158</v>
      </c>
      <c r="D1102" s="175" t="s">
        <v>145</v>
      </c>
      <c r="E1102" s="176" t="s">
        <v>1159</v>
      </c>
      <c r="F1102" s="177" t="s">
        <v>1160</v>
      </c>
      <c r="G1102" s="178" t="s">
        <v>196</v>
      </c>
      <c r="H1102" s="179">
        <v>15.257</v>
      </c>
      <c r="I1102" s="180"/>
      <c r="J1102" s="181">
        <f>ROUND(I1102*H1102,2)</f>
        <v>0</v>
      </c>
      <c r="K1102" s="177" t="s">
        <v>155</v>
      </c>
      <c r="L1102" s="41"/>
      <c r="M1102" s="182" t="s">
        <v>19</v>
      </c>
      <c r="N1102" s="183" t="s">
        <v>43</v>
      </c>
      <c r="O1102" s="66"/>
      <c r="P1102" s="184">
        <f>O1102*H1102</f>
        <v>0</v>
      </c>
      <c r="Q1102" s="184">
        <v>0</v>
      </c>
      <c r="R1102" s="184">
        <f>Q1102*H1102</f>
        <v>0</v>
      </c>
      <c r="S1102" s="184">
        <v>0</v>
      </c>
      <c r="T1102" s="185">
        <f>S1102*H1102</f>
        <v>0</v>
      </c>
      <c r="U1102" s="36"/>
      <c r="V1102" s="36"/>
      <c r="W1102" s="36"/>
      <c r="X1102" s="36"/>
      <c r="Y1102" s="36"/>
      <c r="Z1102" s="36"/>
      <c r="AA1102" s="36"/>
      <c r="AB1102" s="36"/>
      <c r="AC1102" s="36"/>
      <c r="AD1102" s="36"/>
      <c r="AE1102" s="36"/>
      <c r="AR1102" s="186" t="s">
        <v>242</v>
      </c>
      <c r="AT1102" s="186" t="s">
        <v>145</v>
      </c>
      <c r="AU1102" s="186" t="s">
        <v>82</v>
      </c>
      <c r="AY1102" s="19" t="s">
        <v>143</v>
      </c>
      <c r="BE1102" s="187">
        <f>IF(N1102="základní",J1102,0)</f>
        <v>0</v>
      </c>
      <c r="BF1102" s="187">
        <f>IF(N1102="snížená",J1102,0)</f>
        <v>0</v>
      </c>
      <c r="BG1102" s="187">
        <f>IF(N1102="zákl. přenesená",J1102,0)</f>
        <v>0</v>
      </c>
      <c r="BH1102" s="187">
        <f>IF(N1102="sníž. přenesená",J1102,0)</f>
        <v>0</v>
      </c>
      <c r="BI1102" s="187">
        <f>IF(N1102="nulová",J1102,0)</f>
        <v>0</v>
      </c>
      <c r="BJ1102" s="19" t="s">
        <v>80</v>
      </c>
      <c r="BK1102" s="187">
        <f>ROUND(I1102*H1102,2)</f>
        <v>0</v>
      </c>
      <c r="BL1102" s="19" t="s">
        <v>242</v>
      </c>
      <c r="BM1102" s="186" t="s">
        <v>1161</v>
      </c>
    </row>
    <row r="1103" spans="1:47" s="2" customFormat="1" ht="29.25">
      <c r="A1103" s="36"/>
      <c r="B1103" s="37"/>
      <c r="C1103" s="38"/>
      <c r="D1103" s="188" t="s">
        <v>151</v>
      </c>
      <c r="E1103" s="38"/>
      <c r="F1103" s="189" t="s">
        <v>1162</v>
      </c>
      <c r="G1103" s="38"/>
      <c r="H1103" s="38"/>
      <c r="I1103" s="190"/>
      <c r="J1103" s="38"/>
      <c r="K1103" s="38"/>
      <c r="L1103" s="41"/>
      <c r="M1103" s="191"/>
      <c r="N1103" s="192"/>
      <c r="O1103" s="66"/>
      <c r="P1103" s="66"/>
      <c r="Q1103" s="66"/>
      <c r="R1103" s="66"/>
      <c r="S1103" s="66"/>
      <c r="T1103" s="67"/>
      <c r="U1103" s="36"/>
      <c r="V1103" s="36"/>
      <c r="W1103" s="36"/>
      <c r="X1103" s="36"/>
      <c r="Y1103" s="36"/>
      <c r="Z1103" s="36"/>
      <c r="AA1103" s="36"/>
      <c r="AB1103" s="36"/>
      <c r="AC1103" s="36"/>
      <c r="AD1103" s="36"/>
      <c r="AE1103" s="36"/>
      <c r="AT1103" s="19" t="s">
        <v>151</v>
      </c>
      <c r="AU1103" s="19" t="s">
        <v>82</v>
      </c>
    </row>
    <row r="1104" spans="2:63" s="12" customFormat="1" ht="22.9" customHeight="1">
      <c r="B1104" s="159"/>
      <c r="C1104" s="160"/>
      <c r="D1104" s="161" t="s">
        <v>71</v>
      </c>
      <c r="E1104" s="173" t="s">
        <v>1163</v>
      </c>
      <c r="F1104" s="173" t="s">
        <v>1164</v>
      </c>
      <c r="G1104" s="160"/>
      <c r="H1104" s="160"/>
      <c r="I1104" s="163"/>
      <c r="J1104" s="174">
        <f>BK1104</f>
        <v>0</v>
      </c>
      <c r="K1104" s="160"/>
      <c r="L1104" s="165"/>
      <c r="M1104" s="166"/>
      <c r="N1104" s="167"/>
      <c r="O1104" s="167"/>
      <c r="P1104" s="168">
        <f>SUM(P1105:P1137)</f>
        <v>0</v>
      </c>
      <c r="Q1104" s="167"/>
      <c r="R1104" s="168">
        <f>SUM(R1105:R1137)</f>
        <v>0.31379743</v>
      </c>
      <c r="S1104" s="167"/>
      <c r="T1104" s="169">
        <f>SUM(T1105:T1137)</f>
        <v>0</v>
      </c>
      <c r="AR1104" s="170" t="s">
        <v>82</v>
      </c>
      <c r="AT1104" s="171" t="s">
        <v>71</v>
      </c>
      <c r="AU1104" s="171" t="s">
        <v>80</v>
      </c>
      <c r="AY1104" s="170" t="s">
        <v>143</v>
      </c>
      <c r="BK1104" s="172">
        <f>SUM(BK1105:BK1137)</f>
        <v>0</v>
      </c>
    </row>
    <row r="1105" spans="1:65" s="2" customFormat="1" ht="14.45" customHeight="1">
      <c r="A1105" s="36"/>
      <c r="B1105" s="37"/>
      <c r="C1105" s="175" t="s">
        <v>1165</v>
      </c>
      <c r="D1105" s="175" t="s">
        <v>145</v>
      </c>
      <c r="E1105" s="176" t="s">
        <v>1166</v>
      </c>
      <c r="F1105" s="177" t="s">
        <v>1167</v>
      </c>
      <c r="G1105" s="178" t="s">
        <v>154</v>
      </c>
      <c r="H1105" s="179">
        <v>23.83</v>
      </c>
      <c r="I1105" s="180"/>
      <c r="J1105" s="181">
        <f>ROUND(I1105*H1105,2)</f>
        <v>0</v>
      </c>
      <c r="K1105" s="177" t="s">
        <v>155</v>
      </c>
      <c r="L1105" s="41"/>
      <c r="M1105" s="182" t="s">
        <v>19</v>
      </c>
      <c r="N1105" s="183" t="s">
        <v>43</v>
      </c>
      <c r="O1105" s="66"/>
      <c r="P1105" s="184">
        <f>O1105*H1105</f>
        <v>0</v>
      </c>
      <c r="Q1105" s="184">
        <v>0</v>
      </c>
      <c r="R1105" s="184">
        <f>Q1105*H1105</f>
        <v>0</v>
      </c>
      <c r="S1105" s="184">
        <v>0</v>
      </c>
      <c r="T1105" s="185">
        <f>S1105*H1105</f>
        <v>0</v>
      </c>
      <c r="U1105" s="36"/>
      <c r="V1105" s="36"/>
      <c r="W1105" s="36"/>
      <c r="X1105" s="36"/>
      <c r="Y1105" s="36"/>
      <c r="Z1105" s="36"/>
      <c r="AA1105" s="36"/>
      <c r="AB1105" s="36"/>
      <c r="AC1105" s="36"/>
      <c r="AD1105" s="36"/>
      <c r="AE1105" s="36"/>
      <c r="AR1105" s="186" t="s">
        <v>242</v>
      </c>
      <c r="AT1105" s="186" t="s">
        <v>145</v>
      </c>
      <c r="AU1105" s="186" t="s">
        <v>82</v>
      </c>
      <c r="AY1105" s="19" t="s">
        <v>143</v>
      </c>
      <c r="BE1105" s="187">
        <f>IF(N1105="základní",J1105,0)</f>
        <v>0</v>
      </c>
      <c r="BF1105" s="187">
        <f>IF(N1105="snížená",J1105,0)</f>
        <v>0</v>
      </c>
      <c r="BG1105" s="187">
        <f>IF(N1105="zákl. přenesená",J1105,0)</f>
        <v>0</v>
      </c>
      <c r="BH1105" s="187">
        <f>IF(N1105="sníž. přenesená",J1105,0)</f>
        <v>0</v>
      </c>
      <c r="BI1105" s="187">
        <f>IF(N1105="nulová",J1105,0)</f>
        <v>0</v>
      </c>
      <c r="BJ1105" s="19" t="s">
        <v>80</v>
      </c>
      <c r="BK1105" s="187">
        <f>ROUND(I1105*H1105,2)</f>
        <v>0</v>
      </c>
      <c r="BL1105" s="19" t="s">
        <v>242</v>
      </c>
      <c r="BM1105" s="186" t="s">
        <v>1168</v>
      </c>
    </row>
    <row r="1106" spans="1:47" s="2" customFormat="1" ht="12">
      <c r="A1106" s="36"/>
      <c r="B1106" s="37"/>
      <c r="C1106" s="38"/>
      <c r="D1106" s="188" t="s">
        <v>151</v>
      </c>
      <c r="E1106" s="38"/>
      <c r="F1106" s="189" t="s">
        <v>1169</v>
      </c>
      <c r="G1106" s="38"/>
      <c r="H1106" s="38"/>
      <c r="I1106" s="190"/>
      <c r="J1106" s="38"/>
      <c r="K1106" s="38"/>
      <c r="L1106" s="41"/>
      <c r="M1106" s="191"/>
      <c r="N1106" s="192"/>
      <c r="O1106" s="66"/>
      <c r="P1106" s="66"/>
      <c r="Q1106" s="66"/>
      <c r="R1106" s="66"/>
      <c r="S1106" s="66"/>
      <c r="T1106" s="67"/>
      <c r="U1106" s="36"/>
      <c r="V1106" s="36"/>
      <c r="W1106" s="36"/>
      <c r="X1106" s="36"/>
      <c r="Y1106" s="36"/>
      <c r="Z1106" s="36"/>
      <c r="AA1106" s="36"/>
      <c r="AB1106" s="36"/>
      <c r="AC1106" s="36"/>
      <c r="AD1106" s="36"/>
      <c r="AE1106" s="36"/>
      <c r="AT1106" s="19" t="s">
        <v>151</v>
      </c>
      <c r="AU1106" s="19" t="s">
        <v>82</v>
      </c>
    </row>
    <row r="1107" spans="2:51" s="14" customFormat="1" ht="12">
      <c r="B1107" s="204"/>
      <c r="C1107" s="205"/>
      <c r="D1107" s="188" t="s">
        <v>158</v>
      </c>
      <c r="E1107" s="206" t="s">
        <v>19</v>
      </c>
      <c r="F1107" s="207" t="s">
        <v>287</v>
      </c>
      <c r="G1107" s="205"/>
      <c r="H1107" s="206" t="s">
        <v>19</v>
      </c>
      <c r="I1107" s="208"/>
      <c r="J1107" s="205"/>
      <c r="K1107" s="205"/>
      <c r="L1107" s="209"/>
      <c r="M1107" s="210"/>
      <c r="N1107" s="211"/>
      <c r="O1107" s="211"/>
      <c r="P1107" s="211"/>
      <c r="Q1107" s="211"/>
      <c r="R1107" s="211"/>
      <c r="S1107" s="211"/>
      <c r="T1107" s="212"/>
      <c r="AT1107" s="213" t="s">
        <v>158</v>
      </c>
      <c r="AU1107" s="213" t="s">
        <v>82</v>
      </c>
      <c r="AV1107" s="14" t="s">
        <v>80</v>
      </c>
      <c r="AW1107" s="14" t="s">
        <v>33</v>
      </c>
      <c r="AX1107" s="14" t="s">
        <v>72</v>
      </c>
      <c r="AY1107" s="213" t="s">
        <v>143</v>
      </c>
    </row>
    <row r="1108" spans="2:51" s="13" customFormat="1" ht="12">
      <c r="B1108" s="193"/>
      <c r="C1108" s="194"/>
      <c r="D1108" s="188" t="s">
        <v>158</v>
      </c>
      <c r="E1108" s="195" t="s">
        <v>19</v>
      </c>
      <c r="F1108" s="196" t="s">
        <v>900</v>
      </c>
      <c r="G1108" s="194"/>
      <c r="H1108" s="197">
        <v>17.58</v>
      </c>
      <c r="I1108" s="198"/>
      <c r="J1108" s="194"/>
      <c r="K1108" s="194"/>
      <c r="L1108" s="199"/>
      <c r="M1108" s="200"/>
      <c r="N1108" s="201"/>
      <c r="O1108" s="201"/>
      <c r="P1108" s="201"/>
      <c r="Q1108" s="201"/>
      <c r="R1108" s="201"/>
      <c r="S1108" s="201"/>
      <c r="T1108" s="202"/>
      <c r="AT1108" s="203" t="s">
        <v>158</v>
      </c>
      <c r="AU1108" s="203" t="s">
        <v>82</v>
      </c>
      <c r="AV1108" s="13" t="s">
        <v>82</v>
      </c>
      <c r="AW1108" s="13" t="s">
        <v>33</v>
      </c>
      <c r="AX1108" s="13" t="s">
        <v>72</v>
      </c>
      <c r="AY1108" s="203" t="s">
        <v>143</v>
      </c>
    </row>
    <row r="1109" spans="2:51" s="14" customFormat="1" ht="12">
      <c r="B1109" s="204"/>
      <c r="C1109" s="205"/>
      <c r="D1109" s="188" t="s">
        <v>158</v>
      </c>
      <c r="E1109" s="206" t="s">
        <v>19</v>
      </c>
      <c r="F1109" s="207" t="s">
        <v>297</v>
      </c>
      <c r="G1109" s="205"/>
      <c r="H1109" s="206" t="s">
        <v>19</v>
      </c>
      <c r="I1109" s="208"/>
      <c r="J1109" s="205"/>
      <c r="K1109" s="205"/>
      <c r="L1109" s="209"/>
      <c r="M1109" s="210"/>
      <c r="N1109" s="211"/>
      <c r="O1109" s="211"/>
      <c r="P1109" s="211"/>
      <c r="Q1109" s="211"/>
      <c r="R1109" s="211"/>
      <c r="S1109" s="211"/>
      <c r="T1109" s="212"/>
      <c r="AT1109" s="213" t="s">
        <v>158</v>
      </c>
      <c r="AU1109" s="213" t="s">
        <v>82</v>
      </c>
      <c r="AV1109" s="14" t="s">
        <v>80</v>
      </c>
      <c r="AW1109" s="14" t="s">
        <v>33</v>
      </c>
      <c r="AX1109" s="14" t="s">
        <v>72</v>
      </c>
      <c r="AY1109" s="213" t="s">
        <v>143</v>
      </c>
    </row>
    <row r="1110" spans="2:51" s="13" customFormat="1" ht="12">
      <c r="B1110" s="193"/>
      <c r="C1110" s="194"/>
      <c r="D1110" s="188" t="s">
        <v>158</v>
      </c>
      <c r="E1110" s="195" t="s">
        <v>19</v>
      </c>
      <c r="F1110" s="196" t="s">
        <v>472</v>
      </c>
      <c r="G1110" s="194"/>
      <c r="H1110" s="197">
        <v>6.25</v>
      </c>
      <c r="I1110" s="198"/>
      <c r="J1110" s="194"/>
      <c r="K1110" s="194"/>
      <c r="L1110" s="199"/>
      <c r="M1110" s="200"/>
      <c r="N1110" s="201"/>
      <c r="O1110" s="201"/>
      <c r="P1110" s="201"/>
      <c r="Q1110" s="201"/>
      <c r="R1110" s="201"/>
      <c r="S1110" s="201"/>
      <c r="T1110" s="202"/>
      <c r="AT1110" s="203" t="s">
        <v>158</v>
      </c>
      <c r="AU1110" s="203" t="s">
        <v>82</v>
      </c>
      <c r="AV1110" s="13" t="s">
        <v>82</v>
      </c>
      <c r="AW1110" s="13" t="s">
        <v>33</v>
      </c>
      <c r="AX1110" s="13" t="s">
        <v>72</v>
      </c>
      <c r="AY1110" s="203" t="s">
        <v>143</v>
      </c>
    </row>
    <row r="1111" spans="2:51" s="15" customFormat="1" ht="12">
      <c r="B1111" s="214"/>
      <c r="C1111" s="215"/>
      <c r="D1111" s="188" t="s">
        <v>158</v>
      </c>
      <c r="E1111" s="216" t="s">
        <v>19</v>
      </c>
      <c r="F1111" s="217" t="s">
        <v>172</v>
      </c>
      <c r="G1111" s="215"/>
      <c r="H1111" s="218">
        <v>23.83</v>
      </c>
      <c r="I1111" s="219"/>
      <c r="J1111" s="215"/>
      <c r="K1111" s="215"/>
      <c r="L1111" s="220"/>
      <c r="M1111" s="221"/>
      <c r="N1111" s="222"/>
      <c r="O1111" s="222"/>
      <c r="P1111" s="222"/>
      <c r="Q1111" s="222"/>
      <c r="R1111" s="222"/>
      <c r="S1111" s="222"/>
      <c r="T1111" s="223"/>
      <c r="AT1111" s="224" t="s">
        <v>158</v>
      </c>
      <c r="AU1111" s="224" t="s">
        <v>82</v>
      </c>
      <c r="AV1111" s="15" t="s">
        <v>149</v>
      </c>
      <c r="AW1111" s="15" t="s">
        <v>33</v>
      </c>
      <c r="AX1111" s="15" t="s">
        <v>80</v>
      </c>
      <c r="AY1111" s="224" t="s">
        <v>143</v>
      </c>
    </row>
    <row r="1112" spans="1:65" s="2" customFormat="1" ht="24.2" customHeight="1">
      <c r="A1112" s="36"/>
      <c r="B1112" s="37"/>
      <c r="C1112" s="175" t="s">
        <v>1170</v>
      </c>
      <c r="D1112" s="175" t="s">
        <v>145</v>
      </c>
      <c r="E1112" s="176" t="s">
        <v>1171</v>
      </c>
      <c r="F1112" s="177" t="s">
        <v>1172</v>
      </c>
      <c r="G1112" s="178" t="s">
        <v>154</v>
      </c>
      <c r="H1112" s="179">
        <v>26.75</v>
      </c>
      <c r="I1112" s="180"/>
      <c r="J1112" s="181">
        <f>ROUND(I1112*H1112,2)</f>
        <v>0</v>
      </c>
      <c r="K1112" s="177" t="s">
        <v>155</v>
      </c>
      <c r="L1112" s="41"/>
      <c r="M1112" s="182" t="s">
        <v>19</v>
      </c>
      <c r="N1112" s="183" t="s">
        <v>43</v>
      </c>
      <c r="O1112" s="66"/>
      <c r="P1112" s="184">
        <f>O1112*H1112</f>
        <v>0</v>
      </c>
      <c r="Q1112" s="184">
        <v>3E-05</v>
      </c>
      <c r="R1112" s="184">
        <f>Q1112*H1112</f>
        <v>0.0008025</v>
      </c>
      <c r="S1112" s="184">
        <v>0</v>
      </c>
      <c r="T1112" s="185">
        <f>S1112*H1112</f>
        <v>0</v>
      </c>
      <c r="U1112" s="36"/>
      <c r="V1112" s="36"/>
      <c r="W1112" s="36"/>
      <c r="X1112" s="36"/>
      <c r="Y1112" s="36"/>
      <c r="Z1112" s="36"/>
      <c r="AA1112" s="36"/>
      <c r="AB1112" s="36"/>
      <c r="AC1112" s="36"/>
      <c r="AD1112" s="36"/>
      <c r="AE1112" s="36"/>
      <c r="AR1112" s="186" t="s">
        <v>242</v>
      </c>
      <c r="AT1112" s="186" t="s">
        <v>145</v>
      </c>
      <c r="AU1112" s="186" t="s">
        <v>82</v>
      </c>
      <c r="AY1112" s="19" t="s">
        <v>143</v>
      </c>
      <c r="BE1112" s="187">
        <f>IF(N1112="základní",J1112,0)</f>
        <v>0</v>
      </c>
      <c r="BF1112" s="187">
        <f>IF(N1112="snížená",J1112,0)</f>
        <v>0</v>
      </c>
      <c r="BG1112" s="187">
        <f>IF(N1112="zákl. přenesená",J1112,0)</f>
        <v>0</v>
      </c>
      <c r="BH1112" s="187">
        <f>IF(N1112="sníž. přenesená",J1112,0)</f>
        <v>0</v>
      </c>
      <c r="BI1112" s="187">
        <f>IF(N1112="nulová",J1112,0)</f>
        <v>0</v>
      </c>
      <c r="BJ1112" s="19" t="s">
        <v>80</v>
      </c>
      <c r="BK1112" s="187">
        <f>ROUND(I1112*H1112,2)</f>
        <v>0</v>
      </c>
      <c r="BL1112" s="19" t="s">
        <v>242</v>
      </c>
      <c r="BM1112" s="186" t="s">
        <v>1173</v>
      </c>
    </row>
    <row r="1113" spans="1:47" s="2" customFormat="1" ht="19.5">
      <c r="A1113" s="36"/>
      <c r="B1113" s="37"/>
      <c r="C1113" s="38"/>
      <c r="D1113" s="188" t="s">
        <v>151</v>
      </c>
      <c r="E1113" s="38"/>
      <c r="F1113" s="189" t="s">
        <v>1174</v>
      </c>
      <c r="G1113" s="38"/>
      <c r="H1113" s="38"/>
      <c r="I1113" s="190"/>
      <c r="J1113" s="38"/>
      <c r="K1113" s="38"/>
      <c r="L1113" s="41"/>
      <c r="M1113" s="191"/>
      <c r="N1113" s="192"/>
      <c r="O1113" s="66"/>
      <c r="P1113" s="66"/>
      <c r="Q1113" s="66"/>
      <c r="R1113" s="66"/>
      <c r="S1113" s="66"/>
      <c r="T1113" s="67"/>
      <c r="U1113" s="36"/>
      <c r="V1113" s="36"/>
      <c r="W1113" s="36"/>
      <c r="X1113" s="36"/>
      <c r="Y1113" s="36"/>
      <c r="Z1113" s="36"/>
      <c r="AA1113" s="36"/>
      <c r="AB1113" s="36"/>
      <c r="AC1113" s="36"/>
      <c r="AD1113" s="36"/>
      <c r="AE1113" s="36"/>
      <c r="AT1113" s="19" t="s">
        <v>151</v>
      </c>
      <c r="AU1113" s="19" t="s">
        <v>82</v>
      </c>
    </row>
    <row r="1114" spans="2:51" s="13" customFormat="1" ht="12">
      <c r="B1114" s="193"/>
      <c r="C1114" s="194"/>
      <c r="D1114" s="188" t="s">
        <v>158</v>
      </c>
      <c r="E1114" s="195" t="s">
        <v>19</v>
      </c>
      <c r="F1114" s="196" t="s">
        <v>1175</v>
      </c>
      <c r="G1114" s="194"/>
      <c r="H1114" s="197">
        <v>26.75</v>
      </c>
      <c r="I1114" s="198"/>
      <c r="J1114" s="194"/>
      <c r="K1114" s="194"/>
      <c r="L1114" s="199"/>
      <c r="M1114" s="200"/>
      <c r="N1114" s="201"/>
      <c r="O1114" s="201"/>
      <c r="P1114" s="201"/>
      <c r="Q1114" s="201"/>
      <c r="R1114" s="201"/>
      <c r="S1114" s="201"/>
      <c r="T1114" s="202"/>
      <c r="AT1114" s="203" t="s">
        <v>158</v>
      </c>
      <c r="AU1114" s="203" t="s">
        <v>82</v>
      </c>
      <c r="AV1114" s="13" t="s">
        <v>82</v>
      </c>
      <c r="AW1114" s="13" t="s">
        <v>33</v>
      </c>
      <c r="AX1114" s="13" t="s">
        <v>80</v>
      </c>
      <c r="AY1114" s="203" t="s">
        <v>143</v>
      </c>
    </row>
    <row r="1115" spans="1:65" s="2" customFormat="1" ht="24.2" customHeight="1">
      <c r="A1115" s="36"/>
      <c r="B1115" s="37"/>
      <c r="C1115" s="175" t="s">
        <v>1176</v>
      </c>
      <c r="D1115" s="175" t="s">
        <v>145</v>
      </c>
      <c r="E1115" s="176" t="s">
        <v>1177</v>
      </c>
      <c r="F1115" s="177" t="s">
        <v>1178</v>
      </c>
      <c r="G1115" s="178" t="s">
        <v>154</v>
      </c>
      <c r="H1115" s="179">
        <v>23.83</v>
      </c>
      <c r="I1115" s="180"/>
      <c r="J1115" s="181">
        <f>ROUND(I1115*H1115,2)</f>
        <v>0</v>
      </c>
      <c r="K1115" s="177" t="s">
        <v>155</v>
      </c>
      <c r="L1115" s="41"/>
      <c r="M1115" s="182" t="s">
        <v>19</v>
      </c>
      <c r="N1115" s="183" t="s">
        <v>43</v>
      </c>
      <c r="O1115" s="66"/>
      <c r="P1115" s="184">
        <f>O1115*H1115</f>
        <v>0</v>
      </c>
      <c r="Q1115" s="184">
        <v>0.0075</v>
      </c>
      <c r="R1115" s="184">
        <f>Q1115*H1115</f>
        <v>0.17872499999999997</v>
      </c>
      <c r="S1115" s="184">
        <v>0</v>
      </c>
      <c r="T1115" s="185">
        <f>S1115*H1115</f>
        <v>0</v>
      </c>
      <c r="U1115" s="36"/>
      <c r="V1115" s="36"/>
      <c r="W1115" s="36"/>
      <c r="X1115" s="36"/>
      <c r="Y1115" s="36"/>
      <c r="Z1115" s="36"/>
      <c r="AA1115" s="36"/>
      <c r="AB1115" s="36"/>
      <c r="AC1115" s="36"/>
      <c r="AD1115" s="36"/>
      <c r="AE1115" s="36"/>
      <c r="AR1115" s="186" t="s">
        <v>242</v>
      </c>
      <c r="AT1115" s="186" t="s">
        <v>145</v>
      </c>
      <c r="AU1115" s="186" t="s">
        <v>82</v>
      </c>
      <c r="AY1115" s="19" t="s">
        <v>143</v>
      </c>
      <c r="BE1115" s="187">
        <f>IF(N1115="základní",J1115,0)</f>
        <v>0</v>
      </c>
      <c r="BF1115" s="187">
        <f>IF(N1115="snížená",J1115,0)</f>
        <v>0</v>
      </c>
      <c r="BG1115" s="187">
        <f>IF(N1115="zákl. přenesená",J1115,0)</f>
        <v>0</v>
      </c>
      <c r="BH1115" s="187">
        <f>IF(N1115="sníž. přenesená",J1115,0)</f>
        <v>0</v>
      </c>
      <c r="BI1115" s="187">
        <f>IF(N1115="nulová",J1115,0)</f>
        <v>0</v>
      </c>
      <c r="BJ1115" s="19" t="s">
        <v>80</v>
      </c>
      <c r="BK1115" s="187">
        <f>ROUND(I1115*H1115,2)</f>
        <v>0</v>
      </c>
      <c r="BL1115" s="19" t="s">
        <v>242</v>
      </c>
      <c r="BM1115" s="186" t="s">
        <v>1179</v>
      </c>
    </row>
    <row r="1116" spans="1:47" s="2" customFormat="1" ht="19.5">
      <c r="A1116" s="36"/>
      <c r="B1116" s="37"/>
      <c r="C1116" s="38"/>
      <c r="D1116" s="188" t="s">
        <v>151</v>
      </c>
      <c r="E1116" s="38"/>
      <c r="F1116" s="189" t="s">
        <v>1180</v>
      </c>
      <c r="G1116" s="38"/>
      <c r="H1116" s="38"/>
      <c r="I1116" s="190"/>
      <c r="J1116" s="38"/>
      <c r="K1116" s="38"/>
      <c r="L1116" s="41"/>
      <c r="M1116" s="191"/>
      <c r="N1116" s="192"/>
      <c r="O1116" s="66"/>
      <c r="P1116" s="66"/>
      <c r="Q1116" s="66"/>
      <c r="R1116" s="66"/>
      <c r="S1116" s="66"/>
      <c r="T1116" s="67"/>
      <c r="U1116" s="36"/>
      <c r="V1116" s="36"/>
      <c r="W1116" s="36"/>
      <c r="X1116" s="36"/>
      <c r="Y1116" s="36"/>
      <c r="Z1116" s="36"/>
      <c r="AA1116" s="36"/>
      <c r="AB1116" s="36"/>
      <c r="AC1116" s="36"/>
      <c r="AD1116" s="36"/>
      <c r="AE1116" s="36"/>
      <c r="AT1116" s="19" t="s">
        <v>151</v>
      </c>
      <c r="AU1116" s="19" t="s">
        <v>82</v>
      </c>
    </row>
    <row r="1117" spans="1:65" s="2" customFormat="1" ht="14.45" customHeight="1">
      <c r="A1117" s="36"/>
      <c r="B1117" s="37"/>
      <c r="C1117" s="175" t="s">
        <v>1181</v>
      </c>
      <c r="D1117" s="175" t="s">
        <v>145</v>
      </c>
      <c r="E1117" s="176" t="s">
        <v>1182</v>
      </c>
      <c r="F1117" s="177" t="s">
        <v>1183</v>
      </c>
      <c r="G1117" s="178" t="s">
        <v>154</v>
      </c>
      <c r="H1117" s="179">
        <v>23.83</v>
      </c>
      <c r="I1117" s="180"/>
      <c r="J1117" s="181">
        <f>ROUND(I1117*H1117,2)</f>
        <v>0</v>
      </c>
      <c r="K1117" s="177" t="s">
        <v>155</v>
      </c>
      <c r="L1117" s="41"/>
      <c r="M1117" s="182" t="s">
        <v>19</v>
      </c>
      <c r="N1117" s="183" t="s">
        <v>43</v>
      </c>
      <c r="O1117" s="66"/>
      <c r="P1117" s="184">
        <f>O1117*H1117</f>
        <v>0</v>
      </c>
      <c r="Q1117" s="184">
        <v>0.0003</v>
      </c>
      <c r="R1117" s="184">
        <f>Q1117*H1117</f>
        <v>0.007148999999999999</v>
      </c>
      <c r="S1117" s="184">
        <v>0</v>
      </c>
      <c r="T1117" s="185">
        <f>S1117*H1117</f>
        <v>0</v>
      </c>
      <c r="U1117" s="36"/>
      <c r="V1117" s="36"/>
      <c r="W1117" s="36"/>
      <c r="X1117" s="36"/>
      <c r="Y1117" s="36"/>
      <c r="Z1117" s="36"/>
      <c r="AA1117" s="36"/>
      <c r="AB1117" s="36"/>
      <c r="AC1117" s="36"/>
      <c r="AD1117" s="36"/>
      <c r="AE1117" s="36"/>
      <c r="AR1117" s="186" t="s">
        <v>242</v>
      </c>
      <c r="AT1117" s="186" t="s">
        <v>145</v>
      </c>
      <c r="AU1117" s="186" t="s">
        <v>82</v>
      </c>
      <c r="AY1117" s="19" t="s">
        <v>143</v>
      </c>
      <c r="BE1117" s="187">
        <f>IF(N1117="základní",J1117,0)</f>
        <v>0</v>
      </c>
      <c r="BF1117" s="187">
        <f>IF(N1117="snížená",J1117,0)</f>
        <v>0</v>
      </c>
      <c r="BG1117" s="187">
        <f>IF(N1117="zákl. přenesená",J1117,0)</f>
        <v>0</v>
      </c>
      <c r="BH1117" s="187">
        <f>IF(N1117="sníž. přenesená",J1117,0)</f>
        <v>0</v>
      </c>
      <c r="BI1117" s="187">
        <f>IF(N1117="nulová",J1117,0)</f>
        <v>0</v>
      </c>
      <c r="BJ1117" s="19" t="s">
        <v>80</v>
      </c>
      <c r="BK1117" s="187">
        <f>ROUND(I1117*H1117,2)</f>
        <v>0</v>
      </c>
      <c r="BL1117" s="19" t="s">
        <v>242</v>
      </c>
      <c r="BM1117" s="186" t="s">
        <v>1184</v>
      </c>
    </row>
    <row r="1118" spans="1:47" s="2" customFormat="1" ht="19.5">
      <c r="A1118" s="36"/>
      <c r="B1118" s="37"/>
      <c r="C1118" s="38"/>
      <c r="D1118" s="188" t="s">
        <v>151</v>
      </c>
      <c r="E1118" s="38"/>
      <c r="F1118" s="189" t="s">
        <v>1185</v>
      </c>
      <c r="G1118" s="38"/>
      <c r="H1118" s="38"/>
      <c r="I1118" s="190"/>
      <c r="J1118" s="38"/>
      <c r="K1118" s="38"/>
      <c r="L1118" s="41"/>
      <c r="M1118" s="191"/>
      <c r="N1118" s="192"/>
      <c r="O1118" s="66"/>
      <c r="P1118" s="66"/>
      <c r="Q1118" s="66"/>
      <c r="R1118" s="66"/>
      <c r="S1118" s="66"/>
      <c r="T1118" s="67"/>
      <c r="U1118" s="36"/>
      <c r="V1118" s="36"/>
      <c r="W1118" s="36"/>
      <c r="X1118" s="36"/>
      <c r="Y1118" s="36"/>
      <c r="Z1118" s="36"/>
      <c r="AA1118" s="36"/>
      <c r="AB1118" s="36"/>
      <c r="AC1118" s="36"/>
      <c r="AD1118" s="36"/>
      <c r="AE1118" s="36"/>
      <c r="AT1118" s="19" t="s">
        <v>151</v>
      </c>
      <c r="AU1118" s="19" t="s">
        <v>82</v>
      </c>
    </row>
    <row r="1119" spans="1:65" s="2" customFormat="1" ht="37.9" customHeight="1">
      <c r="A1119" s="36"/>
      <c r="B1119" s="37"/>
      <c r="C1119" s="225" t="s">
        <v>1186</v>
      </c>
      <c r="D1119" s="225" t="s">
        <v>214</v>
      </c>
      <c r="E1119" s="226" t="s">
        <v>1187</v>
      </c>
      <c r="F1119" s="227" t="s">
        <v>1188</v>
      </c>
      <c r="G1119" s="228" t="s">
        <v>154</v>
      </c>
      <c r="H1119" s="229">
        <v>29.425</v>
      </c>
      <c r="I1119" s="230"/>
      <c r="J1119" s="231">
        <f>ROUND(I1119*H1119,2)</f>
        <v>0</v>
      </c>
      <c r="K1119" s="227" t="s">
        <v>155</v>
      </c>
      <c r="L1119" s="232"/>
      <c r="M1119" s="233" t="s">
        <v>19</v>
      </c>
      <c r="N1119" s="234" t="s">
        <v>43</v>
      </c>
      <c r="O1119" s="66"/>
      <c r="P1119" s="184">
        <f>O1119*H1119</f>
        <v>0</v>
      </c>
      <c r="Q1119" s="184">
        <v>0.00429</v>
      </c>
      <c r="R1119" s="184">
        <f>Q1119*H1119</f>
        <v>0.12623325000000002</v>
      </c>
      <c r="S1119" s="184">
        <v>0</v>
      </c>
      <c r="T1119" s="185">
        <f>S1119*H1119</f>
        <v>0</v>
      </c>
      <c r="U1119" s="36"/>
      <c r="V1119" s="36"/>
      <c r="W1119" s="36"/>
      <c r="X1119" s="36"/>
      <c r="Y1119" s="36"/>
      <c r="Z1119" s="36"/>
      <c r="AA1119" s="36"/>
      <c r="AB1119" s="36"/>
      <c r="AC1119" s="36"/>
      <c r="AD1119" s="36"/>
      <c r="AE1119" s="36"/>
      <c r="AR1119" s="186" t="s">
        <v>356</v>
      </c>
      <c r="AT1119" s="186" t="s">
        <v>214</v>
      </c>
      <c r="AU1119" s="186" t="s">
        <v>82</v>
      </c>
      <c r="AY1119" s="19" t="s">
        <v>143</v>
      </c>
      <c r="BE1119" s="187">
        <f>IF(N1119="základní",J1119,0)</f>
        <v>0</v>
      </c>
      <c r="BF1119" s="187">
        <f>IF(N1119="snížená",J1119,0)</f>
        <v>0</v>
      </c>
      <c r="BG1119" s="187">
        <f>IF(N1119="zákl. přenesená",J1119,0)</f>
        <v>0</v>
      </c>
      <c r="BH1119" s="187">
        <f>IF(N1119="sníž. přenesená",J1119,0)</f>
        <v>0</v>
      </c>
      <c r="BI1119" s="187">
        <f>IF(N1119="nulová",J1119,0)</f>
        <v>0</v>
      </c>
      <c r="BJ1119" s="19" t="s">
        <v>80</v>
      </c>
      <c r="BK1119" s="187">
        <f>ROUND(I1119*H1119,2)</f>
        <v>0</v>
      </c>
      <c r="BL1119" s="19" t="s">
        <v>242</v>
      </c>
      <c r="BM1119" s="186" t="s">
        <v>1189</v>
      </c>
    </row>
    <row r="1120" spans="1:47" s="2" customFormat="1" ht="29.25">
      <c r="A1120" s="36"/>
      <c r="B1120" s="37"/>
      <c r="C1120" s="38"/>
      <c r="D1120" s="188" t="s">
        <v>151</v>
      </c>
      <c r="E1120" s="38"/>
      <c r="F1120" s="189" t="s">
        <v>1188</v>
      </c>
      <c r="G1120" s="38"/>
      <c r="H1120" s="38"/>
      <c r="I1120" s="190"/>
      <c r="J1120" s="38"/>
      <c r="K1120" s="38"/>
      <c r="L1120" s="41"/>
      <c r="M1120" s="191"/>
      <c r="N1120" s="192"/>
      <c r="O1120" s="66"/>
      <c r="P1120" s="66"/>
      <c r="Q1120" s="66"/>
      <c r="R1120" s="66"/>
      <c r="S1120" s="66"/>
      <c r="T1120" s="67"/>
      <c r="U1120" s="36"/>
      <c r="V1120" s="36"/>
      <c r="W1120" s="36"/>
      <c r="X1120" s="36"/>
      <c r="Y1120" s="36"/>
      <c r="Z1120" s="36"/>
      <c r="AA1120" s="36"/>
      <c r="AB1120" s="36"/>
      <c r="AC1120" s="36"/>
      <c r="AD1120" s="36"/>
      <c r="AE1120" s="36"/>
      <c r="AT1120" s="19" t="s">
        <v>151</v>
      </c>
      <c r="AU1120" s="19" t="s">
        <v>82</v>
      </c>
    </row>
    <row r="1121" spans="2:51" s="13" customFormat="1" ht="12">
      <c r="B1121" s="193"/>
      <c r="C1121" s="194"/>
      <c r="D1121" s="188" t="s">
        <v>158</v>
      </c>
      <c r="E1121" s="195" t="s">
        <v>19</v>
      </c>
      <c r="F1121" s="196" t="s">
        <v>1175</v>
      </c>
      <c r="G1121" s="194"/>
      <c r="H1121" s="197">
        <v>26.75</v>
      </c>
      <c r="I1121" s="198"/>
      <c r="J1121" s="194"/>
      <c r="K1121" s="194"/>
      <c r="L1121" s="199"/>
      <c r="M1121" s="200"/>
      <c r="N1121" s="201"/>
      <c r="O1121" s="201"/>
      <c r="P1121" s="201"/>
      <c r="Q1121" s="201"/>
      <c r="R1121" s="201"/>
      <c r="S1121" s="201"/>
      <c r="T1121" s="202"/>
      <c r="AT1121" s="203" t="s">
        <v>158</v>
      </c>
      <c r="AU1121" s="203" t="s">
        <v>82</v>
      </c>
      <c r="AV1121" s="13" t="s">
        <v>82</v>
      </c>
      <c r="AW1121" s="13" t="s">
        <v>33</v>
      </c>
      <c r="AX1121" s="13" t="s">
        <v>80</v>
      </c>
      <c r="AY1121" s="203" t="s">
        <v>143</v>
      </c>
    </row>
    <row r="1122" spans="2:51" s="13" customFormat="1" ht="12">
      <c r="B1122" s="193"/>
      <c r="C1122" s="194"/>
      <c r="D1122" s="188" t="s">
        <v>158</v>
      </c>
      <c r="E1122" s="194"/>
      <c r="F1122" s="196" t="s">
        <v>1190</v>
      </c>
      <c r="G1122" s="194"/>
      <c r="H1122" s="197">
        <v>29.425</v>
      </c>
      <c r="I1122" s="198"/>
      <c r="J1122" s="194"/>
      <c r="K1122" s="194"/>
      <c r="L1122" s="199"/>
      <c r="M1122" s="200"/>
      <c r="N1122" s="201"/>
      <c r="O1122" s="201"/>
      <c r="P1122" s="201"/>
      <c r="Q1122" s="201"/>
      <c r="R1122" s="201"/>
      <c r="S1122" s="201"/>
      <c r="T1122" s="202"/>
      <c r="AT1122" s="203" t="s">
        <v>158</v>
      </c>
      <c r="AU1122" s="203" t="s">
        <v>82</v>
      </c>
      <c r="AV1122" s="13" t="s">
        <v>82</v>
      </c>
      <c r="AW1122" s="13" t="s">
        <v>4</v>
      </c>
      <c r="AX1122" s="13" t="s">
        <v>80</v>
      </c>
      <c r="AY1122" s="203" t="s">
        <v>143</v>
      </c>
    </row>
    <row r="1123" spans="1:65" s="2" customFormat="1" ht="14.45" customHeight="1">
      <c r="A1123" s="36"/>
      <c r="B1123" s="37"/>
      <c r="C1123" s="175" t="s">
        <v>1191</v>
      </c>
      <c r="D1123" s="175" t="s">
        <v>145</v>
      </c>
      <c r="E1123" s="176" t="s">
        <v>1192</v>
      </c>
      <c r="F1123" s="177" t="s">
        <v>1193</v>
      </c>
      <c r="G1123" s="178" t="s">
        <v>375</v>
      </c>
      <c r="H1123" s="179">
        <v>29.2</v>
      </c>
      <c r="I1123" s="180"/>
      <c r="J1123" s="181">
        <f>ROUND(I1123*H1123,2)</f>
        <v>0</v>
      </c>
      <c r="K1123" s="177" t="s">
        <v>155</v>
      </c>
      <c r="L1123" s="41"/>
      <c r="M1123" s="182" t="s">
        <v>19</v>
      </c>
      <c r="N1123" s="183" t="s">
        <v>43</v>
      </c>
      <c r="O1123" s="66"/>
      <c r="P1123" s="184">
        <f>O1123*H1123</f>
        <v>0</v>
      </c>
      <c r="Q1123" s="184">
        <v>1E-05</v>
      </c>
      <c r="R1123" s="184">
        <f>Q1123*H1123</f>
        <v>0.000292</v>
      </c>
      <c r="S1123" s="184">
        <v>0</v>
      </c>
      <c r="T1123" s="185">
        <f>S1123*H1123</f>
        <v>0</v>
      </c>
      <c r="U1123" s="36"/>
      <c r="V1123" s="36"/>
      <c r="W1123" s="36"/>
      <c r="X1123" s="36"/>
      <c r="Y1123" s="36"/>
      <c r="Z1123" s="36"/>
      <c r="AA1123" s="36"/>
      <c r="AB1123" s="36"/>
      <c r="AC1123" s="36"/>
      <c r="AD1123" s="36"/>
      <c r="AE1123" s="36"/>
      <c r="AR1123" s="186" t="s">
        <v>242</v>
      </c>
      <c r="AT1123" s="186" t="s">
        <v>145</v>
      </c>
      <c r="AU1123" s="186" t="s">
        <v>82</v>
      </c>
      <c r="AY1123" s="19" t="s">
        <v>143</v>
      </c>
      <c r="BE1123" s="187">
        <f>IF(N1123="základní",J1123,0)</f>
        <v>0</v>
      </c>
      <c r="BF1123" s="187">
        <f>IF(N1123="snížená",J1123,0)</f>
        <v>0</v>
      </c>
      <c r="BG1123" s="187">
        <f>IF(N1123="zákl. přenesená",J1123,0)</f>
        <v>0</v>
      </c>
      <c r="BH1123" s="187">
        <f>IF(N1123="sníž. přenesená",J1123,0)</f>
        <v>0</v>
      </c>
      <c r="BI1123" s="187">
        <f>IF(N1123="nulová",J1123,0)</f>
        <v>0</v>
      </c>
      <c r="BJ1123" s="19" t="s">
        <v>80</v>
      </c>
      <c r="BK1123" s="187">
        <f>ROUND(I1123*H1123,2)</f>
        <v>0</v>
      </c>
      <c r="BL1123" s="19" t="s">
        <v>242</v>
      </c>
      <c r="BM1123" s="186" t="s">
        <v>1194</v>
      </c>
    </row>
    <row r="1124" spans="1:47" s="2" customFormat="1" ht="12">
      <c r="A1124" s="36"/>
      <c r="B1124" s="37"/>
      <c r="C1124" s="38"/>
      <c r="D1124" s="188" t="s">
        <v>151</v>
      </c>
      <c r="E1124" s="38"/>
      <c r="F1124" s="189" t="s">
        <v>1195</v>
      </c>
      <c r="G1124" s="38"/>
      <c r="H1124" s="38"/>
      <c r="I1124" s="190"/>
      <c r="J1124" s="38"/>
      <c r="K1124" s="38"/>
      <c r="L1124" s="41"/>
      <c r="M1124" s="191"/>
      <c r="N1124" s="192"/>
      <c r="O1124" s="66"/>
      <c r="P1124" s="66"/>
      <c r="Q1124" s="66"/>
      <c r="R1124" s="66"/>
      <c r="S1124" s="66"/>
      <c r="T1124" s="67"/>
      <c r="U1124" s="36"/>
      <c r="V1124" s="36"/>
      <c r="W1124" s="36"/>
      <c r="X1124" s="36"/>
      <c r="Y1124" s="36"/>
      <c r="Z1124" s="36"/>
      <c r="AA1124" s="36"/>
      <c r="AB1124" s="36"/>
      <c r="AC1124" s="36"/>
      <c r="AD1124" s="36"/>
      <c r="AE1124" s="36"/>
      <c r="AT1124" s="19" t="s">
        <v>151</v>
      </c>
      <c r="AU1124" s="19" t="s">
        <v>82</v>
      </c>
    </row>
    <row r="1125" spans="2:51" s="13" customFormat="1" ht="12">
      <c r="B1125" s="193"/>
      <c r="C1125" s="194"/>
      <c r="D1125" s="188" t="s">
        <v>158</v>
      </c>
      <c r="E1125" s="195" t="s">
        <v>19</v>
      </c>
      <c r="F1125" s="196" t="s">
        <v>1196</v>
      </c>
      <c r="G1125" s="194"/>
      <c r="H1125" s="197">
        <v>29.2</v>
      </c>
      <c r="I1125" s="198"/>
      <c r="J1125" s="194"/>
      <c r="K1125" s="194"/>
      <c r="L1125" s="199"/>
      <c r="M1125" s="200"/>
      <c r="N1125" s="201"/>
      <c r="O1125" s="201"/>
      <c r="P1125" s="201"/>
      <c r="Q1125" s="201"/>
      <c r="R1125" s="201"/>
      <c r="S1125" s="201"/>
      <c r="T1125" s="202"/>
      <c r="AT1125" s="203" t="s">
        <v>158</v>
      </c>
      <c r="AU1125" s="203" t="s">
        <v>82</v>
      </c>
      <c r="AV1125" s="13" t="s">
        <v>82</v>
      </c>
      <c r="AW1125" s="13" t="s">
        <v>33</v>
      </c>
      <c r="AX1125" s="13" t="s">
        <v>80</v>
      </c>
      <c r="AY1125" s="203" t="s">
        <v>143</v>
      </c>
    </row>
    <row r="1126" spans="1:65" s="2" customFormat="1" ht="14.45" customHeight="1">
      <c r="A1126" s="36"/>
      <c r="B1126" s="37"/>
      <c r="C1126" s="225" t="s">
        <v>1197</v>
      </c>
      <c r="D1126" s="225" t="s">
        <v>214</v>
      </c>
      <c r="E1126" s="226" t="s">
        <v>1198</v>
      </c>
      <c r="F1126" s="227" t="s">
        <v>1199</v>
      </c>
      <c r="G1126" s="228" t="s">
        <v>375</v>
      </c>
      <c r="H1126" s="229">
        <v>29.784</v>
      </c>
      <c r="I1126" s="230"/>
      <c r="J1126" s="231">
        <f>ROUND(I1126*H1126,2)</f>
        <v>0</v>
      </c>
      <c r="K1126" s="227" t="s">
        <v>155</v>
      </c>
      <c r="L1126" s="232"/>
      <c r="M1126" s="233" t="s">
        <v>19</v>
      </c>
      <c r="N1126" s="234" t="s">
        <v>43</v>
      </c>
      <c r="O1126" s="66"/>
      <c r="P1126" s="184">
        <f>O1126*H1126</f>
        <v>0</v>
      </c>
      <c r="Q1126" s="184">
        <v>2E-05</v>
      </c>
      <c r="R1126" s="184">
        <f>Q1126*H1126</f>
        <v>0.00059568</v>
      </c>
      <c r="S1126" s="184">
        <v>0</v>
      </c>
      <c r="T1126" s="185">
        <f>S1126*H1126</f>
        <v>0</v>
      </c>
      <c r="U1126" s="36"/>
      <c r="V1126" s="36"/>
      <c r="W1126" s="36"/>
      <c r="X1126" s="36"/>
      <c r="Y1126" s="36"/>
      <c r="Z1126" s="36"/>
      <c r="AA1126" s="36"/>
      <c r="AB1126" s="36"/>
      <c r="AC1126" s="36"/>
      <c r="AD1126" s="36"/>
      <c r="AE1126" s="36"/>
      <c r="AR1126" s="186" t="s">
        <v>356</v>
      </c>
      <c r="AT1126" s="186" t="s">
        <v>214</v>
      </c>
      <c r="AU1126" s="186" t="s">
        <v>82</v>
      </c>
      <c r="AY1126" s="19" t="s">
        <v>143</v>
      </c>
      <c r="BE1126" s="187">
        <f>IF(N1126="základní",J1126,0)</f>
        <v>0</v>
      </c>
      <c r="BF1126" s="187">
        <f>IF(N1126="snížená",J1126,0)</f>
        <v>0</v>
      </c>
      <c r="BG1126" s="187">
        <f>IF(N1126="zákl. přenesená",J1126,0)</f>
        <v>0</v>
      </c>
      <c r="BH1126" s="187">
        <f>IF(N1126="sníž. přenesená",J1126,0)</f>
        <v>0</v>
      </c>
      <c r="BI1126" s="187">
        <f>IF(N1126="nulová",J1126,0)</f>
        <v>0</v>
      </c>
      <c r="BJ1126" s="19" t="s">
        <v>80</v>
      </c>
      <c r="BK1126" s="187">
        <f>ROUND(I1126*H1126,2)</f>
        <v>0</v>
      </c>
      <c r="BL1126" s="19" t="s">
        <v>242</v>
      </c>
      <c r="BM1126" s="186" t="s">
        <v>1200</v>
      </c>
    </row>
    <row r="1127" spans="1:47" s="2" customFormat="1" ht="12">
      <c r="A1127" s="36"/>
      <c r="B1127" s="37"/>
      <c r="C1127" s="38"/>
      <c r="D1127" s="188" t="s">
        <v>151</v>
      </c>
      <c r="E1127" s="38"/>
      <c r="F1127" s="189" t="s">
        <v>1199</v>
      </c>
      <c r="G1127" s="38"/>
      <c r="H1127" s="38"/>
      <c r="I1127" s="190"/>
      <c r="J1127" s="38"/>
      <c r="K1127" s="38"/>
      <c r="L1127" s="41"/>
      <c r="M1127" s="191"/>
      <c r="N1127" s="192"/>
      <c r="O1127" s="66"/>
      <c r="P1127" s="66"/>
      <c r="Q1127" s="66"/>
      <c r="R1127" s="66"/>
      <c r="S1127" s="66"/>
      <c r="T1127" s="67"/>
      <c r="U1127" s="36"/>
      <c r="V1127" s="36"/>
      <c r="W1127" s="36"/>
      <c r="X1127" s="36"/>
      <c r="Y1127" s="36"/>
      <c r="Z1127" s="36"/>
      <c r="AA1127" s="36"/>
      <c r="AB1127" s="36"/>
      <c r="AC1127" s="36"/>
      <c r="AD1127" s="36"/>
      <c r="AE1127" s="36"/>
      <c r="AT1127" s="19" t="s">
        <v>151</v>
      </c>
      <c r="AU1127" s="19" t="s">
        <v>82</v>
      </c>
    </row>
    <row r="1128" spans="2:51" s="13" customFormat="1" ht="12">
      <c r="B1128" s="193"/>
      <c r="C1128" s="194"/>
      <c r="D1128" s="188" t="s">
        <v>158</v>
      </c>
      <c r="E1128" s="195" t="s">
        <v>19</v>
      </c>
      <c r="F1128" s="196" t="s">
        <v>1201</v>
      </c>
      <c r="G1128" s="194"/>
      <c r="H1128" s="197">
        <v>29.2</v>
      </c>
      <c r="I1128" s="198"/>
      <c r="J1128" s="194"/>
      <c r="K1128" s="194"/>
      <c r="L1128" s="199"/>
      <c r="M1128" s="200"/>
      <c r="N1128" s="201"/>
      <c r="O1128" s="201"/>
      <c r="P1128" s="201"/>
      <c r="Q1128" s="201"/>
      <c r="R1128" s="201"/>
      <c r="S1128" s="201"/>
      <c r="T1128" s="202"/>
      <c r="AT1128" s="203" t="s">
        <v>158</v>
      </c>
      <c r="AU1128" s="203" t="s">
        <v>82</v>
      </c>
      <c r="AV1128" s="13" t="s">
        <v>82</v>
      </c>
      <c r="AW1128" s="13" t="s">
        <v>33</v>
      </c>
      <c r="AX1128" s="13" t="s">
        <v>80</v>
      </c>
      <c r="AY1128" s="203" t="s">
        <v>143</v>
      </c>
    </row>
    <row r="1129" spans="2:51" s="13" customFormat="1" ht="12">
      <c r="B1129" s="193"/>
      <c r="C1129" s="194"/>
      <c r="D1129" s="188" t="s">
        <v>158</v>
      </c>
      <c r="E1129" s="194"/>
      <c r="F1129" s="196" t="s">
        <v>1202</v>
      </c>
      <c r="G1129" s="194"/>
      <c r="H1129" s="197">
        <v>29.784</v>
      </c>
      <c r="I1129" s="198"/>
      <c r="J1129" s="194"/>
      <c r="K1129" s="194"/>
      <c r="L1129" s="199"/>
      <c r="M1129" s="200"/>
      <c r="N1129" s="201"/>
      <c r="O1129" s="201"/>
      <c r="P1129" s="201"/>
      <c r="Q1129" s="201"/>
      <c r="R1129" s="201"/>
      <c r="S1129" s="201"/>
      <c r="T1129" s="202"/>
      <c r="AT1129" s="203" t="s">
        <v>158</v>
      </c>
      <c r="AU1129" s="203" t="s">
        <v>82</v>
      </c>
      <c r="AV1129" s="13" t="s">
        <v>82</v>
      </c>
      <c r="AW1129" s="13" t="s">
        <v>4</v>
      </c>
      <c r="AX1129" s="13" t="s">
        <v>80</v>
      </c>
      <c r="AY1129" s="203" t="s">
        <v>143</v>
      </c>
    </row>
    <row r="1130" spans="1:65" s="2" customFormat="1" ht="14.45" customHeight="1">
      <c r="A1130" s="36"/>
      <c r="B1130" s="37"/>
      <c r="C1130" s="175" t="s">
        <v>1203</v>
      </c>
      <c r="D1130" s="175" t="s">
        <v>145</v>
      </c>
      <c r="E1130" s="176" t="s">
        <v>1204</v>
      </c>
      <c r="F1130" s="177" t="s">
        <v>1205</v>
      </c>
      <c r="G1130" s="178" t="s">
        <v>375</v>
      </c>
      <c r="H1130" s="179">
        <v>29.2</v>
      </c>
      <c r="I1130" s="180"/>
      <c r="J1130" s="181">
        <f>ROUND(I1130*H1130,2)</f>
        <v>0</v>
      </c>
      <c r="K1130" s="177" t="s">
        <v>155</v>
      </c>
      <c r="L1130" s="41"/>
      <c r="M1130" s="182" t="s">
        <v>19</v>
      </c>
      <c r="N1130" s="183" t="s">
        <v>43</v>
      </c>
      <c r="O1130" s="66"/>
      <c r="P1130" s="184">
        <f>O1130*H1130</f>
        <v>0</v>
      </c>
      <c r="Q1130" s="184">
        <v>0</v>
      </c>
      <c r="R1130" s="184">
        <f>Q1130*H1130</f>
        <v>0</v>
      </c>
      <c r="S1130" s="184">
        <v>0</v>
      </c>
      <c r="T1130" s="185">
        <f>S1130*H1130</f>
        <v>0</v>
      </c>
      <c r="U1130" s="36"/>
      <c r="V1130" s="36"/>
      <c r="W1130" s="36"/>
      <c r="X1130" s="36"/>
      <c r="Y1130" s="36"/>
      <c r="Z1130" s="36"/>
      <c r="AA1130" s="36"/>
      <c r="AB1130" s="36"/>
      <c r="AC1130" s="36"/>
      <c r="AD1130" s="36"/>
      <c r="AE1130" s="36"/>
      <c r="AR1130" s="186" t="s">
        <v>242</v>
      </c>
      <c r="AT1130" s="186" t="s">
        <v>145</v>
      </c>
      <c r="AU1130" s="186" t="s">
        <v>82</v>
      </c>
      <c r="AY1130" s="19" t="s">
        <v>143</v>
      </c>
      <c r="BE1130" s="187">
        <f>IF(N1130="základní",J1130,0)</f>
        <v>0</v>
      </c>
      <c r="BF1130" s="187">
        <f>IF(N1130="snížená",J1130,0)</f>
        <v>0</v>
      </c>
      <c r="BG1130" s="187">
        <f>IF(N1130="zákl. přenesená",J1130,0)</f>
        <v>0</v>
      </c>
      <c r="BH1130" s="187">
        <f>IF(N1130="sníž. přenesená",J1130,0)</f>
        <v>0</v>
      </c>
      <c r="BI1130" s="187">
        <f>IF(N1130="nulová",J1130,0)</f>
        <v>0</v>
      </c>
      <c r="BJ1130" s="19" t="s">
        <v>80</v>
      </c>
      <c r="BK1130" s="187">
        <f>ROUND(I1130*H1130,2)</f>
        <v>0</v>
      </c>
      <c r="BL1130" s="19" t="s">
        <v>242</v>
      </c>
      <c r="BM1130" s="186" t="s">
        <v>1206</v>
      </c>
    </row>
    <row r="1131" spans="1:47" s="2" customFormat="1" ht="12">
      <c r="A1131" s="36"/>
      <c r="B1131" s="37"/>
      <c r="C1131" s="38"/>
      <c r="D1131" s="188" t="s">
        <v>151</v>
      </c>
      <c r="E1131" s="38"/>
      <c r="F1131" s="189" t="s">
        <v>1207</v>
      </c>
      <c r="G1131" s="38"/>
      <c r="H1131" s="38"/>
      <c r="I1131" s="190"/>
      <c r="J1131" s="38"/>
      <c r="K1131" s="38"/>
      <c r="L1131" s="41"/>
      <c r="M1131" s="191"/>
      <c r="N1131" s="192"/>
      <c r="O1131" s="66"/>
      <c r="P1131" s="66"/>
      <c r="Q1131" s="66"/>
      <c r="R1131" s="66"/>
      <c r="S1131" s="66"/>
      <c r="T1131" s="67"/>
      <c r="U1131" s="36"/>
      <c r="V1131" s="36"/>
      <c r="W1131" s="36"/>
      <c r="X1131" s="36"/>
      <c r="Y1131" s="36"/>
      <c r="Z1131" s="36"/>
      <c r="AA1131" s="36"/>
      <c r="AB1131" s="36"/>
      <c r="AC1131" s="36"/>
      <c r="AD1131" s="36"/>
      <c r="AE1131" s="36"/>
      <c r="AT1131" s="19" t="s">
        <v>151</v>
      </c>
      <c r="AU1131" s="19" t="s">
        <v>82</v>
      </c>
    </row>
    <row r="1132" spans="1:65" s="2" customFormat="1" ht="24.2" customHeight="1">
      <c r="A1132" s="36"/>
      <c r="B1132" s="37"/>
      <c r="C1132" s="175" t="s">
        <v>1208</v>
      </c>
      <c r="D1132" s="175" t="s">
        <v>145</v>
      </c>
      <c r="E1132" s="176" t="s">
        <v>1209</v>
      </c>
      <c r="F1132" s="177" t="s">
        <v>1210</v>
      </c>
      <c r="G1132" s="178" t="s">
        <v>154</v>
      </c>
      <c r="H1132" s="179">
        <v>23.83</v>
      </c>
      <c r="I1132" s="180"/>
      <c r="J1132" s="181">
        <f>ROUND(I1132*H1132,2)</f>
        <v>0</v>
      </c>
      <c r="K1132" s="177" t="s">
        <v>155</v>
      </c>
      <c r="L1132" s="41"/>
      <c r="M1132" s="182" t="s">
        <v>19</v>
      </c>
      <c r="N1132" s="183" t="s">
        <v>43</v>
      </c>
      <c r="O1132" s="66"/>
      <c r="P1132" s="184">
        <f>O1132*H1132</f>
        <v>0</v>
      </c>
      <c r="Q1132" s="184">
        <v>0</v>
      </c>
      <c r="R1132" s="184">
        <f>Q1132*H1132</f>
        <v>0</v>
      </c>
      <c r="S1132" s="184">
        <v>0</v>
      </c>
      <c r="T1132" s="185">
        <f>S1132*H1132</f>
        <v>0</v>
      </c>
      <c r="U1132" s="36"/>
      <c r="V1132" s="36"/>
      <c r="W1132" s="36"/>
      <c r="X1132" s="36"/>
      <c r="Y1132" s="36"/>
      <c r="Z1132" s="36"/>
      <c r="AA1132" s="36"/>
      <c r="AB1132" s="36"/>
      <c r="AC1132" s="36"/>
      <c r="AD1132" s="36"/>
      <c r="AE1132" s="36"/>
      <c r="AR1132" s="186" t="s">
        <v>242</v>
      </c>
      <c r="AT1132" s="186" t="s">
        <v>145</v>
      </c>
      <c r="AU1132" s="186" t="s">
        <v>82</v>
      </c>
      <c r="AY1132" s="19" t="s">
        <v>143</v>
      </c>
      <c r="BE1132" s="187">
        <f>IF(N1132="základní",J1132,0)</f>
        <v>0</v>
      </c>
      <c r="BF1132" s="187">
        <f>IF(N1132="snížená",J1132,0)</f>
        <v>0</v>
      </c>
      <c r="BG1132" s="187">
        <f>IF(N1132="zákl. přenesená",J1132,0)</f>
        <v>0</v>
      </c>
      <c r="BH1132" s="187">
        <f>IF(N1132="sníž. přenesená",J1132,0)</f>
        <v>0</v>
      </c>
      <c r="BI1132" s="187">
        <f>IF(N1132="nulová",J1132,0)</f>
        <v>0</v>
      </c>
      <c r="BJ1132" s="19" t="s">
        <v>80</v>
      </c>
      <c r="BK1132" s="187">
        <f>ROUND(I1132*H1132,2)</f>
        <v>0</v>
      </c>
      <c r="BL1132" s="19" t="s">
        <v>242</v>
      </c>
      <c r="BM1132" s="186" t="s">
        <v>1211</v>
      </c>
    </row>
    <row r="1133" spans="1:47" s="2" customFormat="1" ht="19.5">
      <c r="A1133" s="36"/>
      <c r="B1133" s="37"/>
      <c r="C1133" s="38"/>
      <c r="D1133" s="188" t="s">
        <v>151</v>
      </c>
      <c r="E1133" s="38"/>
      <c r="F1133" s="189" t="s">
        <v>1212</v>
      </c>
      <c r="G1133" s="38"/>
      <c r="H1133" s="38"/>
      <c r="I1133" s="190"/>
      <c r="J1133" s="38"/>
      <c r="K1133" s="38"/>
      <c r="L1133" s="41"/>
      <c r="M1133" s="191"/>
      <c r="N1133" s="192"/>
      <c r="O1133" s="66"/>
      <c r="P1133" s="66"/>
      <c r="Q1133" s="66"/>
      <c r="R1133" s="66"/>
      <c r="S1133" s="66"/>
      <c r="T1133" s="67"/>
      <c r="U1133" s="36"/>
      <c r="V1133" s="36"/>
      <c r="W1133" s="36"/>
      <c r="X1133" s="36"/>
      <c r="Y1133" s="36"/>
      <c r="Z1133" s="36"/>
      <c r="AA1133" s="36"/>
      <c r="AB1133" s="36"/>
      <c r="AC1133" s="36"/>
      <c r="AD1133" s="36"/>
      <c r="AE1133" s="36"/>
      <c r="AT1133" s="19" t="s">
        <v>151</v>
      </c>
      <c r="AU1133" s="19" t="s">
        <v>82</v>
      </c>
    </row>
    <row r="1134" spans="1:65" s="2" customFormat="1" ht="24.2" customHeight="1">
      <c r="A1134" s="36"/>
      <c r="B1134" s="37"/>
      <c r="C1134" s="175" t="s">
        <v>1213</v>
      </c>
      <c r="D1134" s="175" t="s">
        <v>145</v>
      </c>
      <c r="E1134" s="176" t="s">
        <v>1214</v>
      </c>
      <c r="F1134" s="177" t="s">
        <v>1215</v>
      </c>
      <c r="G1134" s="178" t="s">
        <v>196</v>
      </c>
      <c r="H1134" s="179">
        <v>0.314</v>
      </c>
      <c r="I1134" s="180"/>
      <c r="J1134" s="181">
        <f>ROUND(I1134*H1134,2)</f>
        <v>0</v>
      </c>
      <c r="K1134" s="177" t="s">
        <v>155</v>
      </c>
      <c r="L1134" s="41"/>
      <c r="M1134" s="182" t="s">
        <v>19</v>
      </c>
      <c r="N1134" s="183" t="s">
        <v>43</v>
      </c>
      <c r="O1134" s="66"/>
      <c r="P1134" s="184">
        <f>O1134*H1134</f>
        <v>0</v>
      </c>
      <c r="Q1134" s="184">
        <v>0</v>
      </c>
      <c r="R1134" s="184">
        <f>Q1134*H1134</f>
        <v>0</v>
      </c>
      <c r="S1134" s="184">
        <v>0</v>
      </c>
      <c r="T1134" s="185">
        <f>S1134*H1134</f>
        <v>0</v>
      </c>
      <c r="U1134" s="36"/>
      <c r="V1134" s="36"/>
      <c r="W1134" s="36"/>
      <c r="X1134" s="36"/>
      <c r="Y1134" s="36"/>
      <c r="Z1134" s="36"/>
      <c r="AA1134" s="36"/>
      <c r="AB1134" s="36"/>
      <c r="AC1134" s="36"/>
      <c r="AD1134" s="36"/>
      <c r="AE1134" s="36"/>
      <c r="AR1134" s="186" t="s">
        <v>242</v>
      </c>
      <c r="AT1134" s="186" t="s">
        <v>145</v>
      </c>
      <c r="AU1134" s="186" t="s">
        <v>82</v>
      </c>
      <c r="AY1134" s="19" t="s">
        <v>143</v>
      </c>
      <c r="BE1134" s="187">
        <f>IF(N1134="základní",J1134,0)</f>
        <v>0</v>
      </c>
      <c r="BF1134" s="187">
        <f>IF(N1134="snížená",J1134,0)</f>
        <v>0</v>
      </c>
      <c r="BG1134" s="187">
        <f>IF(N1134="zákl. přenesená",J1134,0)</f>
        <v>0</v>
      </c>
      <c r="BH1134" s="187">
        <f>IF(N1134="sníž. přenesená",J1134,0)</f>
        <v>0</v>
      </c>
      <c r="BI1134" s="187">
        <f>IF(N1134="nulová",J1134,0)</f>
        <v>0</v>
      </c>
      <c r="BJ1134" s="19" t="s">
        <v>80</v>
      </c>
      <c r="BK1134" s="187">
        <f>ROUND(I1134*H1134,2)</f>
        <v>0</v>
      </c>
      <c r="BL1134" s="19" t="s">
        <v>242</v>
      </c>
      <c r="BM1134" s="186" t="s">
        <v>1216</v>
      </c>
    </row>
    <row r="1135" spans="1:47" s="2" customFormat="1" ht="29.25">
      <c r="A1135" s="36"/>
      <c r="B1135" s="37"/>
      <c r="C1135" s="38"/>
      <c r="D1135" s="188" t="s">
        <v>151</v>
      </c>
      <c r="E1135" s="38"/>
      <c r="F1135" s="189" t="s">
        <v>1217</v>
      </c>
      <c r="G1135" s="38"/>
      <c r="H1135" s="38"/>
      <c r="I1135" s="190"/>
      <c r="J1135" s="38"/>
      <c r="K1135" s="38"/>
      <c r="L1135" s="41"/>
      <c r="M1135" s="191"/>
      <c r="N1135" s="192"/>
      <c r="O1135" s="66"/>
      <c r="P1135" s="66"/>
      <c r="Q1135" s="66"/>
      <c r="R1135" s="66"/>
      <c r="S1135" s="66"/>
      <c r="T1135" s="67"/>
      <c r="U1135" s="36"/>
      <c r="V1135" s="36"/>
      <c r="W1135" s="36"/>
      <c r="X1135" s="36"/>
      <c r="Y1135" s="36"/>
      <c r="Z1135" s="36"/>
      <c r="AA1135" s="36"/>
      <c r="AB1135" s="36"/>
      <c r="AC1135" s="36"/>
      <c r="AD1135" s="36"/>
      <c r="AE1135" s="36"/>
      <c r="AT1135" s="19" t="s">
        <v>151</v>
      </c>
      <c r="AU1135" s="19" t="s">
        <v>82</v>
      </c>
    </row>
    <row r="1136" spans="1:65" s="2" customFormat="1" ht="24.2" customHeight="1">
      <c r="A1136" s="36"/>
      <c r="B1136" s="37"/>
      <c r="C1136" s="175" t="s">
        <v>1218</v>
      </c>
      <c r="D1136" s="175" t="s">
        <v>145</v>
      </c>
      <c r="E1136" s="176" t="s">
        <v>1219</v>
      </c>
      <c r="F1136" s="177" t="s">
        <v>1220</v>
      </c>
      <c r="G1136" s="178" t="s">
        <v>196</v>
      </c>
      <c r="H1136" s="179">
        <v>0.314</v>
      </c>
      <c r="I1136" s="180"/>
      <c r="J1136" s="181">
        <f>ROUND(I1136*H1136,2)</f>
        <v>0</v>
      </c>
      <c r="K1136" s="177" t="s">
        <v>155</v>
      </c>
      <c r="L1136" s="41"/>
      <c r="M1136" s="182" t="s">
        <v>19</v>
      </c>
      <c r="N1136" s="183" t="s">
        <v>43</v>
      </c>
      <c r="O1136" s="66"/>
      <c r="P1136" s="184">
        <f>O1136*H1136</f>
        <v>0</v>
      </c>
      <c r="Q1136" s="184">
        <v>0</v>
      </c>
      <c r="R1136" s="184">
        <f>Q1136*H1136</f>
        <v>0</v>
      </c>
      <c r="S1136" s="184">
        <v>0</v>
      </c>
      <c r="T1136" s="185">
        <f>S1136*H1136</f>
        <v>0</v>
      </c>
      <c r="U1136" s="36"/>
      <c r="V1136" s="36"/>
      <c r="W1136" s="36"/>
      <c r="X1136" s="36"/>
      <c r="Y1136" s="36"/>
      <c r="Z1136" s="36"/>
      <c r="AA1136" s="36"/>
      <c r="AB1136" s="36"/>
      <c r="AC1136" s="36"/>
      <c r="AD1136" s="36"/>
      <c r="AE1136" s="36"/>
      <c r="AR1136" s="186" t="s">
        <v>242</v>
      </c>
      <c r="AT1136" s="186" t="s">
        <v>145</v>
      </c>
      <c r="AU1136" s="186" t="s">
        <v>82</v>
      </c>
      <c r="AY1136" s="19" t="s">
        <v>143</v>
      </c>
      <c r="BE1136" s="187">
        <f>IF(N1136="základní",J1136,0)</f>
        <v>0</v>
      </c>
      <c r="BF1136" s="187">
        <f>IF(N1136="snížená",J1136,0)</f>
        <v>0</v>
      </c>
      <c r="BG1136" s="187">
        <f>IF(N1136="zákl. přenesená",J1136,0)</f>
        <v>0</v>
      </c>
      <c r="BH1136" s="187">
        <f>IF(N1136="sníž. přenesená",J1136,0)</f>
        <v>0</v>
      </c>
      <c r="BI1136" s="187">
        <f>IF(N1136="nulová",J1136,0)</f>
        <v>0</v>
      </c>
      <c r="BJ1136" s="19" t="s">
        <v>80</v>
      </c>
      <c r="BK1136" s="187">
        <f>ROUND(I1136*H1136,2)</f>
        <v>0</v>
      </c>
      <c r="BL1136" s="19" t="s">
        <v>242</v>
      </c>
      <c r="BM1136" s="186" t="s">
        <v>1221</v>
      </c>
    </row>
    <row r="1137" spans="1:47" s="2" customFormat="1" ht="29.25">
      <c r="A1137" s="36"/>
      <c r="B1137" s="37"/>
      <c r="C1137" s="38"/>
      <c r="D1137" s="188" t="s">
        <v>151</v>
      </c>
      <c r="E1137" s="38"/>
      <c r="F1137" s="189" t="s">
        <v>1222</v>
      </c>
      <c r="G1137" s="38"/>
      <c r="H1137" s="38"/>
      <c r="I1137" s="190"/>
      <c r="J1137" s="38"/>
      <c r="K1137" s="38"/>
      <c r="L1137" s="41"/>
      <c r="M1137" s="191"/>
      <c r="N1137" s="192"/>
      <c r="O1137" s="66"/>
      <c r="P1137" s="66"/>
      <c r="Q1137" s="66"/>
      <c r="R1137" s="66"/>
      <c r="S1137" s="66"/>
      <c r="T1137" s="67"/>
      <c r="U1137" s="36"/>
      <c r="V1137" s="36"/>
      <c r="W1137" s="36"/>
      <c r="X1137" s="36"/>
      <c r="Y1137" s="36"/>
      <c r="Z1137" s="36"/>
      <c r="AA1137" s="36"/>
      <c r="AB1137" s="36"/>
      <c r="AC1137" s="36"/>
      <c r="AD1137" s="36"/>
      <c r="AE1137" s="36"/>
      <c r="AT1137" s="19" t="s">
        <v>151</v>
      </c>
      <c r="AU1137" s="19" t="s">
        <v>82</v>
      </c>
    </row>
    <row r="1138" spans="2:63" s="12" customFormat="1" ht="22.9" customHeight="1">
      <c r="B1138" s="159"/>
      <c r="C1138" s="160"/>
      <c r="D1138" s="161" t="s">
        <v>71</v>
      </c>
      <c r="E1138" s="173" t="s">
        <v>1223</v>
      </c>
      <c r="F1138" s="173" t="s">
        <v>1224</v>
      </c>
      <c r="G1138" s="160"/>
      <c r="H1138" s="160"/>
      <c r="I1138" s="163"/>
      <c r="J1138" s="174">
        <f>BK1138</f>
        <v>0</v>
      </c>
      <c r="K1138" s="160"/>
      <c r="L1138" s="165"/>
      <c r="M1138" s="166"/>
      <c r="N1138" s="167"/>
      <c r="O1138" s="167"/>
      <c r="P1138" s="168">
        <f>SUM(P1139:P1183)</f>
        <v>0</v>
      </c>
      <c r="Q1138" s="167"/>
      <c r="R1138" s="168">
        <f>SUM(R1139:R1183)</f>
        <v>13.4977698</v>
      </c>
      <c r="S1138" s="167"/>
      <c r="T1138" s="169">
        <f>SUM(T1139:T1183)</f>
        <v>0</v>
      </c>
      <c r="AR1138" s="170" t="s">
        <v>82</v>
      </c>
      <c r="AT1138" s="171" t="s">
        <v>71</v>
      </c>
      <c r="AU1138" s="171" t="s">
        <v>80</v>
      </c>
      <c r="AY1138" s="170" t="s">
        <v>143</v>
      </c>
      <c r="BK1138" s="172">
        <f>SUM(BK1139:BK1183)</f>
        <v>0</v>
      </c>
    </row>
    <row r="1139" spans="1:65" s="2" customFormat="1" ht="14.45" customHeight="1">
      <c r="A1139" s="36"/>
      <c r="B1139" s="37"/>
      <c r="C1139" s="175" t="s">
        <v>1225</v>
      </c>
      <c r="D1139" s="175" t="s">
        <v>145</v>
      </c>
      <c r="E1139" s="176" t="s">
        <v>1226</v>
      </c>
      <c r="F1139" s="177" t="s">
        <v>1227</v>
      </c>
      <c r="G1139" s="178" t="s">
        <v>154</v>
      </c>
      <c r="H1139" s="179">
        <v>610.652</v>
      </c>
      <c r="I1139" s="180"/>
      <c r="J1139" s="181">
        <f>ROUND(I1139*H1139,2)</f>
        <v>0</v>
      </c>
      <c r="K1139" s="177" t="s">
        <v>155</v>
      </c>
      <c r="L1139" s="41"/>
      <c r="M1139" s="182" t="s">
        <v>19</v>
      </c>
      <c r="N1139" s="183" t="s">
        <v>43</v>
      </c>
      <c r="O1139" s="66"/>
      <c r="P1139" s="184">
        <f>O1139*H1139</f>
        <v>0</v>
      </c>
      <c r="Q1139" s="184">
        <v>0.0003</v>
      </c>
      <c r="R1139" s="184">
        <f>Q1139*H1139</f>
        <v>0.1831956</v>
      </c>
      <c r="S1139" s="184">
        <v>0</v>
      </c>
      <c r="T1139" s="185">
        <f>S1139*H1139</f>
        <v>0</v>
      </c>
      <c r="U1139" s="36"/>
      <c r="V1139" s="36"/>
      <c r="W1139" s="36"/>
      <c r="X1139" s="36"/>
      <c r="Y1139" s="36"/>
      <c r="Z1139" s="36"/>
      <c r="AA1139" s="36"/>
      <c r="AB1139" s="36"/>
      <c r="AC1139" s="36"/>
      <c r="AD1139" s="36"/>
      <c r="AE1139" s="36"/>
      <c r="AR1139" s="186" t="s">
        <v>242</v>
      </c>
      <c r="AT1139" s="186" t="s">
        <v>145</v>
      </c>
      <c r="AU1139" s="186" t="s">
        <v>82</v>
      </c>
      <c r="AY1139" s="19" t="s">
        <v>143</v>
      </c>
      <c r="BE1139" s="187">
        <f>IF(N1139="základní",J1139,0)</f>
        <v>0</v>
      </c>
      <c r="BF1139" s="187">
        <f>IF(N1139="snížená",J1139,0)</f>
        <v>0</v>
      </c>
      <c r="BG1139" s="187">
        <f>IF(N1139="zákl. přenesená",J1139,0)</f>
        <v>0</v>
      </c>
      <c r="BH1139" s="187">
        <f>IF(N1139="sníž. přenesená",J1139,0)</f>
        <v>0</v>
      </c>
      <c r="BI1139" s="187">
        <f>IF(N1139="nulová",J1139,0)</f>
        <v>0</v>
      </c>
      <c r="BJ1139" s="19" t="s">
        <v>80</v>
      </c>
      <c r="BK1139" s="187">
        <f>ROUND(I1139*H1139,2)</f>
        <v>0</v>
      </c>
      <c r="BL1139" s="19" t="s">
        <v>242</v>
      </c>
      <c r="BM1139" s="186" t="s">
        <v>1228</v>
      </c>
    </row>
    <row r="1140" spans="1:47" s="2" customFormat="1" ht="19.5">
      <c r="A1140" s="36"/>
      <c r="B1140" s="37"/>
      <c r="C1140" s="38"/>
      <c r="D1140" s="188" t="s">
        <v>151</v>
      </c>
      <c r="E1140" s="38"/>
      <c r="F1140" s="189" t="s">
        <v>1229</v>
      </c>
      <c r="G1140" s="38"/>
      <c r="H1140" s="38"/>
      <c r="I1140" s="190"/>
      <c r="J1140" s="38"/>
      <c r="K1140" s="38"/>
      <c r="L1140" s="41"/>
      <c r="M1140" s="191"/>
      <c r="N1140" s="192"/>
      <c r="O1140" s="66"/>
      <c r="P1140" s="66"/>
      <c r="Q1140" s="66"/>
      <c r="R1140" s="66"/>
      <c r="S1140" s="66"/>
      <c r="T1140" s="67"/>
      <c r="U1140" s="36"/>
      <c r="V1140" s="36"/>
      <c r="W1140" s="36"/>
      <c r="X1140" s="36"/>
      <c r="Y1140" s="36"/>
      <c r="Z1140" s="36"/>
      <c r="AA1140" s="36"/>
      <c r="AB1140" s="36"/>
      <c r="AC1140" s="36"/>
      <c r="AD1140" s="36"/>
      <c r="AE1140" s="36"/>
      <c r="AT1140" s="19" t="s">
        <v>151</v>
      </c>
      <c r="AU1140" s="19" t="s">
        <v>82</v>
      </c>
    </row>
    <row r="1141" spans="2:51" s="14" customFormat="1" ht="12">
      <c r="B1141" s="204"/>
      <c r="C1141" s="205"/>
      <c r="D1141" s="188" t="s">
        <v>158</v>
      </c>
      <c r="E1141" s="206" t="s">
        <v>19</v>
      </c>
      <c r="F1141" s="207" t="s">
        <v>276</v>
      </c>
      <c r="G1141" s="205"/>
      <c r="H1141" s="206" t="s">
        <v>19</v>
      </c>
      <c r="I1141" s="208"/>
      <c r="J1141" s="205"/>
      <c r="K1141" s="205"/>
      <c r="L1141" s="209"/>
      <c r="M1141" s="210"/>
      <c r="N1141" s="211"/>
      <c r="O1141" s="211"/>
      <c r="P1141" s="211"/>
      <c r="Q1141" s="211"/>
      <c r="R1141" s="211"/>
      <c r="S1141" s="211"/>
      <c r="T1141" s="212"/>
      <c r="AT1141" s="213" t="s">
        <v>158</v>
      </c>
      <c r="AU1141" s="213" t="s">
        <v>82</v>
      </c>
      <c r="AV1141" s="14" t="s">
        <v>80</v>
      </c>
      <c r="AW1141" s="14" t="s">
        <v>33</v>
      </c>
      <c r="AX1141" s="14" t="s">
        <v>72</v>
      </c>
      <c r="AY1141" s="213" t="s">
        <v>143</v>
      </c>
    </row>
    <row r="1142" spans="2:51" s="13" customFormat="1" ht="12">
      <c r="B1142" s="193"/>
      <c r="C1142" s="194"/>
      <c r="D1142" s="188" t="s">
        <v>158</v>
      </c>
      <c r="E1142" s="195" t="s">
        <v>19</v>
      </c>
      <c r="F1142" s="196" t="s">
        <v>1230</v>
      </c>
      <c r="G1142" s="194"/>
      <c r="H1142" s="197">
        <v>176.498</v>
      </c>
      <c r="I1142" s="198"/>
      <c r="J1142" s="194"/>
      <c r="K1142" s="194"/>
      <c r="L1142" s="199"/>
      <c r="M1142" s="200"/>
      <c r="N1142" s="201"/>
      <c r="O1142" s="201"/>
      <c r="P1142" s="201"/>
      <c r="Q1142" s="201"/>
      <c r="R1142" s="201"/>
      <c r="S1142" s="201"/>
      <c r="T1142" s="202"/>
      <c r="AT1142" s="203" t="s">
        <v>158</v>
      </c>
      <c r="AU1142" s="203" t="s">
        <v>82</v>
      </c>
      <c r="AV1142" s="13" t="s">
        <v>82</v>
      </c>
      <c r="AW1142" s="13" t="s">
        <v>33</v>
      </c>
      <c r="AX1142" s="13" t="s">
        <v>72</v>
      </c>
      <c r="AY1142" s="203" t="s">
        <v>143</v>
      </c>
    </row>
    <row r="1143" spans="2:51" s="14" customFormat="1" ht="12">
      <c r="B1143" s="204"/>
      <c r="C1143" s="205"/>
      <c r="D1143" s="188" t="s">
        <v>158</v>
      </c>
      <c r="E1143" s="206" t="s">
        <v>19</v>
      </c>
      <c r="F1143" s="207" t="s">
        <v>287</v>
      </c>
      <c r="G1143" s="205"/>
      <c r="H1143" s="206" t="s">
        <v>19</v>
      </c>
      <c r="I1143" s="208"/>
      <c r="J1143" s="205"/>
      <c r="K1143" s="205"/>
      <c r="L1143" s="209"/>
      <c r="M1143" s="210"/>
      <c r="N1143" s="211"/>
      <c r="O1143" s="211"/>
      <c r="P1143" s="211"/>
      <c r="Q1143" s="211"/>
      <c r="R1143" s="211"/>
      <c r="S1143" s="211"/>
      <c r="T1143" s="212"/>
      <c r="AT1143" s="213" t="s">
        <v>158</v>
      </c>
      <c r="AU1143" s="213" t="s">
        <v>82</v>
      </c>
      <c r="AV1143" s="14" t="s">
        <v>80</v>
      </c>
      <c r="AW1143" s="14" t="s">
        <v>33</v>
      </c>
      <c r="AX1143" s="14" t="s">
        <v>72</v>
      </c>
      <c r="AY1143" s="213" t="s">
        <v>143</v>
      </c>
    </row>
    <row r="1144" spans="2:51" s="13" customFormat="1" ht="12">
      <c r="B1144" s="193"/>
      <c r="C1144" s="194"/>
      <c r="D1144" s="188" t="s">
        <v>158</v>
      </c>
      <c r="E1144" s="195" t="s">
        <v>19</v>
      </c>
      <c r="F1144" s="196" t="s">
        <v>1231</v>
      </c>
      <c r="G1144" s="194"/>
      <c r="H1144" s="197">
        <v>183.742</v>
      </c>
      <c r="I1144" s="198"/>
      <c r="J1144" s="194"/>
      <c r="K1144" s="194"/>
      <c r="L1144" s="199"/>
      <c r="M1144" s="200"/>
      <c r="N1144" s="201"/>
      <c r="O1144" s="201"/>
      <c r="P1144" s="201"/>
      <c r="Q1144" s="201"/>
      <c r="R1144" s="201"/>
      <c r="S1144" s="201"/>
      <c r="T1144" s="202"/>
      <c r="AT1144" s="203" t="s">
        <v>158</v>
      </c>
      <c r="AU1144" s="203" t="s">
        <v>82</v>
      </c>
      <c r="AV1144" s="13" t="s">
        <v>82</v>
      </c>
      <c r="AW1144" s="13" t="s">
        <v>33</v>
      </c>
      <c r="AX1144" s="13" t="s">
        <v>72</v>
      </c>
      <c r="AY1144" s="203" t="s">
        <v>143</v>
      </c>
    </row>
    <row r="1145" spans="2:51" s="14" customFormat="1" ht="12">
      <c r="B1145" s="204"/>
      <c r="C1145" s="205"/>
      <c r="D1145" s="188" t="s">
        <v>158</v>
      </c>
      <c r="E1145" s="206" t="s">
        <v>19</v>
      </c>
      <c r="F1145" s="207" t="s">
        <v>297</v>
      </c>
      <c r="G1145" s="205"/>
      <c r="H1145" s="206" t="s">
        <v>19</v>
      </c>
      <c r="I1145" s="208"/>
      <c r="J1145" s="205"/>
      <c r="K1145" s="205"/>
      <c r="L1145" s="209"/>
      <c r="M1145" s="210"/>
      <c r="N1145" s="211"/>
      <c r="O1145" s="211"/>
      <c r="P1145" s="211"/>
      <c r="Q1145" s="211"/>
      <c r="R1145" s="211"/>
      <c r="S1145" s="211"/>
      <c r="T1145" s="212"/>
      <c r="AT1145" s="213" t="s">
        <v>158</v>
      </c>
      <c r="AU1145" s="213" t="s">
        <v>82</v>
      </c>
      <c r="AV1145" s="14" t="s">
        <v>80</v>
      </c>
      <c r="AW1145" s="14" t="s">
        <v>33</v>
      </c>
      <c r="AX1145" s="14" t="s">
        <v>72</v>
      </c>
      <c r="AY1145" s="213" t="s">
        <v>143</v>
      </c>
    </row>
    <row r="1146" spans="2:51" s="13" customFormat="1" ht="12">
      <c r="B1146" s="193"/>
      <c r="C1146" s="194"/>
      <c r="D1146" s="188" t="s">
        <v>158</v>
      </c>
      <c r="E1146" s="195" t="s">
        <v>19</v>
      </c>
      <c r="F1146" s="196" t="s">
        <v>1232</v>
      </c>
      <c r="G1146" s="194"/>
      <c r="H1146" s="197">
        <v>180.917</v>
      </c>
      <c r="I1146" s="198"/>
      <c r="J1146" s="194"/>
      <c r="K1146" s="194"/>
      <c r="L1146" s="199"/>
      <c r="M1146" s="200"/>
      <c r="N1146" s="201"/>
      <c r="O1146" s="201"/>
      <c r="P1146" s="201"/>
      <c r="Q1146" s="201"/>
      <c r="R1146" s="201"/>
      <c r="S1146" s="201"/>
      <c r="T1146" s="202"/>
      <c r="AT1146" s="203" t="s">
        <v>158</v>
      </c>
      <c r="AU1146" s="203" t="s">
        <v>82</v>
      </c>
      <c r="AV1146" s="13" t="s">
        <v>82</v>
      </c>
      <c r="AW1146" s="13" t="s">
        <v>33</v>
      </c>
      <c r="AX1146" s="13" t="s">
        <v>72</v>
      </c>
      <c r="AY1146" s="203" t="s">
        <v>143</v>
      </c>
    </row>
    <row r="1147" spans="2:51" s="14" customFormat="1" ht="12">
      <c r="B1147" s="204"/>
      <c r="C1147" s="205"/>
      <c r="D1147" s="188" t="s">
        <v>158</v>
      </c>
      <c r="E1147" s="206" t="s">
        <v>19</v>
      </c>
      <c r="F1147" s="207" t="s">
        <v>306</v>
      </c>
      <c r="G1147" s="205"/>
      <c r="H1147" s="206" t="s">
        <v>19</v>
      </c>
      <c r="I1147" s="208"/>
      <c r="J1147" s="205"/>
      <c r="K1147" s="205"/>
      <c r="L1147" s="209"/>
      <c r="M1147" s="210"/>
      <c r="N1147" s="211"/>
      <c r="O1147" s="211"/>
      <c r="P1147" s="211"/>
      <c r="Q1147" s="211"/>
      <c r="R1147" s="211"/>
      <c r="S1147" s="211"/>
      <c r="T1147" s="212"/>
      <c r="AT1147" s="213" t="s">
        <v>158</v>
      </c>
      <c r="AU1147" s="213" t="s">
        <v>82</v>
      </c>
      <c r="AV1147" s="14" t="s">
        <v>80</v>
      </c>
      <c r="AW1147" s="14" t="s">
        <v>33</v>
      </c>
      <c r="AX1147" s="14" t="s">
        <v>72</v>
      </c>
      <c r="AY1147" s="213" t="s">
        <v>143</v>
      </c>
    </row>
    <row r="1148" spans="2:51" s="13" customFormat="1" ht="12">
      <c r="B1148" s="193"/>
      <c r="C1148" s="194"/>
      <c r="D1148" s="188" t="s">
        <v>158</v>
      </c>
      <c r="E1148" s="195" t="s">
        <v>19</v>
      </c>
      <c r="F1148" s="196" t="s">
        <v>1233</v>
      </c>
      <c r="G1148" s="194"/>
      <c r="H1148" s="197">
        <v>69.495</v>
      </c>
      <c r="I1148" s="198"/>
      <c r="J1148" s="194"/>
      <c r="K1148" s="194"/>
      <c r="L1148" s="199"/>
      <c r="M1148" s="200"/>
      <c r="N1148" s="201"/>
      <c r="O1148" s="201"/>
      <c r="P1148" s="201"/>
      <c r="Q1148" s="201"/>
      <c r="R1148" s="201"/>
      <c r="S1148" s="201"/>
      <c r="T1148" s="202"/>
      <c r="AT1148" s="203" t="s">
        <v>158</v>
      </c>
      <c r="AU1148" s="203" t="s">
        <v>82</v>
      </c>
      <c r="AV1148" s="13" t="s">
        <v>82</v>
      </c>
      <c r="AW1148" s="13" t="s">
        <v>33</v>
      </c>
      <c r="AX1148" s="13" t="s">
        <v>72</v>
      </c>
      <c r="AY1148" s="203" t="s">
        <v>143</v>
      </c>
    </row>
    <row r="1149" spans="2:51" s="15" customFormat="1" ht="12">
      <c r="B1149" s="214"/>
      <c r="C1149" s="215"/>
      <c r="D1149" s="188" t="s">
        <v>158</v>
      </c>
      <c r="E1149" s="216" t="s">
        <v>19</v>
      </c>
      <c r="F1149" s="217" t="s">
        <v>172</v>
      </c>
      <c r="G1149" s="215"/>
      <c r="H1149" s="218">
        <v>610.652</v>
      </c>
      <c r="I1149" s="219"/>
      <c r="J1149" s="215"/>
      <c r="K1149" s="215"/>
      <c r="L1149" s="220"/>
      <c r="M1149" s="221"/>
      <c r="N1149" s="222"/>
      <c r="O1149" s="222"/>
      <c r="P1149" s="222"/>
      <c r="Q1149" s="222"/>
      <c r="R1149" s="222"/>
      <c r="S1149" s="222"/>
      <c r="T1149" s="223"/>
      <c r="AT1149" s="224" t="s">
        <v>158</v>
      </c>
      <c r="AU1149" s="224" t="s">
        <v>82</v>
      </c>
      <c r="AV1149" s="15" t="s">
        <v>149</v>
      </c>
      <c r="AW1149" s="15" t="s">
        <v>33</v>
      </c>
      <c r="AX1149" s="15" t="s">
        <v>80</v>
      </c>
      <c r="AY1149" s="224" t="s">
        <v>143</v>
      </c>
    </row>
    <row r="1150" spans="1:65" s="2" customFormat="1" ht="24.2" customHeight="1">
      <c r="A1150" s="36"/>
      <c r="B1150" s="37"/>
      <c r="C1150" s="175" t="s">
        <v>1234</v>
      </c>
      <c r="D1150" s="175" t="s">
        <v>145</v>
      </c>
      <c r="E1150" s="176" t="s">
        <v>1235</v>
      </c>
      <c r="F1150" s="177" t="s">
        <v>1236</v>
      </c>
      <c r="G1150" s="178" t="s">
        <v>154</v>
      </c>
      <c r="H1150" s="179">
        <v>610.652</v>
      </c>
      <c r="I1150" s="180"/>
      <c r="J1150" s="181">
        <f>ROUND(I1150*H1150,2)</f>
        <v>0</v>
      </c>
      <c r="K1150" s="177" t="s">
        <v>155</v>
      </c>
      <c r="L1150" s="41"/>
      <c r="M1150" s="182" t="s">
        <v>19</v>
      </c>
      <c r="N1150" s="183" t="s">
        <v>43</v>
      </c>
      <c r="O1150" s="66"/>
      <c r="P1150" s="184">
        <f>O1150*H1150</f>
        <v>0</v>
      </c>
      <c r="Q1150" s="184">
        <v>0.0015</v>
      </c>
      <c r="R1150" s="184">
        <f>Q1150*H1150</f>
        <v>0.9159780000000001</v>
      </c>
      <c r="S1150" s="184">
        <v>0</v>
      </c>
      <c r="T1150" s="185">
        <f>S1150*H1150</f>
        <v>0</v>
      </c>
      <c r="U1150" s="36"/>
      <c r="V1150" s="36"/>
      <c r="W1150" s="36"/>
      <c r="X1150" s="36"/>
      <c r="Y1150" s="36"/>
      <c r="Z1150" s="36"/>
      <c r="AA1150" s="36"/>
      <c r="AB1150" s="36"/>
      <c r="AC1150" s="36"/>
      <c r="AD1150" s="36"/>
      <c r="AE1150" s="36"/>
      <c r="AR1150" s="186" t="s">
        <v>242</v>
      </c>
      <c r="AT1150" s="186" t="s">
        <v>145</v>
      </c>
      <c r="AU1150" s="186" t="s">
        <v>82</v>
      </c>
      <c r="AY1150" s="19" t="s">
        <v>143</v>
      </c>
      <c r="BE1150" s="187">
        <f>IF(N1150="základní",J1150,0)</f>
        <v>0</v>
      </c>
      <c r="BF1150" s="187">
        <f>IF(N1150="snížená",J1150,0)</f>
        <v>0</v>
      </c>
      <c r="BG1150" s="187">
        <f>IF(N1150="zákl. přenesená",J1150,0)</f>
        <v>0</v>
      </c>
      <c r="BH1150" s="187">
        <f>IF(N1150="sníž. přenesená",J1150,0)</f>
        <v>0</v>
      </c>
      <c r="BI1150" s="187">
        <f>IF(N1150="nulová",J1150,0)</f>
        <v>0</v>
      </c>
      <c r="BJ1150" s="19" t="s">
        <v>80</v>
      </c>
      <c r="BK1150" s="187">
        <f>ROUND(I1150*H1150,2)</f>
        <v>0</v>
      </c>
      <c r="BL1150" s="19" t="s">
        <v>242</v>
      </c>
      <c r="BM1150" s="186" t="s">
        <v>1237</v>
      </c>
    </row>
    <row r="1151" spans="1:47" s="2" customFormat="1" ht="19.5">
      <c r="A1151" s="36"/>
      <c r="B1151" s="37"/>
      <c r="C1151" s="38"/>
      <c r="D1151" s="188" t="s">
        <v>151</v>
      </c>
      <c r="E1151" s="38"/>
      <c r="F1151" s="189" t="s">
        <v>1238</v>
      </c>
      <c r="G1151" s="38"/>
      <c r="H1151" s="38"/>
      <c r="I1151" s="190"/>
      <c r="J1151" s="38"/>
      <c r="K1151" s="38"/>
      <c r="L1151" s="41"/>
      <c r="M1151" s="191"/>
      <c r="N1151" s="192"/>
      <c r="O1151" s="66"/>
      <c r="P1151" s="66"/>
      <c r="Q1151" s="66"/>
      <c r="R1151" s="66"/>
      <c r="S1151" s="66"/>
      <c r="T1151" s="67"/>
      <c r="U1151" s="36"/>
      <c r="V1151" s="36"/>
      <c r="W1151" s="36"/>
      <c r="X1151" s="36"/>
      <c r="Y1151" s="36"/>
      <c r="Z1151" s="36"/>
      <c r="AA1151" s="36"/>
      <c r="AB1151" s="36"/>
      <c r="AC1151" s="36"/>
      <c r="AD1151" s="36"/>
      <c r="AE1151" s="36"/>
      <c r="AT1151" s="19" t="s">
        <v>151</v>
      </c>
      <c r="AU1151" s="19" t="s">
        <v>82</v>
      </c>
    </row>
    <row r="1152" spans="1:65" s="2" customFormat="1" ht="24.2" customHeight="1">
      <c r="A1152" s="36"/>
      <c r="B1152" s="37"/>
      <c r="C1152" s="175" t="s">
        <v>1239</v>
      </c>
      <c r="D1152" s="175" t="s">
        <v>145</v>
      </c>
      <c r="E1152" s="176" t="s">
        <v>1240</v>
      </c>
      <c r="F1152" s="177" t="s">
        <v>1241</v>
      </c>
      <c r="G1152" s="178" t="s">
        <v>154</v>
      </c>
      <c r="H1152" s="179">
        <v>610.652</v>
      </c>
      <c r="I1152" s="180"/>
      <c r="J1152" s="181">
        <f>ROUND(I1152*H1152,2)</f>
        <v>0</v>
      </c>
      <c r="K1152" s="177" t="s">
        <v>155</v>
      </c>
      <c r="L1152" s="41"/>
      <c r="M1152" s="182" t="s">
        <v>19</v>
      </c>
      <c r="N1152" s="183" t="s">
        <v>43</v>
      </c>
      <c r="O1152" s="66"/>
      <c r="P1152" s="184">
        <f>O1152*H1152</f>
        <v>0</v>
      </c>
      <c r="Q1152" s="184">
        <v>0.00605</v>
      </c>
      <c r="R1152" s="184">
        <f>Q1152*H1152</f>
        <v>3.6944446</v>
      </c>
      <c r="S1152" s="184">
        <v>0</v>
      </c>
      <c r="T1152" s="185">
        <f>S1152*H1152</f>
        <v>0</v>
      </c>
      <c r="U1152" s="36"/>
      <c r="V1152" s="36"/>
      <c r="W1152" s="36"/>
      <c r="X1152" s="36"/>
      <c r="Y1152" s="36"/>
      <c r="Z1152" s="36"/>
      <c r="AA1152" s="36"/>
      <c r="AB1152" s="36"/>
      <c r="AC1152" s="36"/>
      <c r="AD1152" s="36"/>
      <c r="AE1152" s="36"/>
      <c r="AR1152" s="186" t="s">
        <v>242</v>
      </c>
      <c r="AT1152" s="186" t="s">
        <v>145</v>
      </c>
      <c r="AU1152" s="186" t="s">
        <v>82</v>
      </c>
      <c r="AY1152" s="19" t="s">
        <v>143</v>
      </c>
      <c r="BE1152" s="187">
        <f>IF(N1152="základní",J1152,0)</f>
        <v>0</v>
      </c>
      <c r="BF1152" s="187">
        <f>IF(N1152="snížená",J1152,0)</f>
        <v>0</v>
      </c>
      <c r="BG1152" s="187">
        <f>IF(N1152="zákl. přenesená",J1152,0)</f>
        <v>0</v>
      </c>
      <c r="BH1152" s="187">
        <f>IF(N1152="sníž. přenesená",J1152,0)</f>
        <v>0</v>
      </c>
      <c r="BI1152" s="187">
        <f>IF(N1152="nulová",J1152,0)</f>
        <v>0</v>
      </c>
      <c r="BJ1152" s="19" t="s">
        <v>80</v>
      </c>
      <c r="BK1152" s="187">
        <f>ROUND(I1152*H1152,2)</f>
        <v>0</v>
      </c>
      <c r="BL1152" s="19" t="s">
        <v>242</v>
      </c>
      <c r="BM1152" s="186" t="s">
        <v>1242</v>
      </c>
    </row>
    <row r="1153" spans="1:47" s="2" customFormat="1" ht="19.5">
      <c r="A1153" s="36"/>
      <c r="B1153" s="37"/>
      <c r="C1153" s="38"/>
      <c r="D1153" s="188" t="s">
        <v>151</v>
      </c>
      <c r="E1153" s="38"/>
      <c r="F1153" s="189" t="s">
        <v>1243</v>
      </c>
      <c r="G1153" s="38"/>
      <c r="H1153" s="38"/>
      <c r="I1153" s="190"/>
      <c r="J1153" s="38"/>
      <c r="K1153" s="38"/>
      <c r="L1153" s="41"/>
      <c r="M1153" s="191"/>
      <c r="N1153" s="192"/>
      <c r="O1153" s="66"/>
      <c r="P1153" s="66"/>
      <c r="Q1153" s="66"/>
      <c r="R1153" s="66"/>
      <c r="S1153" s="66"/>
      <c r="T1153" s="67"/>
      <c r="U1153" s="36"/>
      <c r="V1153" s="36"/>
      <c r="W1153" s="36"/>
      <c r="X1153" s="36"/>
      <c r="Y1153" s="36"/>
      <c r="Z1153" s="36"/>
      <c r="AA1153" s="36"/>
      <c r="AB1153" s="36"/>
      <c r="AC1153" s="36"/>
      <c r="AD1153" s="36"/>
      <c r="AE1153" s="36"/>
      <c r="AT1153" s="19" t="s">
        <v>151</v>
      </c>
      <c r="AU1153" s="19" t="s">
        <v>82</v>
      </c>
    </row>
    <row r="1154" spans="1:65" s="2" customFormat="1" ht="14.45" customHeight="1">
      <c r="A1154" s="36"/>
      <c r="B1154" s="37"/>
      <c r="C1154" s="225" t="s">
        <v>1244</v>
      </c>
      <c r="D1154" s="225" t="s">
        <v>214</v>
      </c>
      <c r="E1154" s="226" t="s">
        <v>1245</v>
      </c>
      <c r="F1154" s="227" t="s">
        <v>1246</v>
      </c>
      <c r="G1154" s="228" t="s">
        <v>154</v>
      </c>
      <c r="H1154" s="229">
        <v>671.717</v>
      </c>
      <c r="I1154" s="230"/>
      <c r="J1154" s="231">
        <f>ROUND(I1154*H1154,2)</f>
        <v>0</v>
      </c>
      <c r="K1154" s="227" t="s">
        <v>155</v>
      </c>
      <c r="L1154" s="232"/>
      <c r="M1154" s="233" t="s">
        <v>19</v>
      </c>
      <c r="N1154" s="234" t="s">
        <v>43</v>
      </c>
      <c r="O1154" s="66"/>
      <c r="P1154" s="184">
        <f>O1154*H1154</f>
        <v>0</v>
      </c>
      <c r="Q1154" s="184">
        <v>0.0129</v>
      </c>
      <c r="R1154" s="184">
        <f>Q1154*H1154</f>
        <v>8.6651493</v>
      </c>
      <c r="S1154" s="184">
        <v>0</v>
      </c>
      <c r="T1154" s="185">
        <f>S1154*H1154</f>
        <v>0</v>
      </c>
      <c r="U1154" s="36"/>
      <c r="V1154" s="36"/>
      <c r="W1154" s="36"/>
      <c r="X1154" s="36"/>
      <c r="Y1154" s="36"/>
      <c r="Z1154" s="36"/>
      <c r="AA1154" s="36"/>
      <c r="AB1154" s="36"/>
      <c r="AC1154" s="36"/>
      <c r="AD1154" s="36"/>
      <c r="AE1154" s="36"/>
      <c r="AR1154" s="186" t="s">
        <v>356</v>
      </c>
      <c r="AT1154" s="186" t="s">
        <v>214</v>
      </c>
      <c r="AU1154" s="186" t="s">
        <v>82</v>
      </c>
      <c r="AY1154" s="19" t="s">
        <v>143</v>
      </c>
      <c r="BE1154" s="187">
        <f>IF(N1154="základní",J1154,0)</f>
        <v>0</v>
      </c>
      <c r="BF1154" s="187">
        <f>IF(N1154="snížená",J1154,0)</f>
        <v>0</v>
      </c>
      <c r="BG1154" s="187">
        <f>IF(N1154="zákl. přenesená",J1154,0)</f>
        <v>0</v>
      </c>
      <c r="BH1154" s="187">
        <f>IF(N1154="sníž. přenesená",J1154,0)</f>
        <v>0</v>
      </c>
      <c r="BI1154" s="187">
        <f>IF(N1154="nulová",J1154,0)</f>
        <v>0</v>
      </c>
      <c r="BJ1154" s="19" t="s">
        <v>80</v>
      </c>
      <c r="BK1154" s="187">
        <f>ROUND(I1154*H1154,2)</f>
        <v>0</v>
      </c>
      <c r="BL1154" s="19" t="s">
        <v>242</v>
      </c>
      <c r="BM1154" s="186" t="s">
        <v>1247</v>
      </c>
    </row>
    <row r="1155" spans="1:47" s="2" customFormat="1" ht="12">
      <c r="A1155" s="36"/>
      <c r="B1155" s="37"/>
      <c r="C1155" s="38"/>
      <c r="D1155" s="188" t="s">
        <v>151</v>
      </c>
      <c r="E1155" s="38"/>
      <c r="F1155" s="189" t="s">
        <v>1246</v>
      </c>
      <c r="G1155" s="38"/>
      <c r="H1155" s="38"/>
      <c r="I1155" s="190"/>
      <c r="J1155" s="38"/>
      <c r="K1155" s="38"/>
      <c r="L1155" s="41"/>
      <c r="M1155" s="191"/>
      <c r="N1155" s="192"/>
      <c r="O1155" s="66"/>
      <c r="P1155" s="66"/>
      <c r="Q1155" s="66"/>
      <c r="R1155" s="66"/>
      <c r="S1155" s="66"/>
      <c r="T1155" s="67"/>
      <c r="U1155" s="36"/>
      <c r="V1155" s="36"/>
      <c r="W1155" s="36"/>
      <c r="X1155" s="36"/>
      <c r="Y1155" s="36"/>
      <c r="Z1155" s="36"/>
      <c r="AA1155" s="36"/>
      <c r="AB1155" s="36"/>
      <c r="AC1155" s="36"/>
      <c r="AD1155" s="36"/>
      <c r="AE1155" s="36"/>
      <c r="AT1155" s="19" t="s">
        <v>151</v>
      </c>
      <c r="AU1155" s="19" t="s">
        <v>82</v>
      </c>
    </row>
    <row r="1156" spans="2:51" s="13" customFormat="1" ht="12">
      <c r="B1156" s="193"/>
      <c r="C1156" s="194"/>
      <c r="D1156" s="188" t="s">
        <v>158</v>
      </c>
      <c r="E1156" s="195" t="s">
        <v>19</v>
      </c>
      <c r="F1156" s="196" t="s">
        <v>1248</v>
      </c>
      <c r="G1156" s="194"/>
      <c r="H1156" s="197">
        <v>610.652</v>
      </c>
      <c r="I1156" s="198"/>
      <c r="J1156" s="194"/>
      <c r="K1156" s="194"/>
      <c r="L1156" s="199"/>
      <c r="M1156" s="200"/>
      <c r="N1156" s="201"/>
      <c r="O1156" s="201"/>
      <c r="P1156" s="201"/>
      <c r="Q1156" s="201"/>
      <c r="R1156" s="201"/>
      <c r="S1156" s="201"/>
      <c r="T1156" s="202"/>
      <c r="AT1156" s="203" t="s">
        <v>158</v>
      </c>
      <c r="AU1156" s="203" t="s">
        <v>82</v>
      </c>
      <c r="AV1156" s="13" t="s">
        <v>82</v>
      </c>
      <c r="AW1156" s="13" t="s">
        <v>33</v>
      </c>
      <c r="AX1156" s="13" t="s">
        <v>80</v>
      </c>
      <c r="AY1156" s="203" t="s">
        <v>143</v>
      </c>
    </row>
    <row r="1157" spans="2:51" s="13" customFormat="1" ht="12">
      <c r="B1157" s="193"/>
      <c r="C1157" s="194"/>
      <c r="D1157" s="188" t="s">
        <v>158</v>
      </c>
      <c r="E1157" s="194"/>
      <c r="F1157" s="196" t="s">
        <v>1249</v>
      </c>
      <c r="G1157" s="194"/>
      <c r="H1157" s="197">
        <v>671.717</v>
      </c>
      <c r="I1157" s="198"/>
      <c r="J1157" s="194"/>
      <c r="K1157" s="194"/>
      <c r="L1157" s="199"/>
      <c r="M1157" s="200"/>
      <c r="N1157" s="201"/>
      <c r="O1157" s="201"/>
      <c r="P1157" s="201"/>
      <c r="Q1157" s="201"/>
      <c r="R1157" s="201"/>
      <c r="S1157" s="201"/>
      <c r="T1157" s="202"/>
      <c r="AT1157" s="203" t="s">
        <v>158</v>
      </c>
      <c r="AU1157" s="203" t="s">
        <v>82</v>
      </c>
      <c r="AV1157" s="13" t="s">
        <v>82</v>
      </c>
      <c r="AW1157" s="13" t="s">
        <v>4</v>
      </c>
      <c r="AX1157" s="13" t="s">
        <v>80</v>
      </c>
      <c r="AY1157" s="203" t="s">
        <v>143</v>
      </c>
    </row>
    <row r="1158" spans="1:65" s="2" customFormat="1" ht="14.45" customHeight="1">
      <c r="A1158" s="36"/>
      <c r="B1158" s="37"/>
      <c r="C1158" s="175" t="s">
        <v>1250</v>
      </c>
      <c r="D1158" s="175" t="s">
        <v>145</v>
      </c>
      <c r="E1158" s="176" t="s">
        <v>1251</v>
      </c>
      <c r="F1158" s="177" t="s">
        <v>1252</v>
      </c>
      <c r="G1158" s="178" t="s">
        <v>375</v>
      </c>
      <c r="H1158" s="179">
        <v>50.786</v>
      </c>
      <c r="I1158" s="180"/>
      <c r="J1158" s="181">
        <f>ROUND(I1158*H1158,2)</f>
        <v>0</v>
      </c>
      <c r="K1158" s="177" t="s">
        <v>155</v>
      </c>
      <c r="L1158" s="41"/>
      <c r="M1158" s="182" t="s">
        <v>19</v>
      </c>
      <c r="N1158" s="183" t="s">
        <v>43</v>
      </c>
      <c r="O1158" s="66"/>
      <c r="P1158" s="184">
        <f>O1158*H1158</f>
        <v>0</v>
      </c>
      <c r="Q1158" s="184">
        <v>0.00055</v>
      </c>
      <c r="R1158" s="184">
        <f>Q1158*H1158</f>
        <v>0.027932300000000004</v>
      </c>
      <c r="S1158" s="184">
        <v>0</v>
      </c>
      <c r="T1158" s="185">
        <f>S1158*H1158</f>
        <v>0</v>
      </c>
      <c r="U1158" s="36"/>
      <c r="V1158" s="36"/>
      <c r="W1158" s="36"/>
      <c r="X1158" s="36"/>
      <c r="Y1158" s="36"/>
      <c r="Z1158" s="36"/>
      <c r="AA1158" s="36"/>
      <c r="AB1158" s="36"/>
      <c r="AC1158" s="36"/>
      <c r="AD1158" s="36"/>
      <c r="AE1158" s="36"/>
      <c r="AR1158" s="186" t="s">
        <v>242</v>
      </c>
      <c r="AT1158" s="186" t="s">
        <v>145</v>
      </c>
      <c r="AU1158" s="186" t="s">
        <v>82</v>
      </c>
      <c r="AY1158" s="19" t="s">
        <v>143</v>
      </c>
      <c r="BE1158" s="187">
        <f>IF(N1158="základní",J1158,0)</f>
        <v>0</v>
      </c>
      <c r="BF1158" s="187">
        <f>IF(N1158="snížená",J1158,0)</f>
        <v>0</v>
      </c>
      <c r="BG1158" s="187">
        <f>IF(N1158="zákl. přenesená",J1158,0)</f>
        <v>0</v>
      </c>
      <c r="BH1158" s="187">
        <f>IF(N1158="sníž. přenesená",J1158,0)</f>
        <v>0</v>
      </c>
      <c r="BI1158" s="187">
        <f>IF(N1158="nulová",J1158,0)</f>
        <v>0</v>
      </c>
      <c r="BJ1158" s="19" t="s">
        <v>80</v>
      </c>
      <c r="BK1158" s="187">
        <f>ROUND(I1158*H1158,2)</f>
        <v>0</v>
      </c>
      <c r="BL1158" s="19" t="s">
        <v>242</v>
      </c>
      <c r="BM1158" s="186" t="s">
        <v>1253</v>
      </c>
    </row>
    <row r="1159" spans="1:47" s="2" customFormat="1" ht="19.5">
      <c r="A1159" s="36"/>
      <c r="B1159" s="37"/>
      <c r="C1159" s="38"/>
      <c r="D1159" s="188" t="s">
        <v>151</v>
      </c>
      <c r="E1159" s="38"/>
      <c r="F1159" s="189" t="s">
        <v>1254</v>
      </c>
      <c r="G1159" s="38"/>
      <c r="H1159" s="38"/>
      <c r="I1159" s="190"/>
      <c r="J1159" s="38"/>
      <c r="K1159" s="38"/>
      <c r="L1159" s="41"/>
      <c r="M1159" s="191"/>
      <c r="N1159" s="192"/>
      <c r="O1159" s="66"/>
      <c r="P1159" s="66"/>
      <c r="Q1159" s="66"/>
      <c r="R1159" s="66"/>
      <c r="S1159" s="66"/>
      <c r="T1159" s="67"/>
      <c r="U1159" s="36"/>
      <c r="V1159" s="36"/>
      <c r="W1159" s="36"/>
      <c r="X1159" s="36"/>
      <c r="Y1159" s="36"/>
      <c r="Z1159" s="36"/>
      <c r="AA1159" s="36"/>
      <c r="AB1159" s="36"/>
      <c r="AC1159" s="36"/>
      <c r="AD1159" s="36"/>
      <c r="AE1159" s="36"/>
      <c r="AT1159" s="19" t="s">
        <v>151</v>
      </c>
      <c r="AU1159" s="19" t="s">
        <v>82</v>
      </c>
    </row>
    <row r="1160" spans="2:51" s="14" customFormat="1" ht="12">
      <c r="B1160" s="204"/>
      <c r="C1160" s="205"/>
      <c r="D1160" s="188" t="s">
        <v>158</v>
      </c>
      <c r="E1160" s="206" t="s">
        <v>19</v>
      </c>
      <c r="F1160" s="207" t="s">
        <v>276</v>
      </c>
      <c r="G1160" s="205"/>
      <c r="H1160" s="206" t="s">
        <v>19</v>
      </c>
      <c r="I1160" s="208"/>
      <c r="J1160" s="205"/>
      <c r="K1160" s="205"/>
      <c r="L1160" s="209"/>
      <c r="M1160" s="210"/>
      <c r="N1160" s="211"/>
      <c r="O1160" s="211"/>
      <c r="P1160" s="211"/>
      <c r="Q1160" s="211"/>
      <c r="R1160" s="211"/>
      <c r="S1160" s="211"/>
      <c r="T1160" s="212"/>
      <c r="AT1160" s="213" t="s">
        <v>158</v>
      </c>
      <c r="AU1160" s="213" t="s">
        <v>82</v>
      </c>
      <c r="AV1160" s="14" t="s">
        <v>80</v>
      </c>
      <c r="AW1160" s="14" t="s">
        <v>33</v>
      </c>
      <c r="AX1160" s="14" t="s">
        <v>72</v>
      </c>
      <c r="AY1160" s="213" t="s">
        <v>143</v>
      </c>
    </row>
    <row r="1161" spans="2:51" s="13" customFormat="1" ht="12">
      <c r="B1161" s="193"/>
      <c r="C1161" s="194"/>
      <c r="D1161" s="188" t="s">
        <v>158</v>
      </c>
      <c r="E1161" s="195" t="s">
        <v>19</v>
      </c>
      <c r="F1161" s="196" t="s">
        <v>1255</v>
      </c>
      <c r="G1161" s="194"/>
      <c r="H1161" s="197">
        <v>25.65</v>
      </c>
      <c r="I1161" s="198"/>
      <c r="J1161" s="194"/>
      <c r="K1161" s="194"/>
      <c r="L1161" s="199"/>
      <c r="M1161" s="200"/>
      <c r="N1161" s="201"/>
      <c r="O1161" s="201"/>
      <c r="P1161" s="201"/>
      <c r="Q1161" s="201"/>
      <c r="R1161" s="201"/>
      <c r="S1161" s="201"/>
      <c r="T1161" s="202"/>
      <c r="AT1161" s="203" t="s">
        <v>158</v>
      </c>
      <c r="AU1161" s="203" t="s">
        <v>82</v>
      </c>
      <c r="AV1161" s="13" t="s">
        <v>82</v>
      </c>
      <c r="AW1161" s="13" t="s">
        <v>33</v>
      </c>
      <c r="AX1161" s="13" t="s">
        <v>72</v>
      </c>
      <c r="AY1161" s="203" t="s">
        <v>143</v>
      </c>
    </row>
    <row r="1162" spans="2:51" s="14" customFormat="1" ht="12">
      <c r="B1162" s="204"/>
      <c r="C1162" s="205"/>
      <c r="D1162" s="188" t="s">
        <v>158</v>
      </c>
      <c r="E1162" s="206" t="s">
        <v>19</v>
      </c>
      <c r="F1162" s="207" t="s">
        <v>287</v>
      </c>
      <c r="G1162" s="205"/>
      <c r="H1162" s="206" t="s">
        <v>19</v>
      </c>
      <c r="I1162" s="208"/>
      <c r="J1162" s="205"/>
      <c r="K1162" s="205"/>
      <c r="L1162" s="209"/>
      <c r="M1162" s="210"/>
      <c r="N1162" s="211"/>
      <c r="O1162" s="211"/>
      <c r="P1162" s="211"/>
      <c r="Q1162" s="211"/>
      <c r="R1162" s="211"/>
      <c r="S1162" s="211"/>
      <c r="T1162" s="212"/>
      <c r="AT1162" s="213" t="s">
        <v>158</v>
      </c>
      <c r="AU1162" s="213" t="s">
        <v>82</v>
      </c>
      <c r="AV1162" s="14" t="s">
        <v>80</v>
      </c>
      <c r="AW1162" s="14" t="s">
        <v>33</v>
      </c>
      <c r="AX1162" s="14" t="s">
        <v>72</v>
      </c>
      <c r="AY1162" s="213" t="s">
        <v>143</v>
      </c>
    </row>
    <row r="1163" spans="2:51" s="13" customFormat="1" ht="12">
      <c r="B1163" s="193"/>
      <c r="C1163" s="194"/>
      <c r="D1163" s="188" t="s">
        <v>158</v>
      </c>
      <c r="E1163" s="195" t="s">
        <v>19</v>
      </c>
      <c r="F1163" s="196" t="s">
        <v>1256</v>
      </c>
      <c r="G1163" s="194"/>
      <c r="H1163" s="197">
        <v>8.6</v>
      </c>
      <c r="I1163" s="198"/>
      <c r="J1163" s="194"/>
      <c r="K1163" s="194"/>
      <c r="L1163" s="199"/>
      <c r="M1163" s="200"/>
      <c r="N1163" s="201"/>
      <c r="O1163" s="201"/>
      <c r="P1163" s="201"/>
      <c r="Q1163" s="201"/>
      <c r="R1163" s="201"/>
      <c r="S1163" s="201"/>
      <c r="T1163" s="202"/>
      <c r="AT1163" s="203" t="s">
        <v>158</v>
      </c>
      <c r="AU1163" s="203" t="s">
        <v>82</v>
      </c>
      <c r="AV1163" s="13" t="s">
        <v>82</v>
      </c>
      <c r="AW1163" s="13" t="s">
        <v>33</v>
      </c>
      <c r="AX1163" s="13" t="s">
        <v>72</v>
      </c>
      <c r="AY1163" s="203" t="s">
        <v>143</v>
      </c>
    </row>
    <row r="1164" spans="2:51" s="14" customFormat="1" ht="12">
      <c r="B1164" s="204"/>
      <c r="C1164" s="205"/>
      <c r="D1164" s="188" t="s">
        <v>158</v>
      </c>
      <c r="E1164" s="206" t="s">
        <v>19</v>
      </c>
      <c r="F1164" s="207" t="s">
        <v>297</v>
      </c>
      <c r="G1164" s="205"/>
      <c r="H1164" s="206" t="s">
        <v>19</v>
      </c>
      <c r="I1164" s="208"/>
      <c r="J1164" s="205"/>
      <c r="K1164" s="205"/>
      <c r="L1164" s="209"/>
      <c r="M1164" s="210"/>
      <c r="N1164" s="211"/>
      <c r="O1164" s="211"/>
      <c r="P1164" s="211"/>
      <c r="Q1164" s="211"/>
      <c r="R1164" s="211"/>
      <c r="S1164" s="211"/>
      <c r="T1164" s="212"/>
      <c r="AT1164" s="213" t="s">
        <v>158</v>
      </c>
      <c r="AU1164" s="213" t="s">
        <v>82</v>
      </c>
      <c r="AV1164" s="14" t="s">
        <v>80</v>
      </c>
      <c r="AW1164" s="14" t="s">
        <v>33</v>
      </c>
      <c r="AX1164" s="14" t="s">
        <v>72</v>
      </c>
      <c r="AY1164" s="213" t="s">
        <v>143</v>
      </c>
    </row>
    <row r="1165" spans="2:51" s="13" customFormat="1" ht="12">
      <c r="B1165" s="193"/>
      <c r="C1165" s="194"/>
      <c r="D1165" s="188" t="s">
        <v>158</v>
      </c>
      <c r="E1165" s="195" t="s">
        <v>19</v>
      </c>
      <c r="F1165" s="196" t="s">
        <v>1257</v>
      </c>
      <c r="G1165" s="194"/>
      <c r="H1165" s="197">
        <v>11.586</v>
      </c>
      <c r="I1165" s="198"/>
      <c r="J1165" s="194"/>
      <c r="K1165" s="194"/>
      <c r="L1165" s="199"/>
      <c r="M1165" s="200"/>
      <c r="N1165" s="201"/>
      <c r="O1165" s="201"/>
      <c r="P1165" s="201"/>
      <c r="Q1165" s="201"/>
      <c r="R1165" s="201"/>
      <c r="S1165" s="201"/>
      <c r="T1165" s="202"/>
      <c r="AT1165" s="203" t="s">
        <v>158</v>
      </c>
      <c r="AU1165" s="203" t="s">
        <v>82</v>
      </c>
      <c r="AV1165" s="13" t="s">
        <v>82</v>
      </c>
      <c r="AW1165" s="13" t="s">
        <v>33</v>
      </c>
      <c r="AX1165" s="13" t="s">
        <v>72</v>
      </c>
      <c r="AY1165" s="203" t="s">
        <v>143</v>
      </c>
    </row>
    <row r="1166" spans="2:51" s="14" customFormat="1" ht="12">
      <c r="B1166" s="204"/>
      <c r="C1166" s="205"/>
      <c r="D1166" s="188" t="s">
        <v>158</v>
      </c>
      <c r="E1166" s="206" t="s">
        <v>19</v>
      </c>
      <c r="F1166" s="207" t="s">
        <v>306</v>
      </c>
      <c r="G1166" s="205"/>
      <c r="H1166" s="206" t="s">
        <v>19</v>
      </c>
      <c r="I1166" s="208"/>
      <c r="J1166" s="205"/>
      <c r="K1166" s="205"/>
      <c r="L1166" s="209"/>
      <c r="M1166" s="210"/>
      <c r="N1166" s="211"/>
      <c r="O1166" s="211"/>
      <c r="P1166" s="211"/>
      <c r="Q1166" s="211"/>
      <c r="R1166" s="211"/>
      <c r="S1166" s="211"/>
      <c r="T1166" s="212"/>
      <c r="AT1166" s="213" t="s">
        <v>158</v>
      </c>
      <c r="AU1166" s="213" t="s">
        <v>82</v>
      </c>
      <c r="AV1166" s="14" t="s">
        <v>80</v>
      </c>
      <c r="AW1166" s="14" t="s">
        <v>33</v>
      </c>
      <c r="AX1166" s="14" t="s">
        <v>72</v>
      </c>
      <c r="AY1166" s="213" t="s">
        <v>143</v>
      </c>
    </row>
    <row r="1167" spans="2:51" s="13" customFormat="1" ht="12">
      <c r="B1167" s="193"/>
      <c r="C1167" s="194"/>
      <c r="D1167" s="188" t="s">
        <v>158</v>
      </c>
      <c r="E1167" s="195" t="s">
        <v>19</v>
      </c>
      <c r="F1167" s="196" t="s">
        <v>1258</v>
      </c>
      <c r="G1167" s="194"/>
      <c r="H1167" s="197">
        <v>4.95</v>
      </c>
      <c r="I1167" s="198"/>
      <c r="J1167" s="194"/>
      <c r="K1167" s="194"/>
      <c r="L1167" s="199"/>
      <c r="M1167" s="200"/>
      <c r="N1167" s="201"/>
      <c r="O1167" s="201"/>
      <c r="P1167" s="201"/>
      <c r="Q1167" s="201"/>
      <c r="R1167" s="201"/>
      <c r="S1167" s="201"/>
      <c r="T1167" s="202"/>
      <c r="AT1167" s="203" t="s">
        <v>158</v>
      </c>
      <c r="AU1167" s="203" t="s">
        <v>82</v>
      </c>
      <c r="AV1167" s="13" t="s">
        <v>82</v>
      </c>
      <c r="AW1167" s="13" t="s">
        <v>33</v>
      </c>
      <c r="AX1167" s="13" t="s">
        <v>72</v>
      </c>
      <c r="AY1167" s="203" t="s">
        <v>143</v>
      </c>
    </row>
    <row r="1168" spans="2:51" s="15" customFormat="1" ht="12">
      <c r="B1168" s="214"/>
      <c r="C1168" s="215"/>
      <c r="D1168" s="188" t="s">
        <v>158</v>
      </c>
      <c r="E1168" s="216" t="s">
        <v>19</v>
      </c>
      <c r="F1168" s="217" t="s">
        <v>172</v>
      </c>
      <c r="G1168" s="215"/>
      <c r="H1168" s="218">
        <v>50.786</v>
      </c>
      <c r="I1168" s="219"/>
      <c r="J1168" s="215"/>
      <c r="K1168" s="215"/>
      <c r="L1168" s="220"/>
      <c r="M1168" s="221"/>
      <c r="N1168" s="222"/>
      <c r="O1168" s="222"/>
      <c r="P1168" s="222"/>
      <c r="Q1168" s="222"/>
      <c r="R1168" s="222"/>
      <c r="S1168" s="222"/>
      <c r="T1168" s="223"/>
      <c r="AT1168" s="224" t="s">
        <v>158</v>
      </c>
      <c r="AU1168" s="224" t="s">
        <v>82</v>
      </c>
      <c r="AV1168" s="15" t="s">
        <v>149</v>
      </c>
      <c r="AW1168" s="15" t="s">
        <v>33</v>
      </c>
      <c r="AX1168" s="15" t="s">
        <v>80</v>
      </c>
      <c r="AY1168" s="224" t="s">
        <v>143</v>
      </c>
    </row>
    <row r="1169" spans="1:65" s="2" customFormat="1" ht="14.45" customHeight="1">
      <c r="A1169" s="36"/>
      <c r="B1169" s="37"/>
      <c r="C1169" s="175" t="s">
        <v>1259</v>
      </c>
      <c r="D1169" s="175" t="s">
        <v>145</v>
      </c>
      <c r="E1169" s="176" t="s">
        <v>1260</v>
      </c>
      <c r="F1169" s="177" t="s">
        <v>1261</v>
      </c>
      <c r="G1169" s="178" t="s">
        <v>375</v>
      </c>
      <c r="H1169" s="179">
        <v>369</v>
      </c>
      <c r="I1169" s="180"/>
      <c r="J1169" s="181">
        <f>ROUND(I1169*H1169,2)</f>
        <v>0</v>
      </c>
      <c r="K1169" s="177" t="s">
        <v>155</v>
      </c>
      <c r="L1169" s="41"/>
      <c r="M1169" s="182" t="s">
        <v>19</v>
      </c>
      <c r="N1169" s="183" t="s">
        <v>43</v>
      </c>
      <c r="O1169" s="66"/>
      <c r="P1169" s="184">
        <f>O1169*H1169</f>
        <v>0</v>
      </c>
      <c r="Q1169" s="184">
        <v>3E-05</v>
      </c>
      <c r="R1169" s="184">
        <f>Q1169*H1169</f>
        <v>0.01107</v>
      </c>
      <c r="S1169" s="184">
        <v>0</v>
      </c>
      <c r="T1169" s="185">
        <f>S1169*H1169</f>
        <v>0</v>
      </c>
      <c r="U1169" s="36"/>
      <c r="V1169" s="36"/>
      <c r="W1169" s="36"/>
      <c r="X1169" s="36"/>
      <c r="Y1169" s="36"/>
      <c r="Z1169" s="36"/>
      <c r="AA1169" s="36"/>
      <c r="AB1169" s="36"/>
      <c r="AC1169" s="36"/>
      <c r="AD1169" s="36"/>
      <c r="AE1169" s="36"/>
      <c r="AR1169" s="186" t="s">
        <v>242</v>
      </c>
      <c r="AT1169" s="186" t="s">
        <v>145</v>
      </c>
      <c r="AU1169" s="186" t="s">
        <v>82</v>
      </c>
      <c r="AY1169" s="19" t="s">
        <v>143</v>
      </c>
      <c r="BE1169" s="187">
        <f>IF(N1169="základní",J1169,0)</f>
        <v>0</v>
      </c>
      <c r="BF1169" s="187">
        <f>IF(N1169="snížená",J1169,0)</f>
        <v>0</v>
      </c>
      <c r="BG1169" s="187">
        <f>IF(N1169="zákl. přenesená",J1169,0)</f>
        <v>0</v>
      </c>
      <c r="BH1169" s="187">
        <f>IF(N1169="sníž. přenesená",J1169,0)</f>
        <v>0</v>
      </c>
      <c r="BI1169" s="187">
        <f>IF(N1169="nulová",J1169,0)</f>
        <v>0</v>
      </c>
      <c r="BJ1169" s="19" t="s">
        <v>80</v>
      </c>
      <c r="BK1169" s="187">
        <f>ROUND(I1169*H1169,2)</f>
        <v>0</v>
      </c>
      <c r="BL1169" s="19" t="s">
        <v>242</v>
      </c>
      <c r="BM1169" s="186" t="s">
        <v>1262</v>
      </c>
    </row>
    <row r="1170" spans="1:47" s="2" customFormat="1" ht="12">
      <c r="A1170" s="36"/>
      <c r="B1170" s="37"/>
      <c r="C1170" s="38"/>
      <c r="D1170" s="188" t="s">
        <v>151</v>
      </c>
      <c r="E1170" s="38"/>
      <c r="F1170" s="189" t="s">
        <v>1263</v>
      </c>
      <c r="G1170" s="38"/>
      <c r="H1170" s="38"/>
      <c r="I1170" s="190"/>
      <c r="J1170" s="38"/>
      <c r="K1170" s="38"/>
      <c r="L1170" s="41"/>
      <c r="M1170" s="191"/>
      <c r="N1170" s="192"/>
      <c r="O1170" s="66"/>
      <c r="P1170" s="66"/>
      <c r="Q1170" s="66"/>
      <c r="R1170" s="66"/>
      <c r="S1170" s="66"/>
      <c r="T1170" s="67"/>
      <c r="U1170" s="36"/>
      <c r="V1170" s="36"/>
      <c r="W1170" s="36"/>
      <c r="X1170" s="36"/>
      <c r="Y1170" s="36"/>
      <c r="Z1170" s="36"/>
      <c r="AA1170" s="36"/>
      <c r="AB1170" s="36"/>
      <c r="AC1170" s="36"/>
      <c r="AD1170" s="36"/>
      <c r="AE1170" s="36"/>
      <c r="AT1170" s="19" t="s">
        <v>151</v>
      </c>
      <c r="AU1170" s="19" t="s">
        <v>82</v>
      </c>
    </row>
    <row r="1171" spans="2:51" s="14" customFormat="1" ht="12">
      <c r="B1171" s="204"/>
      <c r="C1171" s="205"/>
      <c r="D1171" s="188" t="s">
        <v>158</v>
      </c>
      <c r="E1171" s="206" t="s">
        <v>19</v>
      </c>
      <c r="F1171" s="207" t="s">
        <v>276</v>
      </c>
      <c r="G1171" s="205"/>
      <c r="H1171" s="206" t="s">
        <v>19</v>
      </c>
      <c r="I1171" s="208"/>
      <c r="J1171" s="205"/>
      <c r="K1171" s="205"/>
      <c r="L1171" s="209"/>
      <c r="M1171" s="210"/>
      <c r="N1171" s="211"/>
      <c r="O1171" s="211"/>
      <c r="P1171" s="211"/>
      <c r="Q1171" s="211"/>
      <c r="R1171" s="211"/>
      <c r="S1171" s="211"/>
      <c r="T1171" s="212"/>
      <c r="AT1171" s="213" t="s">
        <v>158</v>
      </c>
      <c r="AU1171" s="213" t="s">
        <v>82</v>
      </c>
      <c r="AV1171" s="14" t="s">
        <v>80</v>
      </c>
      <c r="AW1171" s="14" t="s">
        <v>33</v>
      </c>
      <c r="AX1171" s="14" t="s">
        <v>72</v>
      </c>
      <c r="AY1171" s="213" t="s">
        <v>143</v>
      </c>
    </row>
    <row r="1172" spans="2:51" s="13" customFormat="1" ht="12">
      <c r="B1172" s="193"/>
      <c r="C1172" s="194"/>
      <c r="D1172" s="188" t="s">
        <v>158</v>
      </c>
      <c r="E1172" s="195" t="s">
        <v>19</v>
      </c>
      <c r="F1172" s="196" t="s">
        <v>1264</v>
      </c>
      <c r="G1172" s="194"/>
      <c r="H1172" s="197">
        <v>100.45</v>
      </c>
      <c r="I1172" s="198"/>
      <c r="J1172" s="194"/>
      <c r="K1172" s="194"/>
      <c r="L1172" s="199"/>
      <c r="M1172" s="200"/>
      <c r="N1172" s="201"/>
      <c r="O1172" s="201"/>
      <c r="P1172" s="201"/>
      <c r="Q1172" s="201"/>
      <c r="R1172" s="201"/>
      <c r="S1172" s="201"/>
      <c r="T1172" s="202"/>
      <c r="AT1172" s="203" t="s">
        <v>158</v>
      </c>
      <c r="AU1172" s="203" t="s">
        <v>82</v>
      </c>
      <c r="AV1172" s="13" t="s">
        <v>82</v>
      </c>
      <c r="AW1172" s="13" t="s">
        <v>33</v>
      </c>
      <c r="AX1172" s="13" t="s">
        <v>72</v>
      </c>
      <c r="AY1172" s="203" t="s">
        <v>143</v>
      </c>
    </row>
    <row r="1173" spans="2:51" s="14" customFormat="1" ht="12">
      <c r="B1173" s="204"/>
      <c r="C1173" s="205"/>
      <c r="D1173" s="188" t="s">
        <v>158</v>
      </c>
      <c r="E1173" s="206" t="s">
        <v>19</v>
      </c>
      <c r="F1173" s="207" t="s">
        <v>287</v>
      </c>
      <c r="G1173" s="205"/>
      <c r="H1173" s="206" t="s">
        <v>19</v>
      </c>
      <c r="I1173" s="208"/>
      <c r="J1173" s="205"/>
      <c r="K1173" s="205"/>
      <c r="L1173" s="209"/>
      <c r="M1173" s="210"/>
      <c r="N1173" s="211"/>
      <c r="O1173" s="211"/>
      <c r="P1173" s="211"/>
      <c r="Q1173" s="211"/>
      <c r="R1173" s="211"/>
      <c r="S1173" s="211"/>
      <c r="T1173" s="212"/>
      <c r="AT1173" s="213" t="s">
        <v>158</v>
      </c>
      <c r="AU1173" s="213" t="s">
        <v>82</v>
      </c>
      <c r="AV1173" s="14" t="s">
        <v>80</v>
      </c>
      <c r="AW1173" s="14" t="s">
        <v>33</v>
      </c>
      <c r="AX1173" s="14" t="s">
        <v>72</v>
      </c>
      <c r="AY1173" s="213" t="s">
        <v>143</v>
      </c>
    </row>
    <row r="1174" spans="2:51" s="13" customFormat="1" ht="12">
      <c r="B1174" s="193"/>
      <c r="C1174" s="194"/>
      <c r="D1174" s="188" t="s">
        <v>158</v>
      </c>
      <c r="E1174" s="195" t="s">
        <v>19</v>
      </c>
      <c r="F1174" s="196" t="s">
        <v>1265</v>
      </c>
      <c r="G1174" s="194"/>
      <c r="H1174" s="197">
        <v>112.75</v>
      </c>
      <c r="I1174" s="198"/>
      <c r="J1174" s="194"/>
      <c r="K1174" s="194"/>
      <c r="L1174" s="199"/>
      <c r="M1174" s="200"/>
      <c r="N1174" s="201"/>
      <c r="O1174" s="201"/>
      <c r="P1174" s="201"/>
      <c r="Q1174" s="201"/>
      <c r="R1174" s="201"/>
      <c r="S1174" s="201"/>
      <c r="T1174" s="202"/>
      <c r="AT1174" s="203" t="s">
        <v>158</v>
      </c>
      <c r="AU1174" s="203" t="s">
        <v>82</v>
      </c>
      <c r="AV1174" s="13" t="s">
        <v>82</v>
      </c>
      <c r="AW1174" s="13" t="s">
        <v>33</v>
      </c>
      <c r="AX1174" s="13" t="s">
        <v>72</v>
      </c>
      <c r="AY1174" s="203" t="s">
        <v>143</v>
      </c>
    </row>
    <row r="1175" spans="2:51" s="14" customFormat="1" ht="12">
      <c r="B1175" s="204"/>
      <c r="C1175" s="205"/>
      <c r="D1175" s="188" t="s">
        <v>158</v>
      </c>
      <c r="E1175" s="206" t="s">
        <v>19</v>
      </c>
      <c r="F1175" s="207" t="s">
        <v>297</v>
      </c>
      <c r="G1175" s="205"/>
      <c r="H1175" s="206" t="s">
        <v>19</v>
      </c>
      <c r="I1175" s="208"/>
      <c r="J1175" s="205"/>
      <c r="K1175" s="205"/>
      <c r="L1175" s="209"/>
      <c r="M1175" s="210"/>
      <c r="N1175" s="211"/>
      <c r="O1175" s="211"/>
      <c r="P1175" s="211"/>
      <c r="Q1175" s="211"/>
      <c r="R1175" s="211"/>
      <c r="S1175" s="211"/>
      <c r="T1175" s="212"/>
      <c r="AT1175" s="213" t="s">
        <v>158</v>
      </c>
      <c r="AU1175" s="213" t="s">
        <v>82</v>
      </c>
      <c r="AV1175" s="14" t="s">
        <v>80</v>
      </c>
      <c r="AW1175" s="14" t="s">
        <v>33</v>
      </c>
      <c r="AX1175" s="14" t="s">
        <v>72</v>
      </c>
      <c r="AY1175" s="213" t="s">
        <v>143</v>
      </c>
    </row>
    <row r="1176" spans="2:51" s="13" customFormat="1" ht="12">
      <c r="B1176" s="193"/>
      <c r="C1176" s="194"/>
      <c r="D1176" s="188" t="s">
        <v>158</v>
      </c>
      <c r="E1176" s="195" t="s">
        <v>19</v>
      </c>
      <c r="F1176" s="196" t="s">
        <v>1266</v>
      </c>
      <c r="G1176" s="194"/>
      <c r="H1176" s="197">
        <v>118.9</v>
      </c>
      <c r="I1176" s="198"/>
      <c r="J1176" s="194"/>
      <c r="K1176" s="194"/>
      <c r="L1176" s="199"/>
      <c r="M1176" s="200"/>
      <c r="N1176" s="201"/>
      <c r="O1176" s="201"/>
      <c r="P1176" s="201"/>
      <c r="Q1176" s="201"/>
      <c r="R1176" s="201"/>
      <c r="S1176" s="201"/>
      <c r="T1176" s="202"/>
      <c r="AT1176" s="203" t="s">
        <v>158</v>
      </c>
      <c r="AU1176" s="203" t="s">
        <v>82</v>
      </c>
      <c r="AV1176" s="13" t="s">
        <v>82</v>
      </c>
      <c r="AW1176" s="13" t="s">
        <v>33</v>
      </c>
      <c r="AX1176" s="13" t="s">
        <v>72</v>
      </c>
      <c r="AY1176" s="203" t="s">
        <v>143</v>
      </c>
    </row>
    <row r="1177" spans="2:51" s="14" customFormat="1" ht="12">
      <c r="B1177" s="204"/>
      <c r="C1177" s="205"/>
      <c r="D1177" s="188" t="s">
        <v>158</v>
      </c>
      <c r="E1177" s="206" t="s">
        <v>19</v>
      </c>
      <c r="F1177" s="207" t="s">
        <v>306</v>
      </c>
      <c r="G1177" s="205"/>
      <c r="H1177" s="206" t="s">
        <v>19</v>
      </c>
      <c r="I1177" s="208"/>
      <c r="J1177" s="205"/>
      <c r="K1177" s="205"/>
      <c r="L1177" s="209"/>
      <c r="M1177" s="210"/>
      <c r="N1177" s="211"/>
      <c r="O1177" s="211"/>
      <c r="P1177" s="211"/>
      <c r="Q1177" s="211"/>
      <c r="R1177" s="211"/>
      <c r="S1177" s="211"/>
      <c r="T1177" s="212"/>
      <c r="AT1177" s="213" t="s">
        <v>158</v>
      </c>
      <c r="AU1177" s="213" t="s">
        <v>82</v>
      </c>
      <c r="AV1177" s="14" t="s">
        <v>80</v>
      </c>
      <c r="AW1177" s="14" t="s">
        <v>33</v>
      </c>
      <c r="AX1177" s="14" t="s">
        <v>72</v>
      </c>
      <c r="AY1177" s="213" t="s">
        <v>143</v>
      </c>
    </row>
    <row r="1178" spans="2:51" s="13" customFormat="1" ht="12">
      <c r="B1178" s="193"/>
      <c r="C1178" s="194"/>
      <c r="D1178" s="188" t="s">
        <v>158</v>
      </c>
      <c r="E1178" s="195" t="s">
        <v>19</v>
      </c>
      <c r="F1178" s="196" t="s">
        <v>1267</v>
      </c>
      <c r="G1178" s="194"/>
      <c r="H1178" s="197">
        <v>36.9</v>
      </c>
      <c r="I1178" s="198"/>
      <c r="J1178" s="194"/>
      <c r="K1178" s="194"/>
      <c r="L1178" s="199"/>
      <c r="M1178" s="200"/>
      <c r="N1178" s="201"/>
      <c r="O1178" s="201"/>
      <c r="P1178" s="201"/>
      <c r="Q1178" s="201"/>
      <c r="R1178" s="201"/>
      <c r="S1178" s="201"/>
      <c r="T1178" s="202"/>
      <c r="AT1178" s="203" t="s">
        <v>158</v>
      </c>
      <c r="AU1178" s="203" t="s">
        <v>82</v>
      </c>
      <c r="AV1178" s="13" t="s">
        <v>82</v>
      </c>
      <c r="AW1178" s="13" t="s">
        <v>33</v>
      </c>
      <c r="AX1178" s="13" t="s">
        <v>72</v>
      </c>
      <c r="AY1178" s="203" t="s">
        <v>143</v>
      </c>
    </row>
    <row r="1179" spans="2:51" s="15" customFormat="1" ht="12">
      <c r="B1179" s="214"/>
      <c r="C1179" s="215"/>
      <c r="D1179" s="188" t="s">
        <v>158</v>
      </c>
      <c r="E1179" s="216" t="s">
        <v>19</v>
      </c>
      <c r="F1179" s="217" t="s">
        <v>172</v>
      </c>
      <c r="G1179" s="215"/>
      <c r="H1179" s="218">
        <v>369</v>
      </c>
      <c r="I1179" s="219"/>
      <c r="J1179" s="215"/>
      <c r="K1179" s="215"/>
      <c r="L1179" s="220"/>
      <c r="M1179" s="221"/>
      <c r="N1179" s="222"/>
      <c r="O1179" s="222"/>
      <c r="P1179" s="222"/>
      <c r="Q1179" s="222"/>
      <c r="R1179" s="222"/>
      <c r="S1179" s="222"/>
      <c r="T1179" s="223"/>
      <c r="AT1179" s="224" t="s">
        <v>158</v>
      </c>
      <c r="AU1179" s="224" t="s">
        <v>82</v>
      </c>
      <c r="AV1179" s="15" t="s">
        <v>149</v>
      </c>
      <c r="AW1179" s="15" t="s">
        <v>33</v>
      </c>
      <c r="AX1179" s="15" t="s">
        <v>80</v>
      </c>
      <c r="AY1179" s="224" t="s">
        <v>143</v>
      </c>
    </row>
    <row r="1180" spans="1:65" s="2" customFormat="1" ht="24.2" customHeight="1">
      <c r="A1180" s="36"/>
      <c r="B1180" s="37"/>
      <c r="C1180" s="175" t="s">
        <v>1268</v>
      </c>
      <c r="D1180" s="175" t="s">
        <v>145</v>
      </c>
      <c r="E1180" s="176" t="s">
        <v>1269</v>
      </c>
      <c r="F1180" s="177" t="s">
        <v>1270</v>
      </c>
      <c r="G1180" s="178" t="s">
        <v>196</v>
      </c>
      <c r="H1180" s="179">
        <v>13.498</v>
      </c>
      <c r="I1180" s="180"/>
      <c r="J1180" s="181">
        <f>ROUND(I1180*H1180,2)</f>
        <v>0</v>
      </c>
      <c r="K1180" s="177" t="s">
        <v>155</v>
      </c>
      <c r="L1180" s="41"/>
      <c r="M1180" s="182" t="s">
        <v>19</v>
      </c>
      <c r="N1180" s="183" t="s">
        <v>43</v>
      </c>
      <c r="O1180" s="66"/>
      <c r="P1180" s="184">
        <f>O1180*H1180</f>
        <v>0</v>
      </c>
      <c r="Q1180" s="184">
        <v>0</v>
      </c>
      <c r="R1180" s="184">
        <f>Q1180*H1180</f>
        <v>0</v>
      </c>
      <c r="S1180" s="184">
        <v>0</v>
      </c>
      <c r="T1180" s="185">
        <f>S1180*H1180</f>
        <v>0</v>
      </c>
      <c r="U1180" s="36"/>
      <c r="V1180" s="36"/>
      <c r="W1180" s="36"/>
      <c r="X1180" s="36"/>
      <c r="Y1180" s="36"/>
      <c r="Z1180" s="36"/>
      <c r="AA1180" s="36"/>
      <c r="AB1180" s="36"/>
      <c r="AC1180" s="36"/>
      <c r="AD1180" s="36"/>
      <c r="AE1180" s="36"/>
      <c r="AR1180" s="186" t="s">
        <v>242</v>
      </c>
      <c r="AT1180" s="186" t="s">
        <v>145</v>
      </c>
      <c r="AU1180" s="186" t="s">
        <v>82</v>
      </c>
      <c r="AY1180" s="19" t="s">
        <v>143</v>
      </c>
      <c r="BE1180" s="187">
        <f>IF(N1180="základní",J1180,0)</f>
        <v>0</v>
      </c>
      <c r="BF1180" s="187">
        <f>IF(N1180="snížená",J1180,0)</f>
        <v>0</v>
      </c>
      <c r="BG1180" s="187">
        <f>IF(N1180="zákl. přenesená",J1180,0)</f>
        <v>0</v>
      </c>
      <c r="BH1180" s="187">
        <f>IF(N1180="sníž. přenesená",J1180,0)</f>
        <v>0</v>
      </c>
      <c r="BI1180" s="187">
        <f>IF(N1180="nulová",J1180,0)</f>
        <v>0</v>
      </c>
      <c r="BJ1180" s="19" t="s">
        <v>80</v>
      </c>
      <c r="BK1180" s="187">
        <f>ROUND(I1180*H1180,2)</f>
        <v>0</v>
      </c>
      <c r="BL1180" s="19" t="s">
        <v>242</v>
      </c>
      <c r="BM1180" s="186" t="s">
        <v>1271</v>
      </c>
    </row>
    <row r="1181" spans="1:47" s="2" customFormat="1" ht="29.25">
      <c r="A1181" s="36"/>
      <c r="B1181" s="37"/>
      <c r="C1181" s="38"/>
      <c r="D1181" s="188" t="s">
        <v>151</v>
      </c>
      <c r="E1181" s="38"/>
      <c r="F1181" s="189" t="s">
        <v>1272</v>
      </c>
      <c r="G1181" s="38"/>
      <c r="H1181" s="38"/>
      <c r="I1181" s="190"/>
      <c r="J1181" s="38"/>
      <c r="K1181" s="38"/>
      <c r="L1181" s="41"/>
      <c r="M1181" s="191"/>
      <c r="N1181" s="192"/>
      <c r="O1181" s="66"/>
      <c r="P1181" s="66"/>
      <c r="Q1181" s="66"/>
      <c r="R1181" s="66"/>
      <c r="S1181" s="66"/>
      <c r="T1181" s="67"/>
      <c r="U1181" s="36"/>
      <c r="V1181" s="36"/>
      <c r="W1181" s="36"/>
      <c r="X1181" s="36"/>
      <c r="Y1181" s="36"/>
      <c r="Z1181" s="36"/>
      <c r="AA1181" s="36"/>
      <c r="AB1181" s="36"/>
      <c r="AC1181" s="36"/>
      <c r="AD1181" s="36"/>
      <c r="AE1181" s="36"/>
      <c r="AT1181" s="19" t="s">
        <v>151</v>
      </c>
      <c r="AU1181" s="19" t="s">
        <v>82</v>
      </c>
    </row>
    <row r="1182" spans="1:65" s="2" customFormat="1" ht="24.2" customHeight="1">
      <c r="A1182" s="36"/>
      <c r="B1182" s="37"/>
      <c r="C1182" s="175" t="s">
        <v>1273</v>
      </c>
      <c r="D1182" s="175" t="s">
        <v>145</v>
      </c>
      <c r="E1182" s="176" t="s">
        <v>1274</v>
      </c>
      <c r="F1182" s="177" t="s">
        <v>1275</v>
      </c>
      <c r="G1182" s="178" t="s">
        <v>196</v>
      </c>
      <c r="H1182" s="179">
        <v>13.498</v>
      </c>
      <c r="I1182" s="180"/>
      <c r="J1182" s="181">
        <f>ROUND(I1182*H1182,2)</f>
        <v>0</v>
      </c>
      <c r="K1182" s="177" t="s">
        <v>155</v>
      </c>
      <c r="L1182" s="41"/>
      <c r="M1182" s="182" t="s">
        <v>19</v>
      </c>
      <c r="N1182" s="183" t="s">
        <v>43</v>
      </c>
      <c r="O1182" s="66"/>
      <c r="P1182" s="184">
        <f>O1182*H1182</f>
        <v>0</v>
      </c>
      <c r="Q1182" s="184">
        <v>0</v>
      </c>
      <c r="R1182" s="184">
        <f>Q1182*H1182</f>
        <v>0</v>
      </c>
      <c r="S1182" s="184">
        <v>0</v>
      </c>
      <c r="T1182" s="185">
        <f>S1182*H1182</f>
        <v>0</v>
      </c>
      <c r="U1182" s="36"/>
      <c r="V1182" s="36"/>
      <c r="W1182" s="36"/>
      <c r="X1182" s="36"/>
      <c r="Y1182" s="36"/>
      <c r="Z1182" s="36"/>
      <c r="AA1182" s="36"/>
      <c r="AB1182" s="36"/>
      <c r="AC1182" s="36"/>
      <c r="AD1182" s="36"/>
      <c r="AE1182" s="36"/>
      <c r="AR1182" s="186" t="s">
        <v>242</v>
      </c>
      <c r="AT1182" s="186" t="s">
        <v>145</v>
      </c>
      <c r="AU1182" s="186" t="s">
        <v>82</v>
      </c>
      <c r="AY1182" s="19" t="s">
        <v>143</v>
      </c>
      <c r="BE1182" s="187">
        <f>IF(N1182="základní",J1182,0)</f>
        <v>0</v>
      </c>
      <c r="BF1182" s="187">
        <f>IF(N1182="snížená",J1182,0)</f>
        <v>0</v>
      </c>
      <c r="BG1182" s="187">
        <f>IF(N1182="zákl. přenesená",J1182,0)</f>
        <v>0</v>
      </c>
      <c r="BH1182" s="187">
        <f>IF(N1182="sníž. přenesená",J1182,0)</f>
        <v>0</v>
      </c>
      <c r="BI1182" s="187">
        <f>IF(N1182="nulová",J1182,0)</f>
        <v>0</v>
      </c>
      <c r="BJ1182" s="19" t="s">
        <v>80</v>
      </c>
      <c r="BK1182" s="187">
        <f>ROUND(I1182*H1182,2)</f>
        <v>0</v>
      </c>
      <c r="BL1182" s="19" t="s">
        <v>242</v>
      </c>
      <c r="BM1182" s="186" t="s">
        <v>1276</v>
      </c>
    </row>
    <row r="1183" spans="1:47" s="2" customFormat="1" ht="29.25">
      <c r="A1183" s="36"/>
      <c r="B1183" s="37"/>
      <c r="C1183" s="38"/>
      <c r="D1183" s="188" t="s">
        <v>151</v>
      </c>
      <c r="E1183" s="38"/>
      <c r="F1183" s="189" t="s">
        <v>1277</v>
      </c>
      <c r="G1183" s="38"/>
      <c r="H1183" s="38"/>
      <c r="I1183" s="190"/>
      <c r="J1183" s="38"/>
      <c r="K1183" s="38"/>
      <c r="L1183" s="41"/>
      <c r="M1183" s="191"/>
      <c r="N1183" s="192"/>
      <c r="O1183" s="66"/>
      <c r="P1183" s="66"/>
      <c r="Q1183" s="66"/>
      <c r="R1183" s="66"/>
      <c r="S1183" s="66"/>
      <c r="T1183" s="67"/>
      <c r="U1183" s="36"/>
      <c r="V1183" s="36"/>
      <c r="W1183" s="36"/>
      <c r="X1183" s="36"/>
      <c r="Y1183" s="36"/>
      <c r="Z1183" s="36"/>
      <c r="AA1183" s="36"/>
      <c r="AB1183" s="36"/>
      <c r="AC1183" s="36"/>
      <c r="AD1183" s="36"/>
      <c r="AE1183" s="36"/>
      <c r="AT1183" s="19" t="s">
        <v>151</v>
      </c>
      <c r="AU1183" s="19" t="s">
        <v>82</v>
      </c>
    </row>
    <row r="1184" spans="2:63" s="12" customFormat="1" ht="22.9" customHeight="1">
      <c r="B1184" s="159"/>
      <c r="C1184" s="160"/>
      <c r="D1184" s="161" t="s">
        <v>71</v>
      </c>
      <c r="E1184" s="173" t="s">
        <v>1278</v>
      </c>
      <c r="F1184" s="173" t="s">
        <v>1279</v>
      </c>
      <c r="G1184" s="160"/>
      <c r="H1184" s="160"/>
      <c r="I1184" s="163"/>
      <c r="J1184" s="174">
        <f>BK1184</f>
        <v>0</v>
      </c>
      <c r="K1184" s="160"/>
      <c r="L1184" s="165"/>
      <c r="M1184" s="166"/>
      <c r="N1184" s="167"/>
      <c r="O1184" s="167"/>
      <c r="P1184" s="168">
        <f>SUM(P1185:P1205)</f>
        <v>0</v>
      </c>
      <c r="Q1184" s="167"/>
      <c r="R1184" s="168">
        <f>SUM(R1185:R1205)</f>
        <v>0.0233278</v>
      </c>
      <c r="S1184" s="167"/>
      <c r="T1184" s="169">
        <f>SUM(T1185:T1205)</f>
        <v>0</v>
      </c>
      <c r="AR1184" s="170" t="s">
        <v>82</v>
      </c>
      <c r="AT1184" s="171" t="s">
        <v>71</v>
      </c>
      <c r="AU1184" s="171" t="s">
        <v>80</v>
      </c>
      <c r="AY1184" s="170" t="s">
        <v>143</v>
      </c>
      <c r="BK1184" s="172">
        <f>SUM(BK1185:BK1205)</f>
        <v>0</v>
      </c>
    </row>
    <row r="1185" spans="1:65" s="2" customFormat="1" ht="24.2" customHeight="1">
      <c r="A1185" s="36"/>
      <c r="B1185" s="37"/>
      <c r="C1185" s="175" t="s">
        <v>1280</v>
      </c>
      <c r="D1185" s="175" t="s">
        <v>145</v>
      </c>
      <c r="E1185" s="176" t="s">
        <v>1281</v>
      </c>
      <c r="F1185" s="177" t="s">
        <v>1282</v>
      </c>
      <c r="G1185" s="178" t="s">
        <v>154</v>
      </c>
      <c r="H1185" s="179">
        <v>54.32</v>
      </c>
      <c r="I1185" s="180"/>
      <c r="J1185" s="181">
        <f>ROUND(I1185*H1185,2)</f>
        <v>0</v>
      </c>
      <c r="K1185" s="177" t="s">
        <v>155</v>
      </c>
      <c r="L1185" s="41"/>
      <c r="M1185" s="182" t="s">
        <v>19</v>
      </c>
      <c r="N1185" s="183" t="s">
        <v>43</v>
      </c>
      <c r="O1185" s="66"/>
      <c r="P1185" s="184">
        <f>O1185*H1185</f>
        <v>0</v>
      </c>
      <c r="Q1185" s="184">
        <v>0.00014</v>
      </c>
      <c r="R1185" s="184">
        <f>Q1185*H1185</f>
        <v>0.007604799999999999</v>
      </c>
      <c r="S1185" s="184">
        <v>0</v>
      </c>
      <c r="T1185" s="185">
        <f>S1185*H1185</f>
        <v>0</v>
      </c>
      <c r="U1185" s="36"/>
      <c r="V1185" s="36"/>
      <c r="W1185" s="36"/>
      <c r="X1185" s="36"/>
      <c r="Y1185" s="36"/>
      <c r="Z1185" s="36"/>
      <c r="AA1185" s="36"/>
      <c r="AB1185" s="36"/>
      <c r="AC1185" s="36"/>
      <c r="AD1185" s="36"/>
      <c r="AE1185" s="36"/>
      <c r="AR1185" s="186" t="s">
        <v>242</v>
      </c>
      <c r="AT1185" s="186" t="s">
        <v>145</v>
      </c>
      <c r="AU1185" s="186" t="s">
        <v>82</v>
      </c>
      <c r="AY1185" s="19" t="s">
        <v>143</v>
      </c>
      <c r="BE1185" s="187">
        <f>IF(N1185="základní",J1185,0)</f>
        <v>0</v>
      </c>
      <c r="BF1185" s="187">
        <f>IF(N1185="snížená",J1185,0)</f>
        <v>0</v>
      </c>
      <c r="BG1185" s="187">
        <f>IF(N1185="zákl. přenesená",J1185,0)</f>
        <v>0</v>
      </c>
      <c r="BH1185" s="187">
        <f>IF(N1185="sníž. přenesená",J1185,0)</f>
        <v>0</v>
      </c>
      <c r="BI1185" s="187">
        <f>IF(N1185="nulová",J1185,0)</f>
        <v>0</v>
      </c>
      <c r="BJ1185" s="19" t="s">
        <v>80</v>
      </c>
      <c r="BK1185" s="187">
        <f>ROUND(I1185*H1185,2)</f>
        <v>0</v>
      </c>
      <c r="BL1185" s="19" t="s">
        <v>242</v>
      </c>
      <c r="BM1185" s="186" t="s">
        <v>1283</v>
      </c>
    </row>
    <row r="1186" spans="1:47" s="2" customFormat="1" ht="12">
      <c r="A1186" s="36"/>
      <c r="B1186" s="37"/>
      <c r="C1186" s="38"/>
      <c r="D1186" s="188" t="s">
        <v>151</v>
      </c>
      <c r="E1186" s="38"/>
      <c r="F1186" s="189" t="s">
        <v>1284</v>
      </c>
      <c r="G1186" s="38"/>
      <c r="H1186" s="38"/>
      <c r="I1186" s="190"/>
      <c r="J1186" s="38"/>
      <c r="K1186" s="38"/>
      <c r="L1186" s="41"/>
      <c r="M1186" s="191"/>
      <c r="N1186" s="192"/>
      <c r="O1186" s="66"/>
      <c r="P1186" s="66"/>
      <c r="Q1186" s="66"/>
      <c r="R1186" s="66"/>
      <c r="S1186" s="66"/>
      <c r="T1186" s="67"/>
      <c r="U1186" s="36"/>
      <c r="V1186" s="36"/>
      <c r="W1186" s="36"/>
      <c r="X1186" s="36"/>
      <c r="Y1186" s="36"/>
      <c r="Z1186" s="36"/>
      <c r="AA1186" s="36"/>
      <c r="AB1186" s="36"/>
      <c r="AC1186" s="36"/>
      <c r="AD1186" s="36"/>
      <c r="AE1186" s="36"/>
      <c r="AT1186" s="19" t="s">
        <v>151</v>
      </c>
      <c r="AU1186" s="19" t="s">
        <v>82</v>
      </c>
    </row>
    <row r="1187" spans="2:51" s="14" customFormat="1" ht="12">
      <c r="B1187" s="204"/>
      <c r="C1187" s="205"/>
      <c r="D1187" s="188" t="s">
        <v>158</v>
      </c>
      <c r="E1187" s="206" t="s">
        <v>19</v>
      </c>
      <c r="F1187" s="207" t="s">
        <v>1285</v>
      </c>
      <c r="G1187" s="205"/>
      <c r="H1187" s="206" t="s">
        <v>19</v>
      </c>
      <c r="I1187" s="208"/>
      <c r="J1187" s="205"/>
      <c r="K1187" s="205"/>
      <c r="L1187" s="209"/>
      <c r="M1187" s="210"/>
      <c r="N1187" s="211"/>
      <c r="O1187" s="211"/>
      <c r="P1187" s="211"/>
      <c r="Q1187" s="211"/>
      <c r="R1187" s="211"/>
      <c r="S1187" s="211"/>
      <c r="T1187" s="212"/>
      <c r="AT1187" s="213" t="s">
        <v>158</v>
      </c>
      <c r="AU1187" s="213" t="s">
        <v>82</v>
      </c>
      <c r="AV1187" s="14" t="s">
        <v>80</v>
      </c>
      <c r="AW1187" s="14" t="s">
        <v>33</v>
      </c>
      <c r="AX1187" s="14" t="s">
        <v>72</v>
      </c>
      <c r="AY1187" s="213" t="s">
        <v>143</v>
      </c>
    </row>
    <row r="1188" spans="2:51" s="13" customFormat="1" ht="12">
      <c r="B1188" s="193"/>
      <c r="C1188" s="194"/>
      <c r="D1188" s="188" t="s">
        <v>158</v>
      </c>
      <c r="E1188" s="195" t="s">
        <v>19</v>
      </c>
      <c r="F1188" s="196" t="s">
        <v>1286</v>
      </c>
      <c r="G1188" s="194"/>
      <c r="H1188" s="197">
        <v>25.38</v>
      </c>
      <c r="I1188" s="198"/>
      <c r="J1188" s="194"/>
      <c r="K1188" s="194"/>
      <c r="L1188" s="199"/>
      <c r="M1188" s="200"/>
      <c r="N1188" s="201"/>
      <c r="O1188" s="201"/>
      <c r="P1188" s="201"/>
      <c r="Q1188" s="201"/>
      <c r="R1188" s="201"/>
      <c r="S1188" s="201"/>
      <c r="T1188" s="202"/>
      <c r="AT1188" s="203" t="s">
        <v>158</v>
      </c>
      <c r="AU1188" s="203" t="s">
        <v>82</v>
      </c>
      <c r="AV1188" s="13" t="s">
        <v>82</v>
      </c>
      <c r="AW1188" s="13" t="s">
        <v>33</v>
      </c>
      <c r="AX1188" s="13" t="s">
        <v>72</v>
      </c>
      <c r="AY1188" s="203" t="s">
        <v>143</v>
      </c>
    </row>
    <row r="1189" spans="2:51" s="13" customFormat="1" ht="12">
      <c r="B1189" s="193"/>
      <c r="C1189" s="194"/>
      <c r="D1189" s="188" t="s">
        <v>158</v>
      </c>
      <c r="E1189" s="195" t="s">
        <v>19</v>
      </c>
      <c r="F1189" s="196" t="s">
        <v>1287</v>
      </c>
      <c r="G1189" s="194"/>
      <c r="H1189" s="197">
        <v>9.4</v>
      </c>
      <c r="I1189" s="198"/>
      <c r="J1189" s="194"/>
      <c r="K1189" s="194"/>
      <c r="L1189" s="199"/>
      <c r="M1189" s="200"/>
      <c r="N1189" s="201"/>
      <c r="O1189" s="201"/>
      <c r="P1189" s="201"/>
      <c r="Q1189" s="201"/>
      <c r="R1189" s="201"/>
      <c r="S1189" s="201"/>
      <c r="T1189" s="202"/>
      <c r="AT1189" s="203" t="s">
        <v>158</v>
      </c>
      <c r="AU1189" s="203" t="s">
        <v>82</v>
      </c>
      <c r="AV1189" s="13" t="s">
        <v>82</v>
      </c>
      <c r="AW1189" s="13" t="s">
        <v>33</v>
      </c>
      <c r="AX1189" s="13" t="s">
        <v>72</v>
      </c>
      <c r="AY1189" s="203" t="s">
        <v>143</v>
      </c>
    </row>
    <row r="1190" spans="2:51" s="13" customFormat="1" ht="12">
      <c r="B1190" s="193"/>
      <c r="C1190" s="194"/>
      <c r="D1190" s="188" t="s">
        <v>158</v>
      </c>
      <c r="E1190" s="195" t="s">
        <v>19</v>
      </c>
      <c r="F1190" s="196" t="s">
        <v>1288</v>
      </c>
      <c r="G1190" s="194"/>
      <c r="H1190" s="197">
        <v>12.48</v>
      </c>
      <c r="I1190" s="198"/>
      <c r="J1190" s="194"/>
      <c r="K1190" s="194"/>
      <c r="L1190" s="199"/>
      <c r="M1190" s="200"/>
      <c r="N1190" s="201"/>
      <c r="O1190" s="201"/>
      <c r="P1190" s="201"/>
      <c r="Q1190" s="201"/>
      <c r="R1190" s="201"/>
      <c r="S1190" s="201"/>
      <c r="T1190" s="202"/>
      <c r="AT1190" s="203" t="s">
        <v>158</v>
      </c>
      <c r="AU1190" s="203" t="s">
        <v>82</v>
      </c>
      <c r="AV1190" s="13" t="s">
        <v>82</v>
      </c>
      <c r="AW1190" s="13" t="s">
        <v>33</v>
      </c>
      <c r="AX1190" s="13" t="s">
        <v>72</v>
      </c>
      <c r="AY1190" s="203" t="s">
        <v>143</v>
      </c>
    </row>
    <row r="1191" spans="2:51" s="13" customFormat="1" ht="12">
      <c r="B1191" s="193"/>
      <c r="C1191" s="194"/>
      <c r="D1191" s="188" t="s">
        <v>158</v>
      </c>
      <c r="E1191" s="195" t="s">
        <v>19</v>
      </c>
      <c r="F1191" s="196" t="s">
        <v>1289</v>
      </c>
      <c r="G1191" s="194"/>
      <c r="H1191" s="197">
        <v>4.9</v>
      </c>
      <c r="I1191" s="198"/>
      <c r="J1191" s="194"/>
      <c r="K1191" s="194"/>
      <c r="L1191" s="199"/>
      <c r="M1191" s="200"/>
      <c r="N1191" s="201"/>
      <c r="O1191" s="201"/>
      <c r="P1191" s="201"/>
      <c r="Q1191" s="201"/>
      <c r="R1191" s="201"/>
      <c r="S1191" s="201"/>
      <c r="T1191" s="202"/>
      <c r="AT1191" s="203" t="s">
        <v>158</v>
      </c>
      <c r="AU1191" s="203" t="s">
        <v>82</v>
      </c>
      <c r="AV1191" s="13" t="s">
        <v>82</v>
      </c>
      <c r="AW1191" s="13" t="s">
        <v>33</v>
      </c>
      <c r="AX1191" s="13" t="s">
        <v>72</v>
      </c>
      <c r="AY1191" s="203" t="s">
        <v>143</v>
      </c>
    </row>
    <row r="1192" spans="2:51" s="13" customFormat="1" ht="12">
      <c r="B1192" s="193"/>
      <c r="C1192" s="194"/>
      <c r="D1192" s="188" t="s">
        <v>158</v>
      </c>
      <c r="E1192" s="195" t="s">
        <v>19</v>
      </c>
      <c r="F1192" s="196" t="s">
        <v>1290</v>
      </c>
      <c r="G1192" s="194"/>
      <c r="H1192" s="197">
        <v>1</v>
      </c>
      <c r="I1192" s="198"/>
      <c r="J1192" s="194"/>
      <c r="K1192" s="194"/>
      <c r="L1192" s="199"/>
      <c r="M1192" s="200"/>
      <c r="N1192" s="201"/>
      <c r="O1192" s="201"/>
      <c r="P1192" s="201"/>
      <c r="Q1192" s="201"/>
      <c r="R1192" s="201"/>
      <c r="S1192" s="201"/>
      <c r="T1192" s="202"/>
      <c r="AT1192" s="203" t="s">
        <v>158</v>
      </c>
      <c r="AU1192" s="203" t="s">
        <v>82</v>
      </c>
      <c r="AV1192" s="13" t="s">
        <v>82</v>
      </c>
      <c r="AW1192" s="13" t="s">
        <v>33</v>
      </c>
      <c r="AX1192" s="13" t="s">
        <v>72</v>
      </c>
      <c r="AY1192" s="203" t="s">
        <v>143</v>
      </c>
    </row>
    <row r="1193" spans="2:51" s="13" customFormat="1" ht="12">
      <c r="B1193" s="193"/>
      <c r="C1193" s="194"/>
      <c r="D1193" s="188" t="s">
        <v>158</v>
      </c>
      <c r="E1193" s="195" t="s">
        <v>19</v>
      </c>
      <c r="F1193" s="196" t="s">
        <v>1291</v>
      </c>
      <c r="G1193" s="194"/>
      <c r="H1193" s="197">
        <v>1.16</v>
      </c>
      <c r="I1193" s="198"/>
      <c r="J1193" s="194"/>
      <c r="K1193" s="194"/>
      <c r="L1193" s="199"/>
      <c r="M1193" s="200"/>
      <c r="N1193" s="201"/>
      <c r="O1193" s="201"/>
      <c r="P1193" s="201"/>
      <c r="Q1193" s="201"/>
      <c r="R1193" s="201"/>
      <c r="S1193" s="201"/>
      <c r="T1193" s="202"/>
      <c r="AT1193" s="203" t="s">
        <v>158</v>
      </c>
      <c r="AU1193" s="203" t="s">
        <v>82</v>
      </c>
      <c r="AV1193" s="13" t="s">
        <v>82</v>
      </c>
      <c r="AW1193" s="13" t="s">
        <v>33</v>
      </c>
      <c r="AX1193" s="13" t="s">
        <v>72</v>
      </c>
      <c r="AY1193" s="203" t="s">
        <v>143</v>
      </c>
    </row>
    <row r="1194" spans="2:51" s="15" customFormat="1" ht="12">
      <c r="B1194" s="214"/>
      <c r="C1194" s="215"/>
      <c r="D1194" s="188" t="s">
        <v>158</v>
      </c>
      <c r="E1194" s="216" t="s">
        <v>19</v>
      </c>
      <c r="F1194" s="217" t="s">
        <v>172</v>
      </c>
      <c r="G1194" s="215"/>
      <c r="H1194" s="218">
        <v>54.32</v>
      </c>
      <c r="I1194" s="219"/>
      <c r="J1194" s="215"/>
      <c r="K1194" s="215"/>
      <c r="L1194" s="220"/>
      <c r="M1194" s="221"/>
      <c r="N1194" s="222"/>
      <c r="O1194" s="222"/>
      <c r="P1194" s="222"/>
      <c r="Q1194" s="222"/>
      <c r="R1194" s="222"/>
      <c r="S1194" s="222"/>
      <c r="T1194" s="223"/>
      <c r="AT1194" s="224" t="s">
        <v>158</v>
      </c>
      <c r="AU1194" s="224" t="s">
        <v>82</v>
      </c>
      <c r="AV1194" s="15" t="s">
        <v>149</v>
      </c>
      <c r="AW1194" s="15" t="s">
        <v>33</v>
      </c>
      <c r="AX1194" s="15" t="s">
        <v>80</v>
      </c>
      <c r="AY1194" s="224" t="s">
        <v>143</v>
      </c>
    </row>
    <row r="1195" spans="1:65" s="2" customFormat="1" ht="24.2" customHeight="1">
      <c r="A1195" s="36"/>
      <c r="B1195" s="37"/>
      <c r="C1195" s="175" t="s">
        <v>1292</v>
      </c>
      <c r="D1195" s="175" t="s">
        <v>145</v>
      </c>
      <c r="E1195" s="176" t="s">
        <v>1293</v>
      </c>
      <c r="F1195" s="177" t="s">
        <v>1294</v>
      </c>
      <c r="G1195" s="178" t="s">
        <v>154</v>
      </c>
      <c r="H1195" s="179">
        <v>54.32</v>
      </c>
      <c r="I1195" s="180"/>
      <c r="J1195" s="181">
        <f>ROUND(I1195*H1195,2)</f>
        <v>0</v>
      </c>
      <c r="K1195" s="177" t="s">
        <v>155</v>
      </c>
      <c r="L1195" s="41"/>
      <c r="M1195" s="182" t="s">
        <v>19</v>
      </c>
      <c r="N1195" s="183" t="s">
        <v>43</v>
      </c>
      <c r="O1195" s="66"/>
      <c r="P1195" s="184">
        <f>O1195*H1195</f>
        <v>0</v>
      </c>
      <c r="Q1195" s="184">
        <v>0.00012</v>
      </c>
      <c r="R1195" s="184">
        <f>Q1195*H1195</f>
        <v>0.006518400000000001</v>
      </c>
      <c r="S1195" s="184">
        <v>0</v>
      </c>
      <c r="T1195" s="185">
        <f>S1195*H1195</f>
        <v>0</v>
      </c>
      <c r="U1195" s="36"/>
      <c r="V1195" s="36"/>
      <c r="W1195" s="36"/>
      <c r="X1195" s="36"/>
      <c r="Y1195" s="36"/>
      <c r="Z1195" s="36"/>
      <c r="AA1195" s="36"/>
      <c r="AB1195" s="36"/>
      <c r="AC1195" s="36"/>
      <c r="AD1195" s="36"/>
      <c r="AE1195" s="36"/>
      <c r="AR1195" s="186" t="s">
        <v>242</v>
      </c>
      <c r="AT1195" s="186" t="s">
        <v>145</v>
      </c>
      <c r="AU1195" s="186" t="s">
        <v>82</v>
      </c>
      <c r="AY1195" s="19" t="s">
        <v>143</v>
      </c>
      <c r="BE1195" s="187">
        <f>IF(N1195="základní",J1195,0)</f>
        <v>0</v>
      </c>
      <c r="BF1195" s="187">
        <f>IF(N1195="snížená",J1195,0)</f>
        <v>0</v>
      </c>
      <c r="BG1195" s="187">
        <f>IF(N1195="zákl. přenesená",J1195,0)</f>
        <v>0</v>
      </c>
      <c r="BH1195" s="187">
        <f>IF(N1195="sníž. přenesená",J1195,0)</f>
        <v>0</v>
      </c>
      <c r="BI1195" s="187">
        <f>IF(N1195="nulová",J1195,0)</f>
        <v>0</v>
      </c>
      <c r="BJ1195" s="19" t="s">
        <v>80</v>
      </c>
      <c r="BK1195" s="187">
        <f>ROUND(I1195*H1195,2)</f>
        <v>0</v>
      </c>
      <c r="BL1195" s="19" t="s">
        <v>242</v>
      </c>
      <c r="BM1195" s="186" t="s">
        <v>1295</v>
      </c>
    </row>
    <row r="1196" spans="1:47" s="2" customFormat="1" ht="19.5">
      <c r="A1196" s="36"/>
      <c r="B1196" s="37"/>
      <c r="C1196" s="38"/>
      <c r="D1196" s="188" t="s">
        <v>151</v>
      </c>
      <c r="E1196" s="38"/>
      <c r="F1196" s="189" t="s">
        <v>1296</v>
      </c>
      <c r="G1196" s="38"/>
      <c r="H1196" s="38"/>
      <c r="I1196" s="190"/>
      <c r="J1196" s="38"/>
      <c r="K1196" s="38"/>
      <c r="L1196" s="41"/>
      <c r="M1196" s="191"/>
      <c r="N1196" s="192"/>
      <c r="O1196" s="66"/>
      <c r="P1196" s="66"/>
      <c r="Q1196" s="66"/>
      <c r="R1196" s="66"/>
      <c r="S1196" s="66"/>
      <c r="T1196" s="67"/>
      <c r="U1196" s="36"/>
      <c r="V1196" s="36"/>
      <c r="W1196" s="36"/>
      <c r="X1196" s="36"/>
      <c r="Y1196" s="36"/>
      <c r="Z1196" s="36"/>
      <c r="AA1196" s="36"/>
      <c r="AB1196" s="36"/>
      <c r="AC1196" s="36"/>
      <c r="AD1196" s="36"/>
      <c r="AE1196" s="36"/>
      <c r="AT1196" s="19" t="s">
        <v>151</v>
      </c>
      <c r="AU1196" s="19" t="s">
        <v>82</v>
      </c>
    </row>
    <row r="1197" spans="1:65" s="2" customFormat="1" ht="24.2" customHeight="1">
      <c r="A1197" s="36"/>
      <c r="B1197" s="37"/>
      <c r="C1197" s="175" t="s">
        <v>1297</v>
      </c>
      <c r="D1197" s="175" t="s">
        <v>145</v>
      </c>
      <c r="E1197" s="176" t="s">
        <v>1298</v>
      </c>
      <c r="F1197" s="177" t="s">
        <v>1299</v>
      </c>
      <c r="G1197" s="178" t="s">
        <v>154</v>
      </c>
      <c r="H1197" s="179">
        <v>54.32</v>
      </c>
      <c r="I1197" s="180"/>
      <c r="J1197" s="181">
        <f>ROUND(I1197*H1197,2)</f>
        <v>0</v>
      </c>
      <c r="K1197" s="177" t="s">
        <v>155</v>
      </c>
      <c r="L1197" s="41"/>
      <c r="M1197" s="182" t="s">
        <v>19</v>
      </c>
      <c r="N1197" s="183" t="s">
        <v>43</v>
      </c>
      <c r="O1197" s="66"/>
      <c r="P1197" s="184">
        <f>O1197*H1197</f>
        <v>0</v>
      </c>
      <c r="Q1197" s="184">
        <v>0.00012</v>
      </c>
      <c r="R1197" s="184">
        <f>Q1197*H1197</f>
        <v>0.006518400000000001</v>
      </c>
      <c r="S1197" s="184">
        <v>0</v>
      </c>
      <c r="T1197" s="185">
        <f>S1197*H1197</f>
        <v>0</v>
      </c>
      <c r="U1197" s="36"/>
      <c r="V1197" s="36"/>
      <c r="W1197" s="36"/>
      <c r="X1197" s="36"/>
      <c r="Y1197" s="36"/>
      <c r="Z1197" s="36"/>
      <c r="AA1197" s="36"/>
      <c r="AB1197" s="36"/>
      <c r="AC1197" s="36"/>
      <c r="AD1197" s="36"/>
      <c r="AE1197" s="36"/>
      <c r="AR1197" s="186" t="s">
        <v>242</v>
      </c>
      <c r="AT1197" s="186" t="s">
        <v>145</v>
      </c>
      <c r="AU1197" s="186" t="s">
        <v>82</v>
      </c>
      <c r="AY1197" s="19" t="s">
        <v>143</v>
      </c>
      <c r="BE1197" s="187">
        <f>IF(N1197="základní",J1197,0)</f>
        <v>0</v>
      </c>
      <c r="BF1197" s="187">
        <f>IF(N1197="snížená",J1197,0)</f>
        <v>0</v>
      </c>
      <c r="BG1197" s="187">
        <f>IF(N1197="zákl. přenesená",J1197,0)</f>
        <v>0</v>
      </c>
      <c r="BH1197" s="187">
        <f>IF(N1197="sníž. přenesená",J1197,0)</f>
        <v>0</v>
      </c>
      <c r="BI1197" s="187">
        <f>IF(N1197="nulová",J1197,0)</f>
        <v>0</v>
      </c>
      <c r="BJ1197" s="19" t="s">
        <v>80</v>
      </c>
      <c r="BK1197" s="187">
        <f>ROUND(I1197*H1197,2)</f>
        <v>0</v>
      </c>
      <c r="BL1197" s="19" t="s">
        <v>242</v>
      </c>
      <c r="BM1197" s="186" t="s">
        <v>1300</v>
      </c>
    </row>
    <row r="1198" spans="1:47" s="2" customFormat="1" ht="19.5">
      <c r="A1198" s="36"/>
      <c r="B1198" s="37"/>
      <c r="C1198" s="38"/>
      <c r="D1198" s="188" t="s">
        <v>151</v>
      </c>
      <c r="E1198" s="38"/>
      <c r="F1198" s="189" t="s">
        <v>1301</v>
      </c>
      <c r="G1198" s="38"/>
      <c r="H1198" s="38"/>
      <c r="I1198" s="190"/>
      <c r="J1198" s="38"/>
      <c r="K1198" s="38"/>
      <c r="L1198" s="41"/>
      <c r="M1198" s="191"/>
      <c r="N1198" s="192"/>
      <c r="O1198" s="66"/>
      <c r="P1198" s="66"/>
      <c r="Q1198" s="66"/>
      <c r="R1198" s="66"/>
      <c r="S1198" s="66"/>
      <c r="T1198" s="67"/>
      <c r="U1198" s="36"/>
      <c r="V1198" s="36"/>
      <c r="W1198" s="36"/>
      <c r="X1198" s="36"/>
      <c r="Y1198" s="36"/>
      <c r="Z1198" s="36"/>
      <c r="AA1198" s="36"/>
      <c r="AB1198" s="36"/>
      <c r="AC1198" s="36"/>
      <c r="AD1198" s="36"/>
      <c r="AE1198" s="36"/>
      <c r="AT1198" s="19" t="s">
        <v>151</v>
      </c>
      <c r="AU1198" s="19" t="s">
        <v>82</v>
      </c>
    </row>
    <row r="1199" spans="1:65" s="2" customFormat="1" ht="14.45" customHeight="1">
      <c r="A1199" s="36"/>
      <c r="B1199" s="37"/>
      <c r="C1199" s="175" t="s">
        <v>1302</v>
      </c>
      <c r="D1199" s="175" t="s">
        <v>145</v>
      </c>
      <c r="E1199" s="176" t="s">
        <v>1303</v>
      </c>
      <c r="F1199" s="177" t="s">
        <v>1304</v>
      </c>
      <c r="G1199" s="178" t="s">
        <v>154</v>
      </c>
      <c r="H1199" s="179">
        <v>3.63</v>
      </c>
      <c r="I1199" s="180"/>
      <c r="J1199" s="181">
        <f>ROUND(I1199*H1199,2)</f>
        <v>0</v>
      </c>
      <c r="K1199" s="177" t="s">
        <v>155</v>
      </c>
      <c r="L1199" s="41"/>
      <c r="M1199" s="182" t="s">
        <v>19</v>
      </c>
      <c r="N1199" s="183" t="s">
        <v>43</v>
      </c>
      <c r="O1199" s="66"/>
      <c r="P1199" s="184">
        <f>O1199*H1199</f>
        <v>0</v>
      </c>
      <c r="Q1199" s="184">
        <v>0.00043</v>
      </c>
      <c r="R1199" s="184">
        <f>Q1199*H1199</f>
        <v>0.0015608999999999998</v>
      </c>
      <c r="S1199" s="184">
        <v>0</v>
      </c>
      <c r="T1199" s="185">
        <f>S1199*H1199</f>
        <v>0</v>
      </c>
      <c r="U1199" s="36"/>
      <c r="V1199" s="36"/>
      <c r="W1199" s="36"/>
      <c r="X1199" s="36"/>
      <c r="Y1199" s="36"/>
      <c r="Z1199" s="36"/>
      <c r="AA1199" s="36"/>
      <c r="AB1199" s="36"/>
      <c r="AC1199" s="36"/>
      <c r="AD1199" s="36"/>
      <c r="AE1199" s="36"/>
      <c r="AR1199" s="186" t="s">
        <v>242</v>
      </c>
      <c r="AT1199" s="186" t="s">
        <v>145</v>
      </c>
      <c r="AU1199" s="186" t="s">
        <v>82</v>
      </c>
      <c r="AY1199" s="19" t="s">
        <v>143</v>
      </c>
      <c r="BE1199" s="187">
        <f>IF(N1199="základní",J1199,0)</f>
        <v>0</v>
      </c>
      <c r="BF1199" s="187">
        <f>IF(N1199="snížená",J1199,0)</f>
        <v>0</v>
      </c>
      <c r="BG1199" s="187">
        <f>IF(N1199="zákl. přenesená",J1199,0)</f>
        <v>0</v>
      </c>
      <c r="BH1199" s="187">
        <f>IF(N1199="sníž. přenesená",J1199,0)</f>
        <v>0</v>
      </c>
      <c r="BI1199" s="187">
        <f>IF(N1199="nulová",J1199,0)</f>
        <v>0</v>
      </c>
      <c r="BJ1199" s="19" t="s">
        <v>80</v>
      </c>
      <c r="BK1199" s="187">
        <f>ROUND(I1199*H1199,2)</f>
        <v>0</v>
      </c>
      <c r="BL1199" s="19" t="s">
        <v>242</v>
      </c>
      <c r="BM1199" s="186" t="s">
        <v>1305</v>
      </c>
    </row>
    <row r="1200" spans="1:47" s="2" customFormat="1" ht="12">
      <c r="A1200" s="36"/>
      <c r="B1200" s="37"/>
      <c r="C1200" s="38"/>
      <c r="D1200" s="188" t="s">
        <v>151</v>
      </c>
      <c r="E1200" s="38"/>
      <c r="F1200" s="189" t="s">
        <v>1306</v>
      </c>
      <c r="G1200" s="38"/>
      <c r="H1200" s="38"/>
      <c r="I1200" s="190"/>
      <c r="J1200" s="38"/>
      <c r="K1200" s="38"/>
      <c r="L1200" s="41"/>
      <c r="M1200" s="191"/>
      <c r="N1200" s="192"/>
      <c r="O1200" s="66"/>
      <c r="P1200" s="66"/>
      <c r="Q1200" s="66"/>
      <c r="R1200" s="66"/>
      <c r="S1200" s="66"/>
      <c r="T1200" s="67"/>
      <c r="U1200" s="36"/>
      <c r="V1200" s="36"/>
      <c r="W1200" s="36"/>
      <c r="X1200" s="36"/>
      <c r="Y1200" s="36"/>
      <c r="Z1200" s="36"/>
      <c r="AA1200" s="36"/>
      <c r="AB1200" s="36"/>
      <c r="AC1200" s="36"/>
      <c r="AD1200" s="36"/>
      <c r="AE1200" s="36"/>
      <c r="AT1200" s="19" t="s">
        <v>151</v>
      </c>
      <c r="AU1200" s="19" t="s">
        <v>82</v>
      </c>
    </row>
    <row r="1201" spans="2:51" s="14" customFormat="1" ht="12">
      <c r="B1201" s="204"/>
      <c r="C1201" s="205"/>
      <c r="D1201" s="188" t="s">
        <v>158</v>
      </c>
      <c r="E1201" s="206" t="s">
        <v>19</v>
      </c>
      <c r="F1201" s="207" t="s">
        <v>535</v>
      </c>
      <c r="G1201" s="205"/>
      <c r="H1201" s="206" t="s">
        <v>19</v>
      </c>
      <c r="I1201" s="208"/>
      <c r="J1201" s="205"/>
      <c r="K1201" s="205"/>
      <c r="L1201" s="209"/>
      <c r="M1201" s="210"/>
      <c r="N1201" s="211"/>
      <c r="O1201" s="211"/>
      <c r="P1201" s="211"/>
      <c r="Q1201" s="211"/>
      <c r="R1201" s="211"/>
      <c r="S1201" s="211"/>
      <c r="T1201" s="212"/>
      <c r="AT1201" s="213" t="s">
        <v>158</v>
      </c>
      <c r="AU1201" s="213" t="s">
        <v>82</v>
      </c>
      <c r="AV1201" s="14" t="s">
        <v>80</v>
      </c>
      <c r="AW1201" s="14" t="s">
        <v>33</v>
      </c>
      <c r="AX1201" s="14" t="s">
        <v>72</v>
      </c>
      <c r="AY1201" s="213" t="s">
        <v>143</v>
      </c>
    </row>
    <row r="1202" spans="2:51" s="13" customFormat="1" ht="12">
      <c r="B1202" s="193"/>
      <c r="C1202" s="194"/>
      <c r="D1202" s="188" t="s">
        <v>158</v>
      </c>
      <c r="E1202" s="195" t="s">
        <v>19</v>
      </c>
      <c r="F1202" s="196" t="s">
        <v>1307</v>
      </c>
      <c r="G1202" s="194"/>
      <c r="H1202" s="197">
        <v>3.63</v>
      </c>
      <c r="I1202" s="198"/>
      <c r="J1202" s="194"/>
      <c r="K1202" s="194"/>
      <c r="L1202" s="199"/>
      <c r="M1202" s="200"/>
      <c r="N1202" s="201"/>
      <c r="O1202" s="201"/>
      <c r="P1202" s="201"/>
      <c r="Q1202" s="201"/>
      <c r="R1202" s="201"/>
      <c r="S1202" s="201"/>
      <c r="T1202" s="202"/>
      <c r="AT1202" s="203" t="s">
        <v>158</v>
      </c>
      <c r="AU1202" s="203" t="s">
        <v>82</v>
      </c>
      <c r="AV1202" s="13" t="s">
        <v>82</v>
      </c>
      <c r="AW1202" s="13" t="s">
        <v>33</v>
      </c>
      <c r="AX1202" s="13" t="s">
        <v>72</v>
      </c>
      <c r="AY1202" s="203" t="s">
        <v>143</v>
      </c>
    </row>
    <row r="1203" spans="2:51" s="15" customFormat="1" ht="12">
      <c r="B1203" s="214"/>
      <c r="C1203" s="215"/>
      <c r="D1203" s="188" t="s">
        <v>158</v>
      </c>
      <c r="E1203" s="216" t="s">
        <v>19</v>
      </c>
      <c r="F1203" s="217" t="s">
        <v>172</v>
      </c>
      <c r="G1203" s="215"/>
      <c r="H1203" s="218">
        <v>3.63</v>
      </c>
      <c r="I1203" s="219"/>
      <c r="J1203" s="215"/>
      <c r="K1203" s="215"/>
      <c r="L1203" s="220"/>
      <c r="M1203" s="221"/>
      <c r="N1203" s="222"/>
      <c r="O1203" s="222"/>
      <c r="P1203" s="222"/>
      <c r="Q1203" s="222"/>
      <c r="R1203" s="222"/>
      <c r="S1203" s="222"/>
      <c r="T1203" s="223"/>
      <c r="AT1203" s="224" t="s">
        <v>158</v>
      </c>
      <c r="AU1203" s="224" t="s">
        <v>82</v>
      </c>
      <c r="AV1203" s="15" t="s">
        <v>149</v>
      </c>
      <c r="AW1203" s="15" t="s">
        <v>33</v>
      </c>
      <c r="AX1203" s="15" t="s">
        <v>80</v>
      </c>
      <c r="AY1203" s="224" t="s">
        <v>143</v>
      </c>
    </row>
    <row r="1204" spans="1:65" s="2" customFormat="1" ht="24.2" customHeight="1">
      <c r="A1204" s="36"/>
      <c r="B1204" s="37"/>
      <c r="C1204" s="175" t="s">
        <v>1308</v>
      </c>
      <c r="D1204" s="175" t="s">
        <v>145</v>
      </c>
      <c r="E1204" s="176" t="s">
        <v>1309</v>
      </c>
      <c r="F1204" s="177" t="s">
        <v>1310</v>
      </c>
      <c r="G1204" s="178" t="s">
        <v>154</v>
      </c>
      <c r="H1204" s="179">
        <v>3.63</v>
      </c>
      <c r="I1204" s="180"/>
      <c r="J1204" s="181">
        <f>ROUND(I1204*H1204,2)</f>
        <v>0</v>
      </c>
      <c r="K1204" s="177" t="s">
        <v>155</v>
      </c>
      <c r="L1204" s="41"/>
      <c r="M1204" s="182" t="s">
        <v>19</v>
      </c>
      <c r="N1204" s="183" t="s">
        <v>43</v>
      </c>
      <c r="O1204" s="66"/>
      <c r="P1204" s="184">
        <f>O1204*H1204</f>
        <v>0</v>
      </c>
      <c r="Q1204" s="184">
        <v>0.00031</v>
      </c>
      <c r="R1204" s="184">
        <f>Q1204*H1204</f>
        <v>0.0011252999999999999</v>
      </c>
      <c r="S1204" s="184">
        <v>0</v>
      </c>
      <c r="T1204" s="185">
        <f>S1204*H1204</f>
        <v>0</v>
      </c>
      <c r="U1204" s="36"/>
      <c r="V1204" s="36"/>
      <c r="W1204" s="36"/>
      <c r="X1204" s="36"/>
      <c r="Y1204" s="36"/>
      <c r="Z1204" s="36"/>
      <c r="AA1204" s="36"/>
      <c r="AB1204" s="36"/>
      <c r="AC1204" s="36"/>
      <c r="AD1204" s="36"/>
      <c r="AE1204" s="36"/>
      <c r="AR1204" s="186" t="s">
        <v>242</v>
      </c>
      <c r="AT1204" s="186" t="s">
        <v>145</v>
      </c>
      <c r="AU1204" s="186" t="s">
        <v>82</v>
      </c>
      <c r="AY1204" s="19" t="s">
        <v>143</v>
      </c>
      <c r="BE1204" s="187">
        <f>IF(N1204="základní",J1204,0)</f>
        <v>0</v>
      </c>
      <c r="BF1204" s="187">
        <f>IF(N1204="snížená",J1204,0)</f>
        <v>0</v>
      </c>
      <c r="BG1204" s="187">
        <f>IF(N1204="zákl. přenesená",J1204,0)</f>
        <v>0</v>
      </c>
      <c r="BH1204" s="187">
        <f>IF(N1204="sníž. přenesená",J1204,0)</f>
        <v>0</v>
      </c>
      <c r="BI1204" s="187">
        <f>IF(N1204="nulová",J1204,0)</f>
        <v>0</v>
      </c>
      <c r="BJ1204" s="19" t="s">
        <v>80</v>
      </c>
      <c r="BK1204" s="187">
        <f>ROUND(I1204*H1204,2)</f>
        <v>0</v>
      </c>
      <c r="BL1204" s="19" t="s">
        <v>242</v>
      </c>
      <c r="BM1204" s="186" t="s">
        <v>1311</v>
      </c>
    </row>
    <row r="1205" spans="1:47" s="2" customFormat="1" ht="19.5">
      <c r="A1205" s="36"/>
      <c r="B1205" s="37"/>
      <c r="C1205" s="38"/>
      <c r="D1205" s="188" t="s">
        <v>151</v>
      </c>
      <c r="E1205" s="38"/>
      <c r="F1205" s="189" t="s">
        <v>1312</v>
      </c>
      <c r="G1205" s="38"/>
      <c r="H1205" s="38"/>
      <c r="I1205" s="190"/>
      <c r="J1205" s="38"/>
      <c r="K1205" s="38"/>
      <c r="L1205" s="41"/>
      <c r="M1205" s="191"/>
      <c r="N1205" s="192"/>
      <c r="O1205" s="66"/>
      <c r="P1205" s="66"/>
      <c r="Q1205" s="66"/>
      <c r="R1205" s="66"/>
      <c r="S1205" s="66"/>
      <c r="T1205" s="67"/>
      <c r="U1205" s="36"/>
      <c r="V1205" s="36"/>
      <c r="W1205" s="36"/>
      <c r="X1205" s="36"/>
      <c r="Y1205" s="36"/>
      <c r="Z1205" s="36"/>
      <c r="AA1205" s="36"/>
      <c r="AB1205" s="36"/>
      <c r="AC1205" s="36"/>
      <c r="AD1205" s="36"/>
      <c r="AE1205" s="36"/>
      <c r="AT1205" s="19" t="s">
        <v>151</v>
      </c>
      <c r="AU1205" s="19" t="s">
        <v>82</v>
      </c>
    </row>
    <row r="1206" spans="2:63" s="12" customFormat="1" ht="22.9" customHeight="1">
      <c r="B1206" s="159"/>
      <c r="C1206" s="160"/>
      <c r="D1206" s="161" t="s">
        <v>71</v>
      </c>
      <c r="E1206" s="173" t="s">
        <v>1313</v>
      </c>
      <c r="F1206" s="173" t="s">
        <v>1314</v>
      </c>
      <c r="G1206" s="160"/>
      <c r="H1206" s="160"/>
      <c r="I1206" s="163"/>
      <c r="J1206" s="174">
        <f>BK1206</f>
        <v>0</v>
      </c>
      <c r="K1206" s="160"/>
      <c r="L1206" s="165"/>
      <c r="M1206" s="166"/>
      <c r="N1206" s="167"/>
      <c r="O1206" s="167"/>
      <c r="P1206" s="168">
        <f>SUM(P1207:P1218)</f>
        <v>0</v>
      </c>
      <c r="Q1206" s="167"/>
      <c r="R1206" s="168">
        <f>SUM(R1207:R1218)</f>
        <v>1.4406919200000001</v>
      </c>
      <c r="S1206" s="167"/>
      <c r="T1206" s="169">
        <f>SUM(T1207:T1218)</f>
        <v>0.41251144</v>
      </c>
      <c r="AR1206" s="170" t="s">
        <v>82</v>
      </c>
      <c r="AT1206" s="171" t="s">
        <v>71</v>
      </c>
      <c r="AU1206" s="171" t="s">
        <v>80</v>
      </c>
      <c r="AY1206" s="170" t="s">
        <v>143</v>
      </c>
      <c r="BK1206" s="172">
        <f>SUM(BK1207:BK1218)</f>
        <v>0</v>
      </c>
    </row>
    <row r="1207" spans="1:65" s="2" customFormat="1" ht="24.2" customHeight="1">
      <c r="A1207" s="36"/>
      <c r="B1207" s="37"/>
      <c r="C1207" s="175" t="s">
        <v>1315</v>
      </c>
      <c r="D1207" s="175" t="s">
        <v>145</v>
      </c>
      <c r="E1207" s="176" t="s">
        <v>1316</v>
      </c>
      <c r="F1207" s="177" t="s">
        <v>1317</v>
      </c>
      <c r="G1207" s="178" t="s">
        <v>154</v>
      </c>
      <c r="H1207" s="179">
        <v>896.764</v>
      </c>
      <c r="I1207" s="180"/>
      <c r="J1207" s="181">
        <f>ROUND(I1207*H1207,2)</f>
        <v>0</v>
      </c>
      <c r="K1207" s="177" t="s">
        <v>155</v>
      </c>
      <c r="L1207" s="41"/>
      <c r="M1207" s="182" t="s">
        <v>19</v>
      </c>
      <c r="N1207" s="183" t="s">
        <v>43</v>
      </c>
      <c r="O1207" s="66"/>
      <c r="P1207" s="184">
        <f>O1207*H1207</f>
        <v>0</v>
      </c>
      <c r="Q1207" s="184">
        <v>0</v>
      </c>
      <c r="R1207" s="184">
        <f>Q1207*H1207</f>
        <v>0</v>
      </c>
      <c r="S1207" s="184">
        <v>0.00015</v>
      </c>
      <c r="T1207" s="185">
        <f>S1207*H1207</f>
        <v>0.13451459999999998</v>
      </c>
      <c r="U1207" s="36"/>
      <c r="V1207" s="36"/>
      <c r="W1207" s="36"/>
      <c r="X1207" s="36"/>
      <c r="Y1207" s="36"/>
      <c r="Z1207" s="36"/>
      <c r="AA1207" s="36"/>
      <c r="AB1207" s="36"/>
      <c r="AC1207" s="36"/>
      <c r="AD1207" s="36"/>
      <c r="AE1207" s="36"/>
      <c r="AR1207" s="186" t="s">
        <v>242</v>
      </c>
      <c r="AT1207" s="186" t="s">
        <v>145</v>
      </c>
      <c r="AU1207" s="186" t="s">
        <v>82</v>
      </c>
      <c r="AY1207" s="19" t="s">
        <v>143</v>
      </c>
      <c r="BE1207" s="187">
        <f>IF(N1207="základní",J1207,0)</f>
        <v>0</v>
      </c>
      <c r="BF1207" s="187">
        <f>IF(N1207="snížená",J1207,0)</f>
        <v>0</v>
      </c>
      <c r="BG1207" s="187">
        <f>IF(N1207="zákl. přenesená",J1207,0)</f>
        <v>0</v>
      </c>
      <c r="BH1207" s="187">
        <f>IF(N1207="sníž. přenesená",J1207,0)</f>
        <v>0</v>
      </c>
      <c r="BI1207" s="187">
        <f>IF(N1207="nulová",J1207,0)</f>
        <v>0</v>
      </c>
      <c r="BJ1207" s="19" t="s">
        <v>80</v>
      </c>
      <c r="BK1207" s="187">
        <f>ROUND(I1207*H1207,2)</f>
        <v>0</v>
      </c>
      <c r="BL1207" s="19" t="s">
        <v>242</v>
      </c>
      <c r="BM1207" s="186" t="s">
        <v>1318</v>
      </c>
    </row>
    <row r="1208" spans="1:47" s="2" customFormat="1" ht="12">
      <c r="A1208" s="36"/>
      <c r="B1208" s="37"/>
      <c r="C1208" s="38"/>
      <c r="D1208" s="188" t="s">
        <v>151</v>
      </c>
      <c r="E1208" s="38"/>
      <c r="F1208" s="189" t="s">
        <v>1319</v>
      </c>
      <c r="G1208" s="38"/>
      <c r="H1208" s="38"/>
      <c r="I1208" s="190"/>
      <c r="J1208" s="38"/>
      <c r="K1208" s="38"/>
      <c r="L1208" s="41"/>
      <c r="M1208" s="191"/>
      <c r="N1208" s="192"/>
      <c r="O1208" s="66"/>
      <c r="P1208" s="66"/>
      <c r="Q1208" s="66"/>
      <c r="R1208" s="66"/>
      <c r="S1208" s="66"/>
      <c r="T1208" s="67"/>
      <c r="U1208" s="36"/>
      <c r="V1208" s="36"/>
      <c r="W1208" s="36"/>
      <c r="X1208" s="36"/>
      <c r="Y1208" s="36"/>
      <c r="Z1208" s="36"/>
      <c r="AA1208" s="36"/>
      <c r="AB1208" s="36"/>
      <c r="AC1208" s="36"/>
      <c r="AD1208" s="36"/>
      <c r="AE1208" s="36"/>
      <c r="AT1208" s="19" t="s">
        <v>151</v>
      </c>
      <c r="AU1208" s="19" t="s">
        <v>82</v>
      </c>
    </row>
    <row r="1209" spans="2:51" s="13" customFormat="1" ht="12">
      <c r="B1209" s="193"/>
      <c r="C1209" s="194"/>
      <c r="D1209" s="188" t="s">
        <v>158</v>
      </c>
      <c r="E1209" s="195" t="s">
        <v>19</v>
      </c>
      <c r="F1209" s="196" t="s">
        <v>1320</v>
      </c>
      <c r="G1209" s="194"/>
      <c r="H1209" s="197">
        <v>896.764</v>
      </c>
      <c r="I1209" s="198"/>
      <c r="J1209" s="194"/>
      <c r="K1209" s="194"/>
      <c r="L1209" s="199"/>
      <c r="M1209" s="200"/>
      <c r="N1209" s="201"/>
      <c r="O1209" s="201"/>
      <c r="P1209" s="201"/>
      <c r="Q1209" s="201"/>
      <c r="R1209" s="201"/>
      <c r="S1209" s="201"/>
      <c r="T1209" s="202"/>
      <c r="AT1209" s="203" t="s">
        <v>158</v>
      </c>
      <c r="AU1209" s="203" t="s">
        <v>82</v>
      </c>
      <c r="AV1209" s="13" t="s">
        <v>82</v>
      </c>
      <c r="AW1209" s="13" t="s">
        <v>33</v>
      </c>
      <c r="AX1209" s="13" t="s">
        <v>80</v>
      </c>
      <c r="AY1209" s="203" t="s">
        <v>143</v>
      </c>
    </row>
    <row r="1210" spans="1:65" s="2" customFormat="1" ht="14.45" customHeight="1">
      <c r="A1210" s="36"/>
      <c r="B1210" s="37"/>
      <c r="C1210" s="175" t="s">
        <v>1321</v>
      </c>
      <c r="D1210" s="175" t="s">
        <v>145</v>
      </c>
      <c r="E1210" s="176" t="s">
        <v>1322</v>
      </c>
      <c r="F1210" s="177" t="s">
        <v>1323</v>
      </c>
      <c r="G1210" s="178" t="s">
        <v>154</v>
      </c>
      <c r="H1210" s="179">
        <v>896.764</v>
      </c>
      <c r="I1210" s="180"/>
      <c r="J1210" s="181">
        <f>ROUND(I1210*H1210,2)</f>
        <v>0</v>
      </c>
      <c r="K1210" s="177" t="s">
        <v>155</v>
      </c>
      <c r="L1210" s="41"/>
      <c r="M1210" s="182" t="s">
        <v>19</v>
      </c>
      <c r="N1210" s="183" t="s">
        <v>43</v>
      </c>
      <c r="O1210" s="66"/>
      <c r="P1210" s="184">
        <f>O1210*H1210</f>
        <v>0</v>
      </c>
      <c r="Q1210" s="184">
        <v>0.001</v>
      </c>
      <c r="R1210" s="184">
        <f>Q1210*H1210</f>
        <v>0.896764</v>
      </c>
      <c r="S1210" s="184">
        <v>0.00031</v>
      </c>
      <c r="T1210" s="185">
        <f>S1210*H1210</f>
        <v>0.27799684</v>
      </c>
      <c r="U1210" s="36"/>
      <c r="V1210" s="36"/>
      <c r="W1210" s="36"/>
      <c r="X1210" s="36"/>
      <c r="Y1210" s="36"/>
      <c r="Z1210" s="36"/>
      <c r="AA1210" s="36"/>
      <c r="AB1210" s="36"/>
      <c r="AC1210" s="36"/>
      <c r="AD1210" s="36"/>
      <c r="AE1210" s="36"/>
      <c r="AR1210" s="186" t="s">
        <v>242</v>
      </c>
      <c r="AT1210" s="186" t="s">
        <v>145</v>
      </c>
      <c r="AU1210" s="186" t="s">
        <v>82</v>
      </c>
      <c r="AY1210" s="19" t="s">
        <v>143</v>
      </c>
      <c r="BE1210" s="187">
        <f>IF(N1210="základní",J1210,0)</f>
        <v>0</v>
      </c>
      <c r="BF1210" s="187">
        <f>IF(N1210="snížená",J1210,0)</f>
        <v>0</v>
      </c>
      <c r="BG1210" s="187">
        <f>IF(N1210="zákl. přenesená",J1210,0)</f>
        <v>0</v>
      </c>
      <c r="BH1210" s="187">
        <f>IF(N1210="sníž. přenesená",J1210,0)</f>
        <v>0</v>
      </c>
      <c r="BI1210" s="187">
        <f>IF(N1210="nulová",J1210,0)</f>
        <v>0</v>
      </c>
      <c r="BJ1210" s="19" t="s">
        <v>80</v>
      </c>
      <c r="BK1210" s="187">
        <f>ROUND(I1210*H1210,2)</f>
        <v>0</v>
      </c>
      <c r="BL1210" s="19" t="s">
        <v>242</v>
      </c>
      <c r="BM1210" s="186" t="s">
        <v>1324</v>
      </c>
    </row>
    <row r="1211" spans="1:47" s="2" customFormat="1" ht="12">
      <c r="A1211" s="36"/>
      <c r="B1211" s="37"/>
      <c r="C1211" s="38"/>
      <c r="D1211" s="188" t="s">
        <v>151</v>
      </c>
      <c r="E1211" s="38"/>
      <c r="F1211" s="189" t="s">
        <v>1325</v>
      </c>
      <c r="G1211" s="38"/>
      <c r="H1211" s="38"/>
      <c r="I1211" s="190"/>
      <c r="J1211" s="38"/>
      <c r="K1211" s="38"/>
      <c r="L1211" s="41"/>
      <c r="M1211" s="191"/>
      <c r="N1211" s="192"/>
      <c r="O1211" s="66"/>
      <c r="P1211" s="66"/>
      <c r="Q1211" s="66"/>
      <c r="R1211" s="66"/>
      <c r="S1211" s="66"/>
      <c r="T1211" s="67"/>
      <c r="U1211" s="36"/>
      <c r="V1211" s="36"/>
      <c r="W1211" s="36"/>
      <c r="X1211" s="36"/>
      <c r="Y1211" s="36"/>
      <c r="Z1211" s="36"/>
      <c r="AA1211" s="36"/>
      <c r="AB1211" s="36"/>
      <c r="AC1211" s="36"/>
      <c r="AD1211" s="36"/>
      <c r="AE1211" s="36"/>
      <c r="AT1211" s="19" t="s">
        <v>151</v>
      </c>
      <c r="AU1211" s="19" t="s">
        <v>82</v>
      </c>
    </row>
    <row r="1212" spans="2:51" s="13" customFormat="1" ht="12">
      <c r="B1212" s="193"/>
      <c r="C1212" s="194"/>
      <c r="D1212" s="188" t="s">
        <v>158</v>
      </c>
      <c r="E1212" s="195" t="s">
        <v>19</v>
      </c>
      <c r="F1212" s="196" t="s">
        <v>1320</v>
      </c>
      <c r="G1212" s="194"/>
      <c r="H1212" s="197">
        <v>896.764</v>
      </c>
      <c r="I1212" s="198"/>
      <c r="J1212" s="194"/>
      <c r="K1212" s="194"/>
      <c r="L1212" s="199"/>
      <c r="M1212" s="200"/>
      <c r="N1212" s="201"/>
      <c r="O1212" s="201"/>
      <c r="P1212" s="201"/>
      <c r="Q1212" s="201"/>
      <c r="R1212" s="201"/>
      <c r="S1212" s="201"/>
      <c r="T1212" s="202"/>
      <c r="AT1212" s="203" t="s">
        <v>158</v>
      </c>
      <c r="AU1212" s="203" t="s">
        <v>82</v>
      </c>
      <c r="AV1212" s="13" t="s">
        <v>82</v>
      </c>
      <c r="AW1212" s="13" t="s">
        <v>33</v>
      </c>
      <c r="AX1212" s="13" t="s">
        <v>80</v>
      </c>
      <c r="AY1212" s="203" t="s">
        <v>143</v>
      </c>
    </row>
    <row r="1213" spans="1:65" s="2" customFormat="1" ht="24.2" customHeight="1">
      <c r="A1213" s="36"/>
      <c r="B1213" s="37"/>
      <c r="C1213" s="175" t="s">
        <v>1326</v>
      </c>
      <c r="D1213" s="175" t="s">
        <v>145</v>
      </c>
      <c r="E1213" s="176" t="s">
        <v>1327</v>
      </c>
      <c r="F1213" s="177" t="s">
        <v>1328</v>
      </c>
      <c r="G1213" s="178" t="s">
        <v>154</v>
      </c>
      <c r="H1213" s="179">
        <v>896.764</v>
      </c>
      <c r="I1213" s="180"/>
      <c r="J1213" s="181">
        <f>ROUND(I1213*H1213,2)</f>
        <v>0</v>
      </c>
      <c r="K1213" s="177" t="s">
        <v>155</v>
      </c>
      <c r="L1213" s="41"/>
      <c r="M1213" s="182" t="s">
        <v>19</v>
      </c>
      <c r="N1213" s="183" t="s">
        <v>43</v>
      </c>
      <c r="O1213" s="66"/>
      <c r="P1213" s="184">
        <f>O1213*H1213</f>
        <v>0</v>
      </c>
      <c r="Q1213" s="184">
        <v>0.0002</v>
      </c>
      <c r="R1213" s="184">
        <f>Q1213*H1213</f>
        <v>0.1793528</v>
      </c>
      <c r="S1213" s="184">
        <v>0</v>
      </c>
      <c r="T1213" s="185">
        <f>S1213*H1213</f>
        <v>0</v>
      </c>
      <c r="U1213" s="36"/>
      <c r="V1213" s="36"/>
      <c r="W1213" s="36"/>
      <c r="X1213" s="36"/>
      <c r="Y1213" s="36"/>
      <c r="Z1213" s="36"/>
      <c r="AA1213" s="36"/>
      <c r="AB1213" s="36"/>
      <c r="AC1213" s="36"/>
      <c r="AD1213" s="36"/>
      <c r="AE1213" s="36"/>
      <c r="AR1213" s="186" t="s">
        <v>242</v>
      </c>
      <c r="AT1213" s="186" t="s">
        <v>145</v>
      </c>
      <c r="AU1213" s="186" t="s">
        <v>82</v>
      </c>
      <c r="AY1213" s="19" t="s">
        <v>143</v>
      </c>
      <c r="BE1213" s="187">
        <f>IF(N1213="základní",J1213,0)</f>
        <v>0</v>
      </c>
      <c r="BF1213" s="187">
        <f>IF(N1213="snížená",J1213,0)</f>
        <v>0</v>
      </c>
      <c r="BG1213" s="187">
        <f>IF(N1213="zákl. přenesená",J1213,0)</f>
        <v>0</v>
      </c>
      <c r="BH1213" s="187">
        <f>IF(N1213="sníž. přenesená",J1213,0)</f>
        <v>0</v>
      </c>
      <c r="BI1213" s="187">
        <f>IF(N1213="nulová",J1213,0)</f>
        <v>0</v>
      </c>
      <c r="BJ1213" s="19" t="s">
        <v>80</v>
      </c>
      <c r="BK1213" s="187">
        <f>ROUND(I1213*H1213,2)</f>
        <v>0</v>
      </c>
      <c r="BL1213" s="19" t="s">
        <v>242</v>
      </c>
      <c r="BM1213" s="186" t="s">
        <v>1329</v>
      </c>
    </row>
    <row r="1214" spans="1:47" s="2" customFormat="1" ht="19.5">
      <c r="A1214" s="36"/>
      <c r="B1214" s="37"/>
      <c r="C1214" s="38"/>
      <c r="D1214" s="188" t="s">
        <v>151</v>
      </c>
      <c r="E1214" s="38"/>
      <c r="F1214" s="189" t="s">
        <v>1330</v>
      </c>
      <c r="G1214" s="38"/>
      <c r="H1214" s="38"/>
      <c r="I1214" s="190"/>
      <c r="J1214" s="38"/>
      <c r="K1214" s="38"/>
      <c r="L1214" s="41"/>
      <c r="M1214" s="191"/>
      <c r="N1214" s="192"/>
      <c r="O1214" s="66"/>
      <c r="P1214" s="66"/>
      <c r="Q1214" s="66"/>
      <c r="R1214" s="66"/>
      <c r="S1214" s="66"/>
      <c r="T1214" s="67"/>
      <c r="U1214" s="36"/>
      <c r="V1214" s="36"/>
      <c r="W1214" s="36"/>
      <c r="X1214" s="36"/>
      <c r="Y1214" s="36"/>
      <c r="Z1214" s="36"/>
      <c r="AA1214" s="36"/>
      <c r="AB1214" s="36"/>
      <c r="AC1214" s="36"/>
      <c r="AD1214" s="36"/>
      <c r="AE1214" s="36"/>
      <c r="AT1214" s="19" t="s">
        <v>151</v>
      </c>
      <c r="AU1214" s="19" t="s">
        <v>82</v>
      </c>
    </row>
    <row r="1215" spans="2:51" s="13" customFormat="1" ht="12">
      <c r="B1215" s="193"/>
      <c r="C1215" s="194"/>
      <c r="D1215" s="188" t="s">
        <v>158</v>
      </c>
      <c r="E1215" s="195" t="s">
        <v>19</v>
      </c>
      <c r="F1215" s="196" t="s">
        <v>1320</v>
      </c>
      <c r="G1215" s="194"/>
      <c r="H1215" s="197">
        <v>896.764</v>
      </c>
      <c r="I1215" s="198"/>
      <c r="J1215" s="194"/>
      <c r="K1215" s="194"/>
      <c r="L1215" s="199"/>
      <c r="M1215" s="200"/>
      <c r="N1215" s="201"/>
      <c r="O1215" s="201"/>
      <c r="P1215" s="201"/>
      <c r="Q1215" s="201"/>
      <c r="R1215" s="201"/>
      <c r="S1215" s="201"/>
      <c r="T1215" s="202"/>
      <c r="AT1215" s="203" t="s">
        <v>158</v>
      </c>
      <c r="AU1215" s="203" t="s">
        <v>82</v>
      </c>
      <c r="AV1215" s="13" t="s">
        <v>82</v>
      </c>
      <c r="AW1215" s="13" t="s">
        <v>33</v>
      </c>
      <c r="AX1215" s="13" t="s">
        <v>80</v>
      </c>
      <c r="AY1215" s="203" t="s">
        <v>143</v>
      </c>
    </row>
    <row r="1216" spans="1:65" s="2" customFormat="1" ht="24.2" customHeight="1">
      <c r="A1216" s="36"/>
      <c r="B1216" s="37"/>
      <c r="C1216" s="175" t="s">
        <v>1331</v>
      </c>
      <c r="D1216" s="175" t="s">
        <v>145</v>
      </c>
      <c r="E1216" s="176" t="s">
        <v>1332</v>
      </c>
      <c r="F1216" s="177" t="s">
        <v>1333</v>
      </c>
      <c r="G1216" s="178" t="s">
        <v>154</v>
      </c>
      <c r="H1216" s="179">
        <v>1302.054</v>
      </c>
      <c r="I1216" s="180"/>
      <c r="J1216" s="181">
        <f>ROUND(I1216*H1216,2)</f>
        <v>0</v>
      </c>
      <c r="K1216" s="177" t="s">
        <v>155</v>
      </c>
      <c r="L1216" s="41"/>
      <c r="M1216" s="182" t="s">
        <v>19</v>
      </c>
      <c r="N1216" s="183" t="s">
        <v>43</v>
      </c>
      <c r="O1216" s="66"/>
      <c r="P1216" s="184">
        <f>O1216*H1216</f>
        <v>0</v>
      </c>
      <c r="Q1216" s="184">
        <v>0.00028</v>
      </c>
      <c r="R1216" s="184">
        <f>Q1216*H1216</f>
        <v>0.36457512</v>
      </c>
      <c r="S1216" s="184">
        <v>0</v>
      </c>
      <c r="T1216" s="185">
        <f>S1216*H1216</f>
        <v>0</v>
      </c>
      <c r="U1216" s="36"/>
      <c r="V1216" s="36"/>
      <c r="W1216" s="36"/>
      <c r="X1216" s="36"/>
      <c r="Y1216" s="36"/>
      <c r="Z1216" s="36"/>
      <c r="AA1216" s="36"/>
      <c r="AB1216" s="36"/>
      <c r="AC1216" s="36"/>
      <c r="AD1216" s="36"/>
      <c r="AE1216" s="36"/>
      <c r="AR1216" s="186" t="s">
        <v>242</v>
      </c>
      <c r="AT1216" s="186" t="s">
        <v>145</v>
      </c>
      <c r="AU1216" s="186" t="s">
        <v>82</v>
      </c>
      <c r="AY1216" s="19" t="s">
        <v>143</v>
      </c>
      <c r="BE1216" s="187">
        <f>IF(N1216="základní",J1216,0)</f>
        <v>0</v>
      </c>
      <c r="BF1216" s="187">
        <f>IF(N1216="snížená",J1216,0)</f>
        <v>0</v>
      </c>
      <c r="BG1216" s="187">
        <f>IF(N1216="zákl. přenesená",J1216,0)</f>
        <v>0</v>
      </c>
      <c r="BH1216" s="187">
        <f>IF(N1216="sníž. přenesená",J1216,0)</f>
        <v>0</v>
      </c>
      <c r="BI1216" s="187">
        <f>IF(N1216="nulová",J1216,0)</f>
        <v>0</v>
      </c>
      <c r="BJ1216" s="19" t="s">
        <v>80</v>
      </c>
      <c r="BK1216" s="187">
        <f>ROUND(I1216*H1216,2)</f>
        <v>0</v>
      </c>
      <c r="BL1216" s="19" t="s">
        <v>242</v>
      </c>
      <c r="BM1216" s="186" t="s">
        <v>1334</v>
      </c>
    </row>
    <row r="1217" spans="1:47" s="2" customFormat="1" ht="29.25">
      <c r="A1217" s="36"/>
      <c r="B1217" s="37"/>
      <c r="C1217" s="38"/>
      <c r="D1217" s="188" t="s">
        <v>151</v>
      </c>
      <c r="E1217" s="38"/>
      <c r="F1217" s="189" t="s">
        <v>1335</v>
      </c>
      <c r="G1217" s="38"/>
      <c r="H1217" s="38"/>
      <c r="I1217" s="190"/>
      <c r="J1217" s="38"/>
      <c r="K1217" s="38"/>
      <c r="L1217" s="41"/>
      <c r="M1217" s="191"/>
      <c r="N1217" s="192"/>
      <c r="O1217" s="66"/>
      <c r="P1217" s="66"/>
      <c r="Q1217" s="66"/>
      <c r="R1217" s="66"/>
      <c r="S1217" s="66"/>
      <c r="T1217" s="67"/>
      <c r="U1217" s="36"/>
      <c r="V1217" s="36"/>
      <c r="W1217" s="36"/>
      <c r="X1217" s="36"/>
      <c r="Y1217" s="36"/>
      <c r="Z1217" s="36"/>
      <c r="AA1217" s="36"/>
      <c r="AB1217" s="36"/>
      <c r="AC1217" s="36"/>
      <c r="AD1217" s="36"/>
      <c r="AE1217" s="36"/>
      <c r="AT1217" s="19" t="s">
        <v>151</v>
      </c>
      <c r="AU1217" s="19" t="s">
        <v>82</v>
      </c>
    </row>
    <row r="1218" spans="2:51" s="13" customFormat="1" ht="12">
      <c r="B1218" s="193"/>
      <c r="C1218" s="194"/>
      <c r="D1218" s="188" t="s">
        <v>158</v>
      </c>
      <c r="E1218" s="195" t="s">
        <v>19</v>
      </c>
      <c r="F1218" s="196" t="s">
        <v>1336</v>
      </c>
      <c r="G1218" s="194"/>
      <c r="H1218" s="197">
        <v>1302.054</v>
      </c>
      <c r="I1218" s="198"/>
      <c r="J1218" s="194"/>
      <c r="K1218" s="194"/>
      <c r="L1218" s="199"/>
      <c r="M1218" s="200"/>
      <c r="N1218" s="201"/>
      <c r="O1218" s="201"/>
      <c r="P1218" s="201"/>
      <c r="Q1218" s="201"/>
      <c r="R1218" s="201"/>
      <c r="S1218" s="201"/>
      <c r="T1218" s="202"/>
      <c r="AT1218" s="203" t="s">
        <v>158</v>
      </c>
      <c r="AU1218" s="203" t="s">
        <v>82</v>
      </c>
      <c r="AV1218" s="13" t="s">
        <v>82</v>
      </c>
      <c r="AW1218" s="13" t="s">
        <v>33</v>
      </c>
      <c r="AX1218" s="13" t="s">
        <v>80</v>
      </c>
      <c r="AY1218" s="203" t="s">
        <v>143</v>
      </c>
    </row>
    <row r="1219" spans="2:63" s="12" customFormat="1" ht="22.9" customHeight="1">
      <c r="B1219" s="159"/>
      <c r="C1219" s="160"/>
      <c r="D1219" s="161" t="s">
        <v>71</v>
      </c>
      <c r="E1219" s="173" t="s">
        <v>1337</v>
      </c>
      <c r="F1219" s="173" t="s">
        <v>1338</v>
      </c>
      <c r="G1219" s="160"/>
      <c r="H1219" s="160"/>
      <c r="I1219" s="163"/>
      <c r="J1219" s="174">
        <f>BK1219</f>
        <v>0</v>
      </c>
      <c r="K1219" s="160"/>
      <c r="L1219" s="165"/>
      <c r="M1219" s="166"/>
      <c r="N1219" s="167"/>
      <c r="O1219" s="167"/>
      <c r="P1219" s="168">
        <f>SUM(P1220:P1231)</f>
        <v>0</v>
      </c>
      <c r="Q1219" s="167"/>
      <c r="R1219" s="168">
        <f>SUM(R1220:R1231)</f>
        <v>0.0006498000000000001</v>
      </c>
      <c r="S1219" s="167"/>
      <c r="T1219" s="169">
        <f>SUM(T1220:T1231)</f>
        <v>0</v>
      </c>
      <c r="AR1219" s="170" t="s">
        <v>82</v>
      </c>
      <c r="AT1219" s="171" t="s">
        <v>71</v>
      </c>
      <c r="AU1219" s="171" t="s">
        <v>80</v>
      </c>
      <c r="AY1219" s="170" t="s">
        <v>143</v>
      </c>
      <c r="BK1219" s="172">
        <f>SUM(BK1220:BK1231)</f>
        <v>0</v>
      </c>
    </row>
    <row r="1220" spans="1:65" s="2" customFormat="1" ht="14.45" customHeight="1">
      <c r="A1220" s="36"/>
      <c r="B1220" s="37"/>
      <c r="C1220" s="175" t="s">
        <v>1339</v>
      </c>
      <c r="D1220" s="175" t="s">
        <v>145</v>
      </c>
      <c r="E1220" s="176" t="s">
        <v>1340</v>
      </c>
      <c r="F1220" s="177" t="s">
        <v>1341</v>
      </c>
      <c r="G1220" s="178" t="s">
        <v>154</v>
      </c>
      <c r="H1220" s="179">
        <v>5.65</v>
      </c>
      <c r="I1220" s="180"/>
      <c r="J1220" s="181">
        <f>ROUND(I1220*H1220,2)</f>
        <v>0</v>
      </c>
      <c r="K1220" s="177" t="s">
        <v>155</v>
      </c>
      <c r="L1220" s="41"/>
      <c r="M1220" s="182" t="s">
        <v>19</v>
      </c>
      <c r="N1220" s="183" t="s">
        <v>43</v>
      </c>
      <c r="O1220" s="66"/>
      <c r="P1220" s="184">
        <f>O1220*H1220</f>
        <v>0</v>
      </c>
      <c r="Q1220" s="184">
        <v>0</v>
      </c>
      <c r="R1220" s="184">
        <f>Q1220*H1220</f>
        <v>0</v>
      </c>
      <c r="S1220" s="184">
        <v>0</v>
      </c>
      <c r="T1220" s="185">
        <f>S1220*H1220</f>
        <v>0</v>
      </c>
      <c r="U1220" s="36"/>
      <c r="V1220" s="36"/>
      <c r="W1220" s="36"/>
      <c r="X1220" s="36"/>
      <c r="Y1220" s="36"/>
      <c r="Z1220" s="36"/>
      <c r="AA1220" s="36"/>
      <c r="AB1220" s="36"/>
      <c r="AC1220" s="36"/>
      <c r="AD1220" s="36"/>
      <c r="AE1220" s="36"/>
      <c r="AR1220" s="186" t="s">
        <v>242</v>
      </c>
      <c r="AT1220" s="186" t="s">
        <v>145</v>
      </c>
      <c r="AU1220" s="186" t="s">
        <v>82</v>
      </c>
      <c r="AY1220" s="19" t="s">
        <v>143</v>
      </c>
      <c r="BE1220" s="187">
        <f>IF(N1220="základní",J1220,0)</f>
        <v>0</v>
      </c>
      <c r="BF1220" s="187">
        <f>IF(N1220="snížená",J1220,0)</f>
        <v>0</v>
      </c>
      <c r="BG1220" s="187">
        <f>IF(N1220="zákl. přenesená",J1220,0)</f>
        <v>0</v>
      </c>
      <c r="BH1220" s="187">
        <f>IF(N1220="sníž. přenesená",J1220,0)</f>
        <v>0</v>
      </c>
      <c r="BI1220" s="187">
        <f>IF(N1220="nulová",J1220,0)</f>
        <v>0</v>
      </c>
      <c r="BJ1220" s="19" t="s">
        <v>80</v>
      </c>
      <c r="BK1220" s="187">
        <f>ROUND(I1220*H1220,2)</f>
        <v>0</v>
      </c>
      <c r="BL1220" s="19" t="s">
        <v>242</v>
      </c>
      <c r="BM1220" s="186" t="s">
        <v>1342</v>
      </c>
    </row>
    <row r="1221" spans="1:47" s="2" customFormat="1" ht="12">
      <c r="A1221" s="36"/>
      <c r="B1221" s="37"/>
      <c r="C1221" s="38"/>
      <c r="D1221" s="188" t="s">
        <v>151</v>
      </c>
      <c r="E1221" s="38"/>
      <c r="F1221" s="189" t="s">
        <v>1343</v>
      </c>
      <c r="G1221" s="38"/>
      <c r="H1221" s="38"/>
      <c r="I1221" s="190"/>
      <c r="J1221" s="38"/>
      <c r="K1221" s="38"/>
      <c r="L1221" s="41"/>
      <c r="M1221" s="191"/>
      <c r="N1221" s="192"/>
      <c r="O1221" s="66"/>
      <c r="P1221" s="66"/>
      <c r="Q1221" s="66"/>
      <c r="R1221" s="66"/>
      <c r="S1221" s="66"/>
      <c r="T1221" s="67"/>
      <c r="U1221" s="36"/>
      <c r="V1221" s="36"/>
      <c r="W1221" s="36"/>
      <c r="X1221" s="36"/>
      <c r="Y1221" s="36"/>
      <c r="Z1221" s="36"/>
      <c r="AA1221" s="36"/>
      <c r="AB1221" s="36"/>
      <c r="AC1221" s="36"/>
      <c r="AD1221" s="36"/>
      <c r="AE1221" s="36"/>
      <c r="AT1221" s="19" t="s">
        <v>151</v>
      </c>
      <c r="AU1221" s="19" t="s">
        <v>82</v>
      </c>
    </row>
    <row r="1222" spans="2:51" s="14" customFormat="1" ht="12">
      <c r="B1222" s="204"/>
      <c r="C1222" s="205"/>
      <c r="D1222" s="188" t="s">
        <v>158</v>
      </c>
      <c r="E1222" s="206" t="s">
        <v>19</v>
      </c>
      <c r="F1222" s="207" t="s">
        <v>1344</v>
      </c>
      <c r="G1222" s="205"/>
      <c r="H1222" s="206" t="s">
        <v>19</v>
      </c>
      <c r="I1222" s="208"/>
      <c r="J1222" s="205"/>
      <c r="K1222" s="205"/>
      <c r="L1222" s="209"/>
      <c r="M1222" s="210"/>
      <c r="N1222" s="211"/>
      <c r="O1222" s="211"/>
      <c r="P1222" s="211"/>
      <c r="Q1222" s="211"/>
      <c r="R1222" s="211"/>
      <c r="S1222" s="211"/>
      <c r="T1222" s="212"/>
      <c r="AT1222" s="213" t="s">
        <v>158</v>
      </c>
      <c r="AU1222" s="213" t="s">
        <v>82</v>
      </c>
      <c r="AV1222" s="14" t="s">
        <v>80</v>
      </c>
      <c r="AW1222" s="14" t="s">
        <v>33</v>
      </c>
      <c r="AX1222" s="14" t="s">
        <v>72</v>
      </c>
      <c r="AY1222" s="213" t="s">
        <v>143</v>
      </c>
    </row>
    <row r="1223" spans="2:51" s="13" customFormat="1" ht="12">
      <c r="B1223" s="193"/>
      <c r="C1223" s="194"/>
      <c r="D1223" s="188" t="s">
        <v>158</v>
      </c>
      <c r="E1223" s="195" t="s">
        <v>19</v>
      </c>
      <c r="F1223" s="196" t="s">
        <v>1345</v>
      </c>
      <c r="G1223" s="194"/>
      <c r="H1223" s="197">
        <v>5.65</v>
      </c>
      <c r="I1223" s="198"/>
      <c r="J1223" s="194"/>
      <c r="K1223" s="194"/>
      <c r="L1223" s="199"/>
      <c r="M1223" s="200"/>
      <c r="N1223" s="201"/>
      <c r="O1223" s="201"/>
      <c r="P1223" s="201"/>
      <c r="Q1223" s="201"/>
      <c r="R1223" s="201"/>
      <c r="S1223" s="201"/>
      <c r="T1223" s="202"/>
      <c r="AT1223" s="203" t="s">
        <v>158</v>
      </c>
      <c r="AU1223" s="203" t="s">
        <v>82</v>
      </c>
      <c r="AV1223" s="13" t="s">
        <v>82</v>
      </c>
      <c r="AW1223" s="13" t="s">
        <v>33</v>
      </c>
      <c r="AX1223" s="13" t="s">
        <v>80</v>
      </c>
      <c r="AY1223" s="203" t="s">
        <v>143</v>
      </c>
    </row>
    <row r="1224" spans="1:65" s="2" customFormat="1" ht="14.45" customHeight="1">
      <c r="A1224" s="36"/>
      <c r="B1224" s="37"/>
      <c r="C1224" s="225" t="s">
        <v>1346</v>
      </c>
      <c r="D1224" s="225" t="s">
        <v>214</v>
      </c>
      <c r="E1224" s="226" t="s">
        <v>1347</v>
      </c>
      <c r="F1224" s="227" t="s">
        <v>1348</v>
      </c>
      <c r="G1224" s="228" t="s">
        <v>154</v>
      </c>
      <c r="H1224" s="229">
        <v>6.498</v>
      </c>
      <c r="I1224" s="230"/>
      <c r="J1224" s="231">
        <f>ROUND(I1224*H1224,2)</f>
        <v>0</v>
      </c>
      <c r="K1224" s="227" t="s">
        <v>155</v>
      </c>
      <c r="L1224" s="232"/>
      <c r="M1224" s="233" t="s">
        <v>19</v>
      </c>
      <c r="N1224" s="234" t="s">
        <v>43</v>
      </c>
      <c r="O1224" s="66"/>
      <c r="P1224" s="184">
        <f>O1224*H1224</f>
        <v>0</v>
      </c>
      <c r="Q1224" s="184">
        <v>0.0001</v>
      </c>
      <c r="R1224" s="184">
        <f>Q1224*H1224</f>
        <v>0.0006498000000000001</v>
      </c>
      <c r="S1224" s="184">
        <v>0</v>
      </c>
      <c r="T1224" s="185">
        <f>S1224*H1224</f>
        <v>0</v>
      </c>
      <c r="U1224" s="36"/>
      <c r="V1224" s="36"/>
      <c r="W1224" s="36"/>
      <c r="X1224" s="36"/>
      <c r="Y1224" s="36"/>
      <c r="Z1224" s="36"/>
      <c r="AA1224" s="36"/>
      <c r="AB1224" s="36"/>
      <c r="AC1224" s="36"/>
      <c r="AD1224" s="36"/>
      <c r="AE1224" s="36"/>
      <c r="AR1224" s="186" t="s">
        <v>356</v>
      </c>
      <c r="AT1224" s="186" t="s">
        <v>214</v>
      </c>
      <c r="AU1224" s="186" t="s">
        <v>82</v>
      </c>
      <c r="AY1224" s="19" t="s">
        <v>143</v>
      </c>
      <c r="BE1224" s="187">
        <f>IF(N1224="základní",J1224,0)</f>
        <v>0</v>
      </c>
      <c r="BF1224" s="187">
        <f>IF(N1224="snížená",J1224,0)</f>
        <v>0</v>
      </c>
      <c r="BG1224" s="187">
        <f>IF(N1224="zákl. přenesená",J1224,0)</f>
        <v>0</v>
      </c>
      <c r="BH1224" s="187">
        <f>IF(N1224="sníž. přenesená",J1224,0)</f>
        <v>0</v>
      </c>
      <c r="BI1224" s="187">
        <f>IF(N1224="nulová",J1224,0)</f>
        <v>0</v>
      </c>
      <c r="BJ1224" s="19" t="s">
        <v>80</v>
      </c>
      <c r="BK1224" s="187">
        <f>ROUND(I1224*H1224,2)</f>
        <v>0</v>
      </c>
      <c r="BL1224" s="19" t="s">
        <v>242</v>
      </c>
      <c r="BM1224" s="186" t="s">
        <v>1349</v>
      </c>
    </row>
    <row r="1225" spans="1:47" s="2" customFormat="1" ht="12">
      <c r="A1225" s="36"/>
      <c r="B1225" s="37"/>
      <c r="C1225" s="38"/>
      <c r="D1225" s="188" t="s">
        <v>151</v>
      </c>
      <c r="E1225" s="38"/>
      <c r="F1225" s="189" t="s">
        <v>1348</v>
      </c>
      <c r="G1225" s="38"/>
      <c r="H1225" s="38"/>
      <c r="I1225" s="190"/>
      <c r="J1225" s="38"/>
      <c r="K1225" s="38"/>
      <c r="L1225" s="41"/>
      <c r="M1225" s="191"/>
      <c r="N1225" s="192"/>
      <c r="O1225" s="66"/>
      <c r="P1225" s="66"/>
      <c r="Q1225" s="66"/>
      <c r="R1225" s="66"/>
      <c r="S1225" s="66"/>
      <c r="T1225" s="67"/>
      <c r="U1225" s="36"/>
      <c r="V1225" s="36"/>
      <c r="W1225" s="36"/>
      <c r="X1225" s="36"/>
      <c r="Y1225" s="36"/>
      <c r="Z1225" s="36"/>
      <c r="AA1225" s="36"/>
      <c r="AB1225" s="36"/>
      <c r="AC1225" s="36"/>
      <c r="AD1225" s="36"/>
      <c r="AE1225" s="36"/>
      <c r="AT1225" s="19" t="s">
        <v>151</v>
      </c>
      <c r="AU1225" s="19" t="s">
        <v>82</v>
      </c>
    </row>
    <row r="1226" spans="2:51" s="13" customFormat="1" ht="12">
      <c r="B1226" s="193"/>
      <c r="C1226" s="194"/>
      <c r="D1226" s="188" t="s">
        <v>158</v>
      </c>
      <c r="E1226" s="195" t="s">
        <v>19</v>
      </c>
      <c r="F1226" s="196" t="s">
        <v>1345</v>
      </c>
      <c r="G1226" s="194"/>
      <c r="H1226" s="197">
        <v>5.65</v>
      </c>
      <c r="I1226" s="198"/>
      <c r="J1226" s="194"/>
      <c r="K1226" s="194"/>
      <c r="L1226" s="199"/>
      <c r="M1226" s="200"/>
      <c r="N1226" s="201"/>
      <c r="O1226" s="201"/>
      <c r="P1226" s="201"/>
      <c r="Q1226" s="201"/>
      <c r="R1226" s="201"/>
      <c r="S1226" s="201"/>
      <c r="T1226" s="202"/>
      <c r="AT1226" s="203" t="s">
        <v>158</v>
      </c>
      <c r="AU1226" s="203" t="s">
        <v>82</v>
      </c>
      <c r="AV1226" s="13" t="s">
        <v>82</v>
      </c>
      <c r="AW1226" s="13" t="s">
        <v>33</v>
      </c>
      <c r="AX1226" s="13" t="s">
        <v>80</v>
      </c>
      <c r="AY1226" s="203" t="s">
        <v>143</v>
      </c>
    </row>
    <row r="1227" spans="2:51" s="13" customFormat="1" ht="12">
      <c r="B1227" s="193"/>
      <c r="C1227" s="194"/>
      <c r="D1227" s="188" t="s">
        <v>158</v>
      </c>
      <c r="E1227" s="194"/>
      <c r="F1227" s="196" t="s">
        <v>1350</v>
      </c>
      <c r="G1227" s="194"/>
      <c r="H1227" s="197">
        <v>6.498</v>
      </c>
      <c r="I1227" s="198"/>
      <c r="J1227" s="194"/>
      <c r="K1227" s="194"/>
      <c r="L1227" s="199"/>
      <c r="M1227" s="200"/>
      <c r="N1227" s="201"/>
      <c r="O1227" s="201"/>
      <c r="P1227" s="201"/>
      <c r="Q1227" s="201"/>
      <c r="R1227" s="201"/>
      <c r="S1227" s="201"/>
      <c r="T1227" s="202"/>
      <c r="AT1227" s="203" t="s">
        <v>158</v>
      </c>
      <c r="AU1227" s="203" t="s">
        <v>82</v>
      </c>
      <c r="AV1227" s="13" t="s">
        <v>82</v>
      </c>
      <c r="AW1227" s="13" t="s">
        <v>4</v>
      </c>
      <c r="AX1227" s="13" t="s">
        <v>80</v>
      </c>
      <c r="AY1227" s="203" t="s">
        <v>143</v>
      </c>
    </row>
    <row r="1228" spans="1:65" s="2" customFormat="1" ht="24.2" customHeight="1">
      <c r="A1228" s="36"/>
      <c r="B1228" s="37"/>
      <c r="C1228" s="175" t="s">
        <v>1351</v>
      </c>
      <c r="D1228" s="175" t="s">
        <v>145</v>
      </c>
      <c r="E1228" s="176" t="s">
        <v>1352</v>
      </c>
      <c r="F1228" s="177" t="s">
        <v>1353</v>
      </c>
      <c r="G1228" s="178" t="s">
        <v>196</v>
      </c>
      <c r="H1228" s="179">
        <v>0.001</v>
      </c>
      <c r="I1228" s="180"/>
      <c r="J1228" s="181">
        <f>ROUND(I1228*H1228,2)</f>
        <v>0</v>
      </c>
      <c r="K1228" s="177" t="s">
        <v>155</v>
      </c>
      <c r="L1228" s="41"/>
      <c r="M1228" s="182" t="s">
        <v>19</v>
      </c>
      <c r="N1228" s="183" t="s">
        <v>43</v>
      </c>
      <c r="O1228" s="66"/>
      <c r="P1228" s="184">
        <f>O1228*H1228</f>
        <v>0</v>
      </c>
      <c r="Q1228" s="184">
        <v>0</v>
      </c>
      <c r="R1228" s="184">
        <f>Q1228*H1228</f>
        <v>0</v>
      </c>
      <c r="S1228" s="184">
        <v>0</v>
      </c>
      <c r="T1228" s="185">
        <f>S1228*H1228</f>
        <v>0</v>
      </c>
      <c r="U1228" s="36"/>
      <c r="V1228" s="36"/>
      <c r="W1228" s="36"/>
      <c r="X1228" s="36"/>
      <c r="Y1228" s="36"/>
      <c r="Z1228" s="36"/>
      <c r="AA1228" s="36"/>
      <c r="AB1228" s="36"/>
      <c r="AC1228" s="36"/>
      <c r="AD1228" s="36"/>
      <c r="AE1228" s="36"/>
      <c r="AR1228" s="186" t="s">
        <v>242</v>
      </c>
      <c r="AT1228" s="186" t="s">
        <v>145</v>
      </c>
      <c r="AU1228" s="186" t="s">
        <v>82</v>
      </c>
      <c r="AY1228" s="19" t="s">
        <v>143</v>
      </c>
      <c r="BE1228" s="187">
        <f>IF(N1228="základní",J1228,0)</f>
        <v>0</v>
      </c>
      <c r="BF1228" s="187">
        <f>IF(N1228="snížená",J1228,0)</f>
        <v>0</v>
      </c>
      <c r="BG1228" s="187">
        <f>IF(N1228="zákl. přenesená",J1228,0)</f>
        <v>0</v>
      </c>
      <c r="BH1228" s="187">
        <f>IF(N1228="sníž. přenesená",J1228,0)</f>
        <v>0</v>
      </c>
      <c r="BI1228" s="187">
        <f>IF(N1228="nulová",J1228,0)</f>
        <v>0</v>
      </c>
      <c r="BJ1228" s="19" t="s">
        <v>80</v>
      </c>
      <c r="BK1228" s="187">
        <f>ROUND(I1228*H1228,2)</f>
        <v>0</v>
      </c>
      <c r="BL1228" s="19" t="s">
        <v>242</v>
      </c>
      <c r="BM1228" s="186" t="s">
        <v>1354</v>
      </c>
    </row>
    <row r="1229" spans="1:47" s="2" customFormat="1" ht="29.25">
      <c r="A1229" s="36"/>
      <c r="B1229" s="37"/>
      <c r="C1229" s="38"/>
      <c r="D1229" s="188" t="s">
        <v>151</v>
      </c>
      <c r="E1229" s="38"/>
      <c r="F1229" s="189" t="s">
        <v>1355</v>
      </c>
      <c r="G1229" s="38"/>
      <c r="H1229" s="38"/>
      <c r="I1229" s="190"/>
      <c r="J1229" s="38"/>
      <c r="K1229" s="38"/>
      <c r="L1229" s="41"/>
      <c r="M1229" s="191"/>
      <c r="N1229" s="192"/>
      <c r="O1229" s="66"/>
      <c r="P1229" s="66"/>
      <c r="Q1229" s="66"/>
      <c r="R1229" s="66"/>
      <c r="S1229" s="66"/>
      <c r="T1229" s="67"/>
      <c r="U1229" s="36"/>
      <c r="V1229" s="36"/>
      <c r="W1229" s="36"/>
      <c r="X1229" s="36"/>
      <c r="Y1229" s="36"/>
      <c r="Z1229" s="36"/>
      <c r="AA1229" s="36"/>
      <c r="AB1229" s="36"/>
      <c r="AC1229" s="36"/>
      <c r="AD1229" s="36"/>
      <c r="AE1229" s="36"/>
      <c r="AT1229" s="19" t="s">
        <v>151</v>
      </c>
      <c r="AU1229" s="19" t="s">
        <v>82</v>
      </c>
    </row>
    <row r="1230" spans="1:65" s="2" customFormat="1" ht="24.2" customHeight="1">
      <c r="A1230" s="36"/>
      <c r="B1230" s="37"/>
      <c r="C1230" s="175" t="s">
        <v>1356</v>
      </c>
      <c r="D1230" s="175" t="s">
        <v>145</v>
      </c>
      <c r="E1230" s="176" t="s">
        <v>1357</v>
      </c>
      <c r="F1230" s="177" t="s">
        <v>1358</v>
      </c>
      <c r="G1230" s="178" t="s">
        <v>196</v>
      </c>
      <c r="H1230" s="179">
        <v>0.001</v>
      </c>
      <c r="I1230" s="180"/>
      <c r="J1230" s="181">
        <f>ROUND(I1230*H1230,2)</f>
        <v>0</v>
      </c>
      <c r="K1230" s="177" t="s">
        <v>155</v>
      </c>
      <c r="L1230" s="41"/>
      <c r="M1230" s="182" t="s">
        <v>19</v>
      </c>
      <c r="N1230" s="183" t="s">
        <v>43</v>
      </c>
      <c r="O1230" s="66"/>
      <c r="P1230" s="184">
        <f>O1230*H1230</f>
        <v>0</v>
      </c>
      <c r="Q1230" s="184">
        <v>0</v>
      </c>
      <c r="R1230" s="184">
        <f>Q1230*H1230</f>
        <v>0</v>
      </c>
      <c r="S1230" s="184">
        <v>0</v>
      </c>
      <c r="T1230" s="185">
        <f>S1230*H1230</f>
        <v>0</v>
      </c>
      <c r="U1230" s="36"/>
      <c r="V1230" s="36"/>
      <c r="W1230" s="36"/>
      <c r="X1230" s="36"/>
      <c r="Y1230" s="36"/>
      <c r="Z1230" s="36"/>
      <c r="AA1230" s="36"/>
      <c r="AB1230" s="36"/>
      <c r="AC1230" s="36"/>
      <c r="AD1230" s="36"/>
      <c r="AE1230" s="36"/>
      <c r="AR1230" s="186" t="s">
        <v>242</v>
      </c>
      <c r="AT1230" s="186" t="s">
        <v>145</v>
      </c>
      <c r="AU1230" s="186" t="s">
        <v>82</v>
      </c>
      <c r="AY1230" s="19" t="s">
        <v>143</v>
      </c>
      <c r="BE1230" s="187">
        <f>IF(N1230="základní",J1230,0)</f>
        <v>0</v>
      </c>
      <c r="BF1230" s="187">
        <f>IF(N1230="snížená",J1230,0)</f>
        <v>0</v>
      </c>
      <c r="BG1230" s="187">
        <f>IF(N1230="zákl. přenesená",J1230,0)</f>
        <v>0</v>
      </c>
      <c r="BH1230" s="187">
        <f>IF(N1230="sníž. přenesená",J1230,0)</f>
        <v>0</v>
      </c>
      <c r="BI1230" s="187">
        <f>IF(N1230="nulová",J1230,0)</f>
        <v>0</v>
      </c>
      <c r="BJ1230" s="19" t="s">
        <v>80</v>
      </c>
      <c r="BK1230" s="187">
        <f>ROUND(I1230*H1230,2)</f>
        <v>0</v>
      </c>
      <c r="BL1230" s="19" t="s">
        <v>242</v>
      </c>
      <c r="BM1230" s="186" t="s">
        <v>1359</v>
      </c>
    </row>
    <row r="1231" spans="1:47" s="2" customFormat="1" ht="29.25">
      <c r="A1231" s="36"/>
      <c r="B1231" s="37"/>
      <c r="C1231" s="38"/>
      <c r="D1231" s="188" t="s">
        <v>151</v>
      </c>
      <c r="E1231" s="38"/>
      <c r="F1231" s="189" t="s">
        <v>1360</v>
      </c>
      <c r="G1231" s="38"/>
      <c r="H1231" s="38"/>
      <c r="I1231" s="190"/>
      <c r="J1231" s="38"/>
      <c r="K1231" s="38"/>
      <c r="L1231" s="41"/>
      <c r="M1231" s="246"/>
      <c r="N1231" s="247"/>
      <c r="O1231" s="248"/>
      <c r="P1231" s="248"/>
      <c r="Q1231" s="248"/>
      <c r="R1231" s="248"/>
      <c r="S1231" s="248"/>
      <c r="T1231" s="249"/>
      <c r="U1231" s="36"/>
      <c r="V1231" s="36"/>
      <c r="W1231" s="36"/>
      <c r="X1231" s="36"/>
      <c r="Y1231" s="36"/>
      <c r="Z1231" s="36"/>
      <c r="AA1231" s="36"/>
      <c r="AB1231" s="36"/>
      <c r="AC1231" s="36"/>
      <c r="AD1231" s="36"/>
      <c r="AE1231" s="36"/>
      <c r="AT1231" s="19" t="s">
        <v>151</v>
      </c>
      <c r="AU1231" s="19" t="s">
        <v>82</v>
      </c>
    </row>
    <row r="1232" spans="1:31" s="2" customFormat="1" ht="6.95" customHeight="1">
      <c r="A1232" s="36"/>
      <c r="B1232" s="49"/>
      <c r="C1232" s="50"/>
      <c r="D1232" s="50"/>
      <c r="E1232" s="50"/>
      <c r="F1232" s="50"/>
      <c r="G1232" s="50"/>
      <c r="H1232" s="50"/>
      <c r="I1232" s="50"/>
      <c r="J1232" s="50"/>
      <c r="K1232" s="50"/>
      <c r="L1232" s="41"/>
      <c r="M1232" s="36"/>
      <c r="O1232" s="36"/>
      <c r="P1232" s="36"/>
      <c r="Q1232" s="36"/>
      <c r="R1232" s="36"/>
      <c r="S1232" s="36"/>
      <c r="T1232" s="36"/>
      <c r="U1232" s="36"/>
      <c r="V1232" s="36"/>
      <c r="W1232" s="36"/>
      <c r="X1232" s="36"/>
      <c r="Y1232" s="36"/>
      <c r="Z1232" s="36"/>
      <c r="AA1232" s="36"/>
      <c r="AB1232" s="36"/>
      <c r="AC1232" s="36"/>
      <c r="AD1232" s="36"/>
      <c r="AE1232" s="36"/>
    </row>
  </sheetData>
  <sheetProtection algorithmName="SHA-512" hashValue="7kcAszBB8Sz1YfSf/ybYkvHbECDsIBnB3VMcFixcNvW1Dyp1f+USonj8T/C7Aw18kTgU3n3xO0ljq9eR53SJnA==" saltValue="C8u+pg5nZpMXVyCq570StKorFbvRNevA5h1Gitdj9uA8mgZgmuV1uVtsjFeoMDY/jzN9Vjfmw1TNEYNpPMAHBQ==" spinCount="100000" sheet="1" objects="1" scenarios="1" formatColumns="0" formatRows="0" autoFilter="0"/>
  <autoFilter ref="C101:K1231"/>
  <mergeCells count="9">
    <mergeCell ref="E50:H50"/>
    <mergeCell ref="E92:H92"/>
    <mergeCell ref="E94:H9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85</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1361</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ROUND((SUM(BE95:BE585)),2)</f>
        <v>0</v>
      </c>
      <c r="G33" s="36"/>
      <c r="H33" s="36"/>
      <c r="I33" s="120">
        <v>0.21</v>
      </c>
      <c r="J33" s="119">
        <f>ROUND(((SUM(BE95:BE585))*I33),2)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ROUND((SUM(BF95:BF585)),2)</f>
        <v>0</v>
      </c>
      <c r="G34" s="36"/>
      <c r="H34" s="36"/>
      <c r="I34" s="120">
        <v>0.15</v>
      </c>
      <c r="J34" s="119">
        <f>ROUND(((SUM(BF95:BF585))*I34),2)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ROUND((SUM(BG95:BG585)),2)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ROUND((SUM(BH95:BH585)),2)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ROUND((SUM(BI95:BI585)),2)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02 - Zdravotně technické instalace</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J95</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105</v>
      </c>
      <c r="E60" s="139"/>
      <c r="F60" s="139"/>
      <c r="G60" s="139"/>
      <c r="H60" s="139"/>
      <c r="I60" s="139"/>
      <c r="J60" s="140">
        <f>J96</f>
        <v>0</v>
      </c>
      <c r="K60" s="137"/>
      <c r="L60" s="141"/>
    </row>
    <row r="61" spans="2:12" s="10" customFormat="1" ht="19.9" customHeight="1">
      <c r="B61" s="142"/>
      <c r="C61" s="143"/>
      <c r="D61" s="144" t="s">
        <v>106</v>
      </c>
      <c r="E61" s="145"/>
      <c r="F61" s="145"/>
      <c r="G61" s="145"/>
      <c r="H61" s="145"/>
      <c r="I61" s="145"/>
      <c r="J61" s="146">
        <f>J97</f>
        <v>0</v>
      </c>
      <c r="K61" s="143"/>
      <c r="L61" s="147"/>
    </row>
    <row r="62" spans="2:12" s="10" customFormat="1" ht="19.9" customHeight="1">
      <c r="B62" s="142"/>
      <c r="C62" s="143"/>
      <c r="D62" s="144" t="s">
        <v>109</v>
      </c>
      <c r="E62" s="145"/>
      <c r="F62" s="145"/>
      <c r="G62" s="145"/>
      <c r="H62" s="145"/>
      <c r="I62" s="145"/>
      <c r="J62" s="146">
        <f>J162</f>
        <v>0</v>
      </c>
      <c r="K62" s="143"/>
      <c r="L62" s="147"/>
    </row>
    <row r="63" spans="2:12" s="10" customFormat="1" ht="19.9" customHeight="1">
      <c r="B63" s="142"/>
      <c r="C63" s="143"/>
      <c r="D63" s="144" t="s">
        <v>111</v>
      </c>
      <c r="E63" s="145"/>
      <c r="F63" s="145"/>
      <c r="G63" s="145"/>
      <c r="H63" s="145"/>
      <c r="I63" s="145"/>
      <c r="J63" s="146">
        <f>J176</f>
        <v>0</v>
      </c>
      <c r="K63" s="143"/>
      <c r="L63" s="147"/>
    </row>
    <row r="64" spans="2:12" s="10" customFormat="1" ht="19.9" customHeight="1">
      <c r="B64" s="142"/>
      <c r="C64" s="143"/>
      <c r="D64" s="144" t="s">
        <v>1362</v>
      </c>
      <c r="E64" s="145"/>
      <c r="F64" s="145"/>
      <c r="G64" s="145"/>
      <c r="H64" s="145"/>
      <c r="I64" s="145"/>
      <c r="J64" s="146">
        <f>J204</f>
        <v>0</v>
      </c>
      <c r="K64" s="143"/>
      <c r="L64" s="147"/>
    </row>
    <row r="65" spans="2:12" s="10" customFormat="1" ht="19.9" customHeight="1">
      <c r="B65" s="142"/>
      <c r="C65" s="143"/>
      <c r="D65" s="144" t="s">
        <v>112</v>
      </c>
      <c r="E65" s="145"/>
      <c r="F65" s="145"/>
      <c r="G65" s="145"/>
      <c r="H65" s="145"/>
      <c r="I65" s="145"/>
      <c r="J65" s="146">
        <f>J209</f>
        <v>0</v>
      </c>
      <c r="K65" s="143"/>
      <c r="L65" s="147"/>
    </row>
    <row r="66" spans="2:12" s="10" customFormat="1" ht="19.9" customHeight="1">
      <c r="B66" s="142"/>
      <c r="C66" s="143"/>
      <c r="D66" s="144" t="s">
        <v>114</v>
      </c>
      <c r="E66" s="145"/>
      <c r="F66" s="145"/>
      <c r="G66" s="145"/>
      <c r="H66" s="145"/>
      <c r="I66" s="145"/>
      <c r="J66" s="146">
        <f>J251</f>
        <v>0</v>
      </c>
      <c r="K66" s="143"/>
      <c r="L66" s="147"/>
    </row>
    <row r="67" spans="2:12" s="10" customFormat="1" ht="19.9" customHeight="1">
      <c r="B67" s="142"/>
      <c r="C67" s="143"/>
      <c r="D67" s="144" t="s">
        <v>115</v>
      </c>
      <c r="E67" s="145"/>
      <c r="F67" s="145"/>
      <c r="G67" s="145"/>
      <c r="H67" s="145"/>
      <c r="I67" s="145"/>
      <c r="J67" s="146">
        <f>J261</f>
        <v>0</v>
      </c>
      <c r="K67" s="143"/>
      <c r="L67" s="147"/>
    </row>
    <row r="68" spans="2:12" s="9" customFormat="1" ht="24.95" customHeight="1">
      <c r="B68" s="136"/>
      <c r="C68" s="137"/>
      <c r="D68" s="138" t="s">
        <v>116</v>
      </c>
      <c r="E68" s="139"/>
      <c r="F68" s="139"/>
      <c r="G68" s="139"/>
      <c r="H68" s="139"/>
      <c r="I68" s="139"/>
      <c r="J68" s="140">
        <f>J264</f>
        <v>0</v>
      </c>
      <c r="K68" s="137"/>
      <c r="L68" s="141"/>
    </row>
    <row r="69" spans="2:12" s="10" customFormat="1" ht="19.9" customHeight="1">
      <c r="B69" s="142"/>
      <c r="C69" s="143"/>
      <c r="D69" s="144" t="s">
        <v>1363</v>
      </c>
      <c r="E69" s="145"/>
      <c r="F69" s="145"/>
      <c r="G69" s="145"/>
      <c r="H69" s="145"/>
      <c r="I69" s="145"/>
      <c r="J69" s="146">
        <f>J265</f>
        <v>0</v>
      </c>
      <c r="K69" s="143"/>
      <c r="L69" s="147"/>
    </row>
    <row r="70" spans="2:12" s="10" customFormat="1" ht="19.9" customHeight="1">
      <c r="B70" s="142"/>
      <c r="C70" s="143"/>
      <c r="D70" s="144" t="s">
        <v>1364</v>
      </c>
      <c r="E70" s="145"/>
      <c r="F70" s="145"/>
      <c r="G70" s="145"/>
      <c r="H70" s="145"/>
      <c r="I70" s="145"/>
      <c r="J70" s="146">
        <f>J283</f>
        <v>0</v>
      </c>
      <c r="K70" s="143"/>
      <c r="L70" s="147"/>
    </row>
    <row r="71" spans="2:12" s="10" customFormat="1" ht="19.9" customHeight="1">
      <c r="B71" s="142"/>
      <c r="C71" s="143"/>
      <c r="D71" s="144" t="s">
        <v>1365</v>
      </c>
      <c r="E71" s="145"/>
      <c r="F71" s="145"/>
      <c r="G71" s="145"/>
      <c r="H71" s="145"/>
      <c r="I71" s="145"/>
      <c r="J71" s="146">
        <f>J368</f>
        <v>0</v>
      </c>
      <c r="K71" s="143"/>
      <c r="L71" s="147"/>
    </row>
    <row r="72" spans="2:12" s="10" customFormat="1" ht="19.9" customHeight="1">
      <c r="B72" s="142"/>
      <c r="C72" s="143"/>
      <c r="D72" s="144" t="s">
        <v>1366</v>
      </c>
      <c r="E72" s="145"/>
      <c r="F72" s="145"/>
      <c r="G72" s="145"/>
      <c r="H72" s="145"/>
      <c r="I72" s="145"/>
      <c r="J72" s="146">
        <f>J484</f>
        <v>0</v>
      </c>
      <c r="K72" s="143"/>
      <c r="L72" s="147"/>
    </row>
    <row r="73" spans="2:12" s="10" customFormat="1" ht="19.9" customHeight="1">
      <c r="B73" s="142"/>
      <c r="C73" s="143"/>
      <c r="D73" s="144" t="s">
        <v>1367</v>
      </c>
      <c r="E73" s="145"/>
      <c r="F73" s="145"/>
      <c r="G73" s="145"/>
      <c r="H73" s="145"/>
      <c r="I73" s="145"/>
      <c r="J73" s="146">
        <f>J559</f>
        <v>0</v>
      </c>
      <c r="K73" s="143"/>
      <c r="L73" s="147"/>
    </row>
    <row r="74" spans="2:12" s="10" customFormat="1" ht="19.9" customHeight="1">
      <c r="B74" s="142"/>
      <c r="C74" s="143"/>
      <c r="D74" s="144" t="s">
        <v>1368</v>
      </c>
      <c r="E74" s="145"/>
      <c r="F74" s="145"/>
      <c r="G74" s="145"/>
      <c r="H74" s="145"/>
      <c r="I74" s="145"/>
      <c r="J74" s="146">
        <f>J572</f>
        <v>0</v>
      </c>
      <c r="K74" s="143"/>
      <c r="L74" s="147"/>
    </row>
    <row r="75" spans="2:12" s="9" customFormat="1" ht="24.95" customHeight="1">
      <c r="B75" s="136"/>
      <c r="C75" s="137"/>
      <c r="D75" s="138" t="s">
        <v>1369</v>
      </c>
      <c r="E75" s="139"/>
      <c r="F75" s="139"/>
      <c r="G75" s="139"/>
      <c r="H75" s="139"/>
      <c r="I75" s="139"/>
      <c r="J75" s="140">
        <f>J581</f>
        <v>0</v>
      </c>
      <c r="K75" s="137"/>
      <c r="L75" s="141"/>
    </row>
    <row r="76" spans="1:31" s="2" customFormat="1" ht="21.7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08"/>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08"/>
      <c r="S81" s="36"/>
      <c r="T81" s="36"/>
      <c r="U81" s="36"/>
      <c r="V81" s="36"/>
      <c r="W81" s="36"/>
      <c r="X81" s="36"/>
      <c r="Y81" s="36"/>
      <c r="Z81" s="36"/>
      <c r="AA81" s="36"/>
      <c r="AB81" s="36"/>
      <c r="AC81" s="36"/>
      <c r="AD81" s="36"/>
      <c r="AE81" s="36"/>
    </row>
    <row r="82" spans="1:31" s="2" customFormat="1" ht="24.95" customHeight="1">
      <c r="A82" s="36"/>
      <c r="B82" s="37"/>
      <c r="C82" s="25" t="s">
        <v>128</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6.5" customHeight="1">
      <c r="A85" s="36"/>
      <c r="B85" s="37"/>
      <c r="C85" s="38"/>
      <c r="D85" s="38"/>
      <c r="E85" s="375" t="str">
        <f>E7</f>
        <v>Stavební úpravy a změna užívání části objektu Komenského 759, Sokolov</v>
      </c>
      <c r="F85" s="376"/>
      <c r="G85" s="376"/>
      <c r="H85" s="376"/>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99</v>
      </c>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6.5" customHeight="1">
      <c r="A87" s="36"/>
      <c r="B87" s="37"/>
      <c r="C87" s="38"/>
      <c r="D87" s="38"/>
      <c r="E87" s="363" t="str">
        <f>E9</f>
        <v>02 - Zdravotně technické instalace</v>
      </c>
      <c r="F87" s="374"/>
      <c r="G87" s="374"/>
      <c r="H87" s="374"/>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F12</f>
        <v>Komenského 759, Sokolov</v>
      </c>
      <c r="G89" s="38"/>
      <c r="H89" s="38"/>
      <c r="I89" s="31" t="s">
        <v>23</v>
      </c>
      <c r="J89" s="61" t="str">
        <f>IF(J12="","",J12)</f>
        <v>3. 7. 2020</v>
      </c>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25.7" customHeight="1">
      <c r="A91" s="36"/>
      <c r="B91" s="37"/>
      <c r="C91" s="31" t="s">
        <v>25</v>
      </c>
      <c r="D91" s="38"/>
      <c r="E91" s="38"/>
      <c r="F91" s="29" t="str">
        <f>E15</f>
        <v>Karlovarský kraj</v>
      </c>
      <c r="G91" s="38"/>
      <c r="H91" s="38"/>
      <c r="I91" s="31" t="s">
        <v>31</v>
      </c>
      <c r="J91" s="34" t="str">
        <f>E21</f>
        <v>Ing. Karel Drahokoupil</v>
      </c>
      <c r="K91" s="38"/>
      <c r="L91" s="108"/>
      <c r="S91" s="36"/>
      <c r="T91" s="36"/>
      <c r="U91" s="36"/>
      <c r="V91" s="36"/>
      <c r="W91" s="36"/>
      <c r="X91" s="36"/>
      <c r="Y91" s="36"/>
      <c r="Z91" s="36"/>
      <c r="AA91" s="36"/>
      <c r="AB91" s="36"/>
      <c r="AC91" s="36"/>
      <c r="AD91" s="36"/>
      <c r="AE91" s="36"/>
    </row>
    <row r="92" spans="1:31" s="2" customFormat="1" ht="15.2" customHeight="1">
      <c r="A92" s="36"/>
      <c r="B92" s="37"/>
      <c r="C92" s="31" t="s">
        <v>29</v>
      </c>
      <c r="D92" s="38"/>
      <c r="E92" s="38"/>
      <c r="F92" s="29" t="str">
        <f>IF(E18="","",E18)</f>
        <v>Vyplň údaj</v>
      </c>
      <c r="G92" s="38"/>
      <c r="H92" s="38"/>
      <c r="I92" s="31" t="s">
        <v>34</v>
      </c>
      <c r="J92" s="34" t="str">
        <f>E24</f>
        <v xml:space="preserve"> </v>
      </c>
      <c r="K92" s="38"/>
      <c r="L92" s="108"/>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11" customFormat="1" ht="29.25" customHeight="1">
      <c r="A94" s="148"/>
      <c r="B94" s="149"/>
      <c r="C94" s="150" t="s">
        <v>129</v>
      </c>
      <c r="D94" s="151" t="s">
        <v>57</v>
      </c>
      <c r="E94" s="151" t="s">
        <v>53</v>
      </c>
      <c r="F94" s="151" t="s">
        <v>54</v>
      </c>
      <c r="G94" s="151" t="s">
        <v>130</v>
      </c>
      <c r="H94" s="151" t="s">
        <v>131</v>
      </c>
      <c r="I94" s="151" t="s">
        <v>132</v>
      </c>
      <c r="J94" s="151" t="s">
        <v>103</v>
      </c>
      <c r="K94" s="152" t="s">
        <v>133</v>
      </c>
      <c r="L94" s="153"/>
      <c r="M94" s="70" t="s">
        <v>19</v>
      </c>
      <c r="N94" s="71" t="s">
        <v>42</v>
      </c>
      <c r="O94" s="71" t="s">
        <v>134</v>
      </c>
      <c r="P94" s="71" t="s">
        <v>135</v>
      </c>
      <c r="Q94" s="71" t="s">
        <v>136</v>
      </c>
      <c r="R94" s="71" t="s">
        <v>137</v>
      </c>
      <c r="S94" s="71" t="s">
        <v>138</v>
      </c>
      <c r="T94" s="72" t="s">
        <v>139</v>
      </c>
      <c r="U94" s="148"/>
      <c r="V94" s="148"/>
      <c r="W94" s="148"/>
      <c r="X94" s="148"/>
      <c r="Y94" s="148"/>
      <c r="Z94" s="148"/>
      <c r="AA94" s="148"/>
      <c r="AB94" s="148"/>
      <c r="AC94" s="148"/>
      <c r="AD94" s="148"/>
      <c r="AE94" s="148"/>
    </row>
    <row r="95" spans="1:63" s="2" customFormat="1" ht="22.9" customHeight="1">
      <c r="A95" s="36"/>
      <c r="B95" s="37"/>
      <c r="C95" s="77" t="s">
        <v>140</v>
      </c>
      <c r="D95" s="38"/>
      <c r="E95" s="38"/>
      <c r="F95" s="38"/>
      <c r="G95" s="38"/>
      <c r="H95" s="38"/>
      <c r="I95" s="38"/>
      <c r="J95" s="154">
        <f>BK95</f>
        <v>0</v>
      </c>
      <c r="K95" s="38"/>
      <c r="L95" s="41"/>
      <c r="M95" s="73"/>
      <c r="N95" s="155"/>
      <c r="O95" s="74"/>
      <c r="P95" s="156">
        <f>P96+P264+P581</f>
        <v>0</v>
      </c>
      <c r="Q95" s="74"/>
      <c r="R95" s="156">
        <f>R96+R264+R581</f>
        <v>147.13925794000002</v>
      </c>
      <c r="S95" s="74"/>
      <c r="T95" s="157">
        <f>T96+T264+T581</f>
        <v>24.63245</v>
      </c>
      <c r="U95" s="36"/>
      <c r="V95" s="36"/>
      <c r="W95" s="36"/>
      <c r="X95" s="36"/>
      <c r="Y95" s="36"/>
      <c r="Z95" s="36"/>
      <c r="AA95" s="36"/>
      <c r="AB95" s="36"/>
      <c r="AC95" s="36"/>
      <c r="AD95" s="36"/>
      <c r="AE95" s="36"/>
      <c r="AT95" s="19" t="s">
        <v>71</v>
      </c>
      <c r="AU95" s="19" t="s">
        <v>104</v>
      </c>
      <c r="BK95" s="158">
        <f>BK96+BK264+BK581</f>
        <v>0</v>
      </c>
    </row>
    <row r="96" spans="2:63" s="12" customFormat="1" ht="25.9" customHeight="1">
      <c r="B96" s="159"/>
      <c r="C96" s="160"/>
      <c r="D96" s="161" t="s">
        <v>71</v>
      </c>
      <c r="E96" s="162" t="s">
        <v>141</v>
      </c>
      <c r="F96" s="162" t="s">
        <v>142</v>
      </c>
      <c r="G96" s="160"/>
      <c r="H96" s="160"/>
      <c r="I96" s="163"/>
      <c r="J96" s="164">
        <f>BK96</f>
        <v>0</v>
      </c>
      <c r="K96" s="160"/>
      <c r="L96" s="165"/>
      <c r="M96" s="166"/>
      <c r="N96" s="167"/>
      <c r="O96" s="167"/>
      <c r="P96" s="168">
        <f>P97+P162+P176+P204+P209+P251+P261</f>
        <v>0</v>
      </c>
      <c r="Q96" s="167"/>
      <c r="R96" s="168">
        <f>R97+R162+R176+R204+R209+R251+R261</f>
        <v>144.39038894</v>
      </c>
      <c r="S96" s="167"/>
      <c r="T96" s="169">
        <f>T97+T162+T176+T204+T209+T251+T261</f>
        <v>21.0675</v>
      </c>
      <c r="AR96" s="170" t="s">
        <v>80</v>
      </c>
      <c r="AT96" s="171" t="s">
        <v>71</v>
      </c>
      <c r="AU96" s="171" t="s">
        <v>72</v>
      </c>
      <c r="AY96" s="170" t="s">
        <v>143</v>
      </c>
      <c r="BK96" s="172">
        <f>BK97+BK162+BK176+BK204+BK209+BK251+BK261</f>
        <v>0</v>
      </c>
    </row>
    <row r="97" spans="2:63" s="12" customFormat="1" ht="22.9" customHeight="1">
      <c r="B97" s="159"/>
      <c r="C97" s="160"/>
      <c r="D97" s="161" t="s">
        <v>71</v>
      </c>
      <c r="E97" s="173" t="s">
        <v>80</v>
      </c>
      <c r="F97" s="173" t="s">
        <v>144</v>
      </c>
      <c r="G97" s="160"/>
      <c r="H97" s="160"/>
      <c r="I97" s="163"/>
      <c r="J97" s="174">
        <f>BK97</f>
        <v>0</v>
      </c>
      <c r="K97" s="160"/>
      <c r="L97" s="165"/>
      <c r="M97" s="166"/>
      <c r="N97" s="167"/>
      <c r="O97" s="167"/>
      <c r="P97" s="168">
        <f>SUM(P98:P161)</f>
        <v>0</v>
      </c>
      <c r="Q97" s="167"/>
      <c r="R97" s="168">
        <f>SUM(R98:R161)</f>
        <v>136.11645000000001</v>
      </c>
      <c r="S97" s="167"/>
      <c r="T97" s="169">
        <f>SUM(T98:T161)</f>
        <v>0</v>
      </c>
      <c r="AR97" s="170" t="s">
        <v>80</v>
      </c>
      <c r="AT97" s="171" t="s">
        <v>71</v>
      </c>
      <c r="AU97" s="171" t="s">
        <v>80</v>
      </c>
      <c r="AY97" s="170" t="s">
        <v>143</v>
      </c>
      <c r="BK97" s="172">
        <f>SUM(BK98:BK161)</f>
        <v>0</v>
      </c>
    </row>
    <row r="98" spans="1:65" s="2" customFormat="1" ht="24.2" customHeight="1">
      <c r="A98" s="36"/>
      <c r="B98" s="37"/>
      <c r="C98" s="175" t="s">
        <v>80</v>
      </c>
      <c r="D98" s="175" t="s">
        <v>145</v>
      </c>
      <c r="E98" s="176" t="s">
        <v>1370</v>
      </c>
      <c r="F98" s="177" t="s">
        <v>1371</v>
      </c>
      <c r="G98" s="178" t="s">
        <v>1372</v>
      </c>
      <c r="H98" s="179">
        <v>15</v>
      </c>
      <c r="I98" s="180"/>
      <c r="J98" s="181">
        <f>ROUND(I98*H98,2)</f>
        <v>0</v>
      </c>
      <c r="K98" s="177" t="s">
        <v>155</v>
      </c>
      <c r="L98" s="41"/>
      <c r="M98" s="182" t="s">
        <v>19</v>
      </c>
      <c r="N98" s="183" t="s">
        <v>43</v>
      </c>
      <c r="O98" s="66"/>
      <c r="P98" s="184">
        <f>O98*H98</f>
        <v>0</v>
      </c>
      <c r="Q98" s="184">
        <v>3E-05</v>
      </c>
      <c r="R98" s="184">
        <f>Q98*H98</f>
        <v>0.00045</v>
      </c>
      <c r="S98" s="184">
        <v>0</v>
      </c>
      <c r="T98" s="185">
        <f>S98*H98</f>
        <v>0</v>
      </c>
      <c r="U98" s="36"/>
      <c r="V98" s="36"/>
      <c r="W98" s="36"/>
      <c r="X98" s="36"/>
      <c r="Y98" s="36"/>
      <c r="Z98" s="36"/>
      <c r="AA98" s="36"/>
      <c r="AB98" s="36"/>
      <c r="AC98" s="36"/>
      <c r="AD98" s="36"/>
      <c r="AE98" s="36"/>
      <c r="AR98" s="186" t="s">
        <v>149</v>
      </c>
      <c r="AT98" s="186" t="s">
        <v>145</v>
      </c>
      <c r="AU98" s="186" t="s">
        <v>82</v>
      </c>
      <c r="AY98" s="19" t="s">
        <v>143</v>
      </c>
      <c r="BE98" s="187">
        <f>IF(N98="základní",J98,0)</f>
        <v>0</v>
      </c>
      <c r="BF98" s="187">
        <f>IF(N98="snížená",J98,0)</f>
        <v>0</v>
      </c>
      <c r="BG98" s="187">
        <f>IF(N98="zákl. přenesená",J98,0)</f>
        <v>0</v>
      </c>
      <c r="BH98" s="187">
        <f>IF(N98="sníž. přenesená",J98,0)</f>
        <v>0</v>
      </c>
      <c r="BI98" s="187">
        <f>IF(N98="nulová",J98,0)</f>
        <v>0</v>
      </c>
      <c r="BJ98" s="19" t="s">
        <v>80</v>
      </c>
      <c r="BK98" s="187">
        <f>ROUND(I98*H98,2)</f>
        <v>0</v>
      </c>
      <c r="BL98" s="19" t="s">
        <v>149</v>
      </c>
      <c r="BM98" s="186" t="s">
        <v>1373</v>
      </c>
    </row>
    <row r="99" spans="1:47" s="2" customFormat="1" ht="19.5">
      <c r="A99" s="36"/>
      <c r="B99" s="37"/>
      <c r="C99" s="38"/>
      <c r="D99" s="188" t="s">
        <v>151</v>
      </c>
      <c r="E99" s="38"/>
      <c r="F99" s="189" t="s">
        <v>1374</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82</v>
      </c>
    </row>
    <row r="100" spans="1:65" s="2" customFormat="1" ht="24.2" customHeight="1">
      <c r="A100" s="36"/>
      <c r="B100" s="37"/>
      <c r="C100" s="175" t="s">
        <v>82</v>
      </c>
      <c r="D100" s="175" t="s">
        <v>145</v>
      </c>
      <c r="E100" s="176" t="s">
        <v>1375</v>
      </c>
      <c r="F100" s="177" t="s">
        <v>1376</v>
      </c>
      <c r="G100" s="178" t="s">
        <v>1377</v>
      </c>
      <c r="H100" s="179">
        <v>10</v>
      </c>
      <c r="I100" s="180"/>
      <c r="J100" s="181">
        <f>ROUND(I100*H100,2)</f>
        <v>0</v>
      </c>
      <c r="K100" s="177" t="s">
        <v>155</v>
      </c>
      <c r="L100" s="41"/>
      <c r="M100" s="182" t="s">
        <v>19</v>
      </c>
      <c r="N100" s="183" t="s">
        <v>43</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149</v>
      </c>
      <c r="AT100" s="186" t="s">
        <v>145</v>
      </c>
      <c r="AU100" s="186" t="s">
        <v>82</v>
      </c>
      <c r="AY100" s="19" t="s">
        <v>143</v>
      </c>
      <c r="BE100" s="187">
        <f>IF(N100="základní",J100,0)</f>
        <v>0</v>
      </c>
      <c r="BF100" s="187">
        <f>IF(N100="snížená",J100,0)</f>
        <v>0</v>
      </c>
      <c r="BG100" s="187">
        <f>IF(N100="zákl. přenesená",J100,0)</f>
        <v>0</v>
      </c>
      <c r="BH100" s="187">
        <f>IF(N100="sníž. přenesená",J100,0)</f>
        <v>0</v>
      </c>
      <c r="BI100" s="187">
        <f>IF(N100="nulová",J100,0)</f>
        <v>0</v>
      </c>
      <c r="BJ100" s="19" t="s">
        <v>80</v>
      </c>
      <c r="BK100" s="187">
        <f>ROUND(I100*H100,2)</f>
        <v>0</v>
      </c>
      <c r="BL100" s="19" t="s">
        <v>149</v>
      </c>
      <c r="BM100" s="186" t="s">
        <v>1378</v>
      </c>
    </row>
    <row r="101" spans="1:47" s="2" customFormat="1" ht="19.5">
      <c r="A101" s="36"/>
      <c r="B101" s="37"/>
      <c r="C101" s="38"/>
      <c r="D101" s="188" t="s">
        <v>151</v>
      </c>
      <c r="E101" s="38"/>
      <c r="F101" s="189" t="s">
        <v>1379</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151</v>
      </c>
      <c r="AU101" s="19" t="s">
        <v>82</v>
      </c>
    </row>
    <row r="102" spans="1:65" s="2" customFormat="1" ht="24.2" customHeight="1">
      <c r="A102" s="36"/>
      <c r="B102" s="37"/>
      <c r="C102" s="175" t="s">
        <v>160</v>
      </c>
      <c r="D102" s="175" t="s">
        <v>145</v>
      </c>
      <c r="E102" s="176" t="s">
        <v>1380</v>
      </c>
      <c r="F102" s="177" t="s">
        <v>1381</v>
      </c>
      <c r="G102" s="178" t="s">
        <v>163</v>
      </c>
      <c r="H102" s="179">
        <v>43.109</v>
      </c>
      <c r="I102" s="180"/>
      <c r="J102" s="181">
        <f>ROUND(I102*H102,2)</f>
        <v>0</v>
      </c>
      <c r="K102" s="177" t="s">
        <v>155</v>
      </c>
      <c r="L102" s="41"/>
      <c r="M102" s="182" t="s">
        <v>19</v>
      </c>
      <c r="N102" s="183" t="s">
        <v>43</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149</v>
      </c>
      <c r="AT102" s="186" t="s">
        <v>145</v>
      </c>
      <c r="AU102" s="186" t="s">
        <v>82</v>
      </c>
      <c r="AY102" s="19" t="s">
        <v>143</v>
      </c>
      <c r="BE102" s="187">
        <f>IF(N102="základní",J102,0)</f>
        <v>0</v>
      </c>
      <c r="BF102" s="187">
        <f>IF(N102="snížená",J102,0)</f>
        <v>0</v>
      </c>
      <c r="BG102" s="187">
        <f>IF(N102="zákl. přenesená",J102,0)</f>
        <v>0</v>
      </c>
      <c r="BH102" s="187">
        <f>IF(N102="sníž. přenesená",J102,0)</f>
        <v>0</v>
      </c>
      <c r="BI102" s="187">
        <f>IF(N102="nulová",J102,0)</f>
        <v>0</v>
      </c>
      <c r="BJ102" s="19" t="s">
        <v>80</v>
      </c>
      <c r="BK102" s="187">
        <f>ROUND(I102*H102,2)</f>
        <v>0</v>
      </c>
      <c r="BL102" s="19" t="s">
        <v>149</v>
      </c>
      <c r="BM102" s="186" t="s">
        <v>1382</v>
      </c>
    </row>
    <row r="103" spans="1:47" s="2" customFormat="1" ht="29.25">
      <c r="A103" s="36"/>
      <c r="B103" s="37"/>
      <c r="C103" s="38"/>
      <c r="D103" s="188" t="s">
        <v>151</v>
      </c>
      <c r="E103" s="38"/>
      <c r="F103" s="189" t="s">
        <v>1383</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82</v>
      </c>
    </row>
    <row r="104" spans="2:51" s="13" customFormat="1" ht="12">
      <c r="B104" s="193"/>
      <c r="C104" s="194"/>
      <c r="D104" s="188" t="s">
        <v>158</v>
      </c>
      <c r="E104" s="195" t="s">
        <v>19</v>
      </c>
      <c r="F104" s="196" t="s">
        <v>1384</v>
      </c>
      <c r="G104" s="194"/>
      <c r="H104" s="197">
        <v>25.326</v>
      </c>
      <c r="I104" s="198"/>
      <c r="J104" s="194"/>
      <c r="K104" s="194"/>
      <c r="L104" s="199"/>
      <c r="M104" s="200"/>
      <c r="N104" s="201"/>
      <c r="O104" s="201"/>
      <c r="P104" s="201"/>
      <c r="Q104" s="201"/>
      <c r="R104" s="201"/>
      <c r="S104" s="201"/>
      <c r="T104" s="202"/>
      <c r="AT104" s="203" t="s">
        <v>158</v>
      </c>
      <c r="AU104" s="203" t="s">
        <v>82</v>
      </c>
      <c r="AV104" s="13" t="s">
        <v>82</v>
      </c>
      <c r="AW104" s="13" t="s">
        <v>33</v>
      </c>
      <c r="AX104" s="13" t="s">
        <v>72</v>
      </c>
      <c r="AY104" s="203" t="s">
        <v>143</v>
      </c>
    </row>
    <row r="105" spans="2:51" s="13" customFormat="1" ht="12">
      <c r="B105" s="193"/>
      <c r="C105" s="194"/>
      <c r="D105" s="188" t="s">
        <v>158</v>
      </c>
      <c r="E105" s="195" t="s">
        <v>19</v>
      </c>
      <c r="F105" s="196" t="s">
        <v>1385</v>
      </c>
      <c r="G105" s="194"/>
      <c r="H105" s="197">
        <v>4.8</v>
      </c>
      <c r="I105" s="198"/>
      <c r="J105" s="194"/>
      <c r="K105" s="194"/>
      <c r="L105" s="199"/>
      <c r="M105" s="200"/>
      <c r="N105" s="201"/>
      <c r="O105" s="201"/>
      <c r="P105" s="201"/>
      <c r="Q105" s="201"/>
      <c r="R105" s="201"/>
      <c r="S105" s="201"/>
      <c r="T105" s="202"/>
      <c r="AT105" s="203" t="s">
        <v>158</v>
      </c>
      <c r="AU105" s="203" t="s">
        <v>82</v>
      </c>
      <c r="AV105" s="13" t="s">
        <v>82</v>
      </c>
      <c r="AW105" s="13" t="s">
        <v>33</v>
      </c>
      <c r="AX105" s="13" t="s">
        <v>72</v>
      </c>
      <c r="AY105" s="203" t="s">
        <v>143</v>
      </c>
    </row>
    <row r="106" spans="2:51" s="13" customFormat="1" ht="12">
      <c r="B106" s="193"/>
      <c r="C106" s="194"/>
      <c r="D106" s="188" t="s">
        <v>158</v>
      </c>
      <c r="E106" s="195" t="s">
        <v>19</v>
      </c>
      <c r="F106" s="196" t="s">
        <v>1386</v>
      </c>
      <c r="G106" s="194"/>
      <c r="H106" s="197">
        <v>2.448</v>
      </c>
      <c r="I106" s="198"/>
      <c r="J106" s="194"/>
      <c r="K106" s="194"/>
      <c r="L106" s="199"/>
      <c r="M106" s="200"/>
      <c r="N106" s="201"/>
      <c r="O106" s="201"/>
      <c r="P106" s="201"/>
      <c r="Q106" s="201"/>
      <c r="R106" s="201"/>
      <c r="S106" s="201"/>
      <c r="T106" s="202"/>
      <c r="AT106" s="203" t="s">
        <v>158</v>
      </c>
      <c r="AU106" s="203" t="s">
        <v>82</v>
      </c>
      <c r="AV106" s="13" t="s">
        <v>82</v>
      </c>
      <c r="AW106" s="13" t="s">
        <v>33</v>
      </c>
      <c r="AX106" s="13" t="s">
        <v>72</v>
      </c>
      <c r="AY106" s="203" t="s">
        <v>143</v>
      </c>
    </row>
    <row r="107" spans="2:51" s="13" customFormat="1" ht="12">
      <c r="B107" s="193"/>
      <c r="C107" s="194"/>
      <c r="D107" s="188" t="s">
        <v>158</v>
      </c>
      <c r="E107" s="195" t="s">
        <v>19</v>
      </c>
      <c r="F107" s="196" t="s">
        <v>1387</v>
      </c>
      <c r="G107" s="194"/>
      <c r="H107" s="197">
        <v>1.814</v>
      </c>
      <c r="I107" s="198"/>
      <c r="J107" s="194"/>
      <c r="K107" s="194"/>
      <c r="L107" s="199"/>
      <c r="M107" s="200"/>
      <c r="N107" s="201"/>
      <c r="O107" s="201"/>
      <c r="P107" s="201"/>
      <c r="Q107" s="201"/>
      <c r="R107" s="201"/>
      <c r="S107" s="201"/>
      <c r="T107" s="202"/>
      <c r="AT107" s="203" t="s">
        <v>158</v>
      </c>
      <c r="AU107" s="203" t="s">
        <v>82</v>
      </c>
      <c r="AV107" s="13" t="s">
        <v>82</v>
      </c>
      <c r="AW107" s="13" t="s">
        <v>33</v>
      </c>
      <c r="AX107" s="13" t="s">
        <v>72</v>
      </c>
      <c r="AY107" s="203" t="s">
        <v>143</v>
      </c>
    </row>
    <row r="108" spans="2:51" s="13" customFormat="1" ht="12">
      <c r="B108" s="193"/>
      <c r="C108" s="194"/>
      <c r="D108" s="188" t="s">
        <v>158</v>
      </c>
      <c r="E108" s="195" t="s">
        <v>19</v>
      </c>
      <c r="F108" s="196" t="s">
        <v>1388</v>
      </c>
      <c r="G108" s="194"/>
      <c r="H108" s="197">
        <v>0.778</v>
      </c>
      <c r="I108" s="198"/>
      <c r="J108" s="194"/>
      <c r="K108" s="194"/>
      <c r="L108" s="199"/>
      <c r="M108" s="200"/>
      <c r="N108" s="201"/>
      <c r="O108" s="201"/>
      <c r="P108" s="201"/>
      <c r="Q108" s="201"/>
      <c r="R108" s="201"/>
      <c r="S108" s="201"/>
      <c r="T108" s="202"/>
      <c r="AT108" s="203" t="s">
        <v>158</v>
      </c>
      <c r="AU108" s="203" t="s">
        <v>82</v>
      </c>
      <c r="AV108" s="13" t="s">
        <v>82</v>
      </c>
      <c r="AW108" s="13" t="s">
        <v>33</v>
      </c>
      <c r="AX108" s="13" t="s">
        <v>72</v>
      </c>
      <c r="AY108" s="203" t="s">
        <v>143</v>
      </c>
    </row>
    <row r="109" spans="2:51" s="13" customFormat="1" ht="12">
      <c r="B109" s="193"/>
      <c r="C109" s="194"/>
      <c r="D109" s="188" t="s">
        <v>158</v>
      </c>
      <c r="E109" s="195" t="s">
        <v>19</v>
      </c>
      <c r="F109" s="196" t="s">
        <v>1389</v>
      </c>
      <c r="G109" s="194"/>
      <c r="H109" s="197">
        <v>2.97</v>
      </c>
      <c r="I109" s="198"/>
      <c r="J109" s="194"/>
      <c r="K109" s="194"/>
      <c r="L109" s="199"/>
      <c r="M109" s="200"/>
      <c r="N109" s="201"/>
      <c r="O109" s="201"/>
      <c r="P109" s="201"/>
      <c r="Q109" s="201"/>
      <c r="R109" s="201"/>
      <c r="S109" s="201"/>
      <c r="T109" s="202"/>
      <c r="AT109" s="203" t="s">
        <v>158</v>
      </c>
      <c r="AU109" s="203" t="s">
        <v>82</v>
      </c>
      <c r="AV109" s="13" t="s">
        <v>82</v>
      </c>
      <c r="AW109" s="13" t="s">
        <v>33</v>
      </c>
      <c r="AX109" s="13" t="s">
        <v>72</v>
      </c>
      <c r="AY109" s="203" t="s">
        <v>143</v>
      </c>
    </row>
    <row r="110" spans="2:51" s="13" customFormat="1" ht="12">
      <c r="B110" s="193"/>
      <c r="C110" s="194"/>
      <c r="D110" s="188" t="s">
        <v>158</v>
      </c>
      <c r="E110" s="195" t="s">
        <v>19</v>
      </c>
      <c r="F110" s="196" t="s">
        <v>1390</v>
      </c>
      <c r="G110" s="194"/>
      <c r="H110" s="197">
        <v>0.816</v>
      </c>
      <c r="I110" s="198"/>
      <c r="J110" s="194"/>
      <c r="K110" s="194"/>
      <c r="L110" s="199"/>
      <c r="M110" s="200"/>
      <c r="N110" s="201"/>
      <c r="O110" s="201"/>
      <c r="P110" s="201"/>
      <c r="Q110" s="201"/>
      <c r="R110" s="201"/>
      <c r="S110" s="201"/>
      <c r="T110" s="202"/>
      <c r="AT110" s="203" t="s">
        <v>158</v>
      </c>
      <c r="AU110" s="203" t="s">
        <v>82</v>
      </c>
      <c r="AV110" s="13" t="s">
        <v>82</v>
      </c>
      <c r="AW110" s="13" t="s">
        <v>33</v>
      </c>
      <c r="AX110" s="13" t="s">
        <v>72</v>
      </c>
      <c r="AY110" s="203" t="s">
        <v>143</v>
      </c>
    </row>
    <row r="111" spans="2:51" s="13" customFormat="1" ht="12">
      <c r="B111" s="193"/>
      <c r="C111" s="194"/>
      <c r="D111" s="188" t="s">
        <v>158</v>
      </c>
      <c r="E111" s="195" t="s">
        <v>19</v>
      </c>
      <c r="F111" s="196" t="s">
        <v>1391</v>
      </c>
      <c r="G111" s="194"/>
      <c r="H111" s="197">
        <v>1.901</v>
      </c>
      <c r="I111" s="198"/>
      <c r="J111" s="194"/>
      <c r="K111" s="194"/>
      <c r="L111" s="199"/>
      <c r="M111" s="200"/>
      <c r="N111" s="201"/>
      <c r="O111" s="201"/>
      <c r="P111" s="201"/>
      <c r="Q111" s="201"/>
      <c r="R111" s="201"/>
      <c r="S111" s="201"/>
      <c r="T111" s="202"/>
      <c r="AT111" s="203" t="s">
        <v>158</v>
      </c>
      <c r="AU111" s="203" t="s">
        <v>82</v>
      </c>
      <c r="AV111" s="13" t="s">
        <v>82</v>
      </c>
      <c r="AW111" s="13" t="s">
        <v>33</v>
      </c>
      <c r="AX111" s="13" t="s">
        <v>72</v>
      </c>
      <c r="AY111" s="203" t="s">
        <v>143</v>
      </c>
    </row>
    <row r="112" spans="2:51" s="13" customFormat="1" ht="12">
      <c r="B112" s="193"/>
      <c r="C112" s="194"/>
      <c r="D112" s="188" t="s">
        <v>158</v>
      </c>
      <c r="E112" s="195" t="s">
        <v>19</v>
      </c>
      <c r="F112" s="196" t="s">
        <v>1392</v>
      </c>
      <c r="G112" s="194"/>
      <c r="H112" s="197">
        <v>1.392</v>
      </c>
      <c r="I112" s="198"/>
      <c r="J112" s="194"/>
      <c r="K112" s="194"/>
      <c r="L112" s="199"/>
      <c r="M112" s="200"/>
      <c r="N112" s="201"/>
      <c r="O112" s="201"/>
      <c r="P112" s="201"/>
      <c r="Q112" s="201"/>
      <c r="R112" s="201"/>
      <c r="S112" s="201"/>
      <c r="T112" s="202"/>
      <c r="AT112" s="203" t="s">
        <v>158</v>
      </c>
      <c r="AU112" s="203" t="s">
        <v>82</v>
      </c>
      <c r="AV112" s="13" t="s">
        <v>82</v>
      </c>
      <c r="AW112" s="13" t="s">
        <v>33</v>
      </c>
      <c r="AX112" s="13" t="s">
        <v>72</v>
      </c>
      <c r="AY112" s="203" t="s">
        <v>143</v>
      </c>
    </row>
    <row r="113" spans="2:51" s="13" customFormat="1" ht="12">
      <c r="B113" s="193"/>
      <c r="C113" s="194"/>
      <c r="D113" s="188" t="s">
        <v>158</v>
      </c>
      <c r="E113" s="195" t="s">
        <v>19</v>
      </c>
      <c r="F113" s="196" t="s">
        <v>1393</v>
      </c>
      <c r="G113" s="194"/>
      <c r="H113" s="197">
        <v>0.864</v>
      </c>
      <c r="I113" s="198"/>
      <c r="J113" s="194"/>
      <c r="K113" s="194"/>
      <c r="L113" s="199"/>
      <c r="M113" s="200"/>
      <c r="N113" s="201"/>
      <c r="O113" s="201"/>
      <c r="P113" s="201"/>
      <c r="Q113" s="201"/>
      <c r="R113" s="201"/>
      <c r="S113" s="201"/>
      <c r="T113" s="202"/>
      <c r="AT113" s="203" t="s">
        <v>158</v>
      </c>
      <c r="AU113" s="203" t="s">
        <v>82</v>
      </c>
      <c r="AV113" s="13" t="s">
        <v>82</v>
      </c>
      <c r="AW113" s="13" t="s">
        <v>33</v>
      </c>
      <c r="AX113" s="13" t="s">
        <v>72</v>
      </c>
      <c r="AY113" s="203" t="s">
        <v>143</v>
      </c>
    </row>
    <row r="114" spans="2:51" s="15" customFormat="1" ht="12">
      <c r="B114" s="214"/>
      <c r="C114" s="215"/>
      <c r="D114" s="188" t="s">
        <v>158</v>
      </c>
      <c r="E114" s="216" t="s">
        <v>19</v>
      </c>
      <c r="F114" s="217" t="s">
        <v>172</v>
      </c>
      <c r="G114" s="215"/>
      <c r="H114" s="218">
        <v>43.109</v>
      </c>
      <c r="I114" s="219"/>
      <c r="J114" s="215"/>
      <c r="K114" s="215"/>
      <c r="L114" s="220"/>
      <c r="M114" s="221"/>
      <c r="N114" s="222"/>
      <c r="O114" s="222"/>
      <c r="P114" s="222"/>
      <c r="Q114" s="222"/>
      <c r="R114" s="222"/>
      <c r="S114" s="222"/>
      <c r="T114" s="223"/>
      <c r="AT114" s="224" t="s">
        <v>158</v>
      </c>
      <c r="AU114" s="224" t="s">
        <v>82</v>
      </c>
      <c r="AV114" s="15" t="s">
        <v>149</v>
      </c>
      <c r="AW114" s="15" t="s">
        <v>33</v>
      </c>
      <c r="AX114" s="15" t="s">
        <v>80</v>
      </c>
      <c r="AY114" s="224" t="s">
        <v>143</v>
      </c>
    </row>
    <row r="115" spans="1:65" s="2" customFormat="1" ht="24.2" customHeight="1">
      <c r="A115" s="36"/>
      <c r="B115" s="37"/>
      <c r="C115" s="175" t="s">
        <v>149</v>
      </c>
      <c r="D115" s="175" t="s">
        <v>145</v>
      </c>
      <c r="E115" s="176" t="s">
        <v>1394</v>
      </c>
      <c r="F115" s="177" t="s">
        <v>1395</v>
      </c>
      <c r="G115" s="178" t="s">
        <v>163</v>
      </c>
      <c r="H115" s="179">
        <v>43.109</v>
      </c>
      <c r="I115" s="180"/>
      <c r="J115" s="181">
        <f>ROUND(I115*H115,2)</f>
        <v>0</v>
      </c>
      <c r="K115" s="177" t="s">
        <v>155</v>
      </c>
      <c r="L115" s="41"/>
      <c r="M115" s="182" t="s">
        <v>19</v>
      </c>
      <c r="N115" s="183" t="s">
        <v>43</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149</v>
      </c>
      <c r="AT115" s="186" t="s">
        <v>145</v>
      </c>
      <c r="AU115" s="186" t="s">
        <v>82</v>
      </c>
      <c r="AY115" s="19" t="s">
        <v>143</v>
      </c>
      <c r="BE115" s="187">
        <f>IF(N115="základní",J115,0)</f>
        <v>0</v>
      </c>
      <c r="BF115" s="187">
        <f>IF(N115="snížená",J115,0)</f>
        <v>0</v>
      </c>
      <c r="BG115" s="187">
        <f>IF(N115="zákl. přenesená",J115,0)</f>
        <v>0</v>
      </c>
      <c r="BH115" s="187">
        <f>IF(N115="sníž. přenesená",J115,0)</f>
        <v>0</v>
      </c>
      <c r="BI115" s="187">
        <f>IF(N115="nulová",J115,0)</f>
        <v>0</v>
      </c>
      <c r="BJ115" s="19" t="s">
        <v>80</v>
      </c>
      <c r="BK115" s="187">
        <f>ROUND(I115*H115,2)</f>
        <v>0</v>
      </c>
      <c r="BL115" s="19" t="s">
        <v>149</v>
      </c>
      <c r="BM115" s="186" t="s">
        <v>1396</v>
      </c>
    </row>
    <row r="116" spans="1:47" s="2" customFormat="1" ht="39">
      <c r="A116" s="36"/>
      <c r="B116" s="37"/>
      <c r="C116" s="38"/>
      <c r="D116" s="188" t="s">
        <v>151</v>
      </c>
      <c r="E116" s="38"/>
      <c r="F116" s="189" t="s">
        <v>1397</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151</v>
      </c>
      <c r="AU116" s="19" t="s">
        <v>82</v>
      </c>
    </row>
    <row r="117" spans="1:65" s="2" customFormat="1" ht="37.9" customHeight="1">
      <c r="A117" s="36"/>
      <c r="B117" s="37"/>
      <c r="C117" s="175" t="s">
        <v>177</v>
      </c>
      <c r="D117" s="175" t="s">
        <v>145</v>
      </c>
      <c r="E117" s="176" t="s">
        <v>1398</v>
      </c>
      <c r="F117" s="177" t="s">
        <v>1399</v>
      </c>
      <c r="G117" s="178" t="s">
        <v>163</v>
      </c>
      <c r="H117" s="179">
        <v>43.109</v>
      </c>
      <c r="I117" s="180"/>
      <c r="J117" s="181">
        <f>ROUND(I117*H117,2)</f>
        <v>0</v>
      </c>
      <c r="K117" s="177" t="s">
        <v>155</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149</v>
      </c>
      <c r="AT117" s="186" t="s">
        <v>145</v>
      </c>
      <c r="AU117" s="186" t="s">
        <v>82</v>
      </c>
      <c r="AY117" s="19" t="s">
        <v>143</v>
      </c>
      <c r="BE117" s="187">
        <f>IF(N117="základní",J117,0)</f>
        <v>0</v>
      </c>
      <c r="BF117" s="187">
        <f>IF(N117="snížená",J117,0)</f>
        <v>0</v>
      </c>
      <c r="BG117" s="187">
        <f>IF(N117="zákl. přenesená",J117,0)</f>
        <v>0</v>
      </c>
      <c r="BH117" s="187">
        <f>IF(N117="sníž. přenesená",J117,0)</f>
        <v>0</v>
      </c>
      <c r="BI117" s="187">
        <f>IF(N117="nulová",J117,0)</f>
        <v>0</v>
      </c>
      <c r="BJ117" s="19" t="s">
        <v>80</v>
      </c>
      <c r="BK117" s="187">
        <f>ROUND(I117*H117,2)</f>
        <v>0</v>
      </c>
      <c r="BL117" s="19" t="s">
        <v>149</v>
      </c>
      <c r="BM117" s="186" t="s">
        <v>1400</v>
      </c>
    </row>
    <row r="118" spans="1:47" s="2" customFormat="1" ht="39">
      <c r="A118" s="36"/>
      <c r="B118" s="37"/>
      <c r="C118" s="38"/>
      <c r="D118" s="188" t="s">
        <v>151</v>
      </c>
      <c r="E118" s="38"/>
      <c r="F118" s="189" t="s">
        <v>1401</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82</v>
      </c>
    </row>
    <row r="119" spans="1:65" s="2" customFormat="1" ht="24.2" customHeight="1">
      <c r="A119" s="36"/>
      <c r="B119" s="37"/>
      <c r="C119" s="175" t="s">
        <v>182</v>
      </c>
      <c r="D119" s="175" t="s">
        <v>145</v>
      </c>
      <c r="E119" s="176" t="s">
        <v>178</v>
      </c>
      <c r="F119" s="177" t="s">
        <v>179</v>
      </c>
      <c r="G119" s="178" t="s">
        <v>163</v>
      </c>
      <c r="H119" s="179">
        <v>43.109</v>
      </c>
      <c r="I119" s="180"/>
      <c r="J119" s="181">
        <f>ROUND(I119*H119,2)</f>
        <v>0</v>
      </c>
      <c r="K119" s="177" t="s">
        <v>155</v>
      </c>
      <c r="L119" s="41"/>
      <c r="M119" s="182" t="s">
        <v>19</v>
      </c>
      <c r="N119" s="183" t="s">
        <v>43</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149</v>
      </c>
      <c r="AT119" s="186" t="s">
        <v>145</v>
      </c>
      <c r="AU119" s="186" t="s">
        <v>82</v>
      </c>
      <c r="AY119" s="19" t="s">
        <v>143</v>
      </c>
      <c r="BE119" s="187">
        <f>IF(N119="základní",J119,0)</f>
        <v>0</v>
      </c>
      <c r="BF119" s="187">
        <f>IF(N119="snížená",J119,0)</f>
        <v>0</v>
      </c>
      <c r="BG119" s="187">
        <f>IF(N119="zákl. přenesená",J119,0)</f>
        <v>0</v>
      </c>
      <c r="BH119" s="187">
        <f>IF(N119="sníž. přenesená",J119,0)</f>
        <v>0</v>
      </c>
      <c r="BI119" s="187">
        <f>IF(N119="nulová",J119,0)</f>
        <v>0</v>
      </c>
      <c r="BJ119" s="19" t="s">
        <v>80</v>
      </c>
      <c r="BK119" s="187">
        <f>ROUND(I119*H119,2)</f>
        <v>0</v>
      </c>
      <c r="BL119" s="19" t="s">
        <v>149</v>
      </c>
      <c r="BM119" s="186" t="s">
        <v>1402</v>
      </c>
    </row>
    <row r="120" spans="1:47" s="2" customFormat="1" ht="39">
      <c r="A120" s="36"/>
      <c r="B120" s="37"/>
      <c r="C120" s="38"/>
      <c r="D120" s="188" t="s">
        <v>151</v>
      </c>
      <c r="E120" s="38"/>
      <c r="F120" s="189" t="s">
        <v>181</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82</v>
      </c>
    </row>
    <row r="121" spans="1:65" s="2" customFormat="1" ht="37.9" customHeight="1">
      <c r="A121" s="36"/>
      <c r="B121" s="37"/>
      <c r="C121" s="175" t="s">
        <v>188</v>
      </c>
      <c r="D121" s="175" t="s">
        <v>145</v>
      </c>
      <c r="E121" s="176" t="s">
        <v>183</v>
      </c>
      <c r="F121" s="177" t="s">
        <v>184</v>
      </c>
      <c r="G121" s="178" t="s">
        <v>163</v>
      </c>
      <c r="H121" s="179">
        <v>689.744</v>
      </c>
      <c r="I121" s="180"/>
      <c r="J121" s="181">
        <f>ROUND(I121*H121,2)</f>
        <v>0</v>
      </c>
      <c r="K121" s="177" t="s">
        <v>155</v>
      </c>
      <c r="L121" s="41"/>
      <c r="M121" s="182" t="s">
        <v>19</v>
      </c>
      <c r="N121" s="183" t="s">
        <v>43</v>
      </c>
      <c r="O121" s="66"/>
      <c r="P121" s="184">
        <f>O121*H121</f>
        <v>0</v>
      </c>
      <c r="Q121" s="184">
        <v>0</v>
      </c>
      <c r="R121" s="184">
        <f>Q121*H121</f>
        <v>0</v>
      </c>
      <c r="S121" s="184">
        <v>0</v>
      </c>
      <c r="T121" s="185">
        <f>S121*H121</f>
        <v>0</v>
      </c>
      <c r="U121" s="36"/>
      <c r="V121" s="36"/>
      <c r="W121" s="36"/>
      <c r="X121" s="36"/>
      <c r="Y121" s="36"/>
      <c r="Z121" s="36"/>
      <c r="AA121" s="36"/>
      <c r="AB121" s="36"/>
      <c r="AC121" s="36"/>
      <c r="AD121" s="36"/>
      <c r="AE121" s="36"/>
      <c r="AR121" s="186" t="s">
        <v>149</v>
      </c>
      <c r="AT121" s="186" t="s">
        <v>145</v>
      </c>
      <c r="AU121" s="186" t="s">
        <v>82</v>
      </c>
      <c r="AY121" s="19" t="s">
        <v>143</v>
      </c>
      <c r="BE121" s="187">
        <f>IF(N121="základní",J121,0)</f>
        <v>0</v>
      </c>
      <c r="BF121" s="187">
        <f>IF(N121="snížená",J121,0)</f>
        <v>0</v>
      </c>
      <c r="BG121" s="187">
        <f>IF(N121="zákl. přenesená",J121,0)</f>
        <v>0</v>
      </c>
      <c r="BH121" s="187">
        <f>IF(N121="sníž. přenesená",J121,0)</f>
        <v>0</v>
      </c>
      <c r="BI121" s="187">
        <f>IF(N121="nulová",J121,0)</f>
        <v>0</v>
      </c>
      <c r="BJ121" s="19" t="s">
        <v>80</v>
      </c>
      <c r="BK121" s="187">
        <f>ROUND(I121*H121,2)</f>
        <v>0</v>
      </c>
      <c r="BL121" s="19" t="s">
        <v>149</v>
      </c>
      <c r="BM121" s="186" t="s">
        <v>1403</v>
      </c>
    </row>
    <row r="122" spans="1:47" s="2" customFormat="1" ht="48.75">
      <c r="A122" s="36"/>
      <c r="B122" s="37"/>
      <c r="C122" s="38"/>
      <c r="D122" s="188" t="s">
        <v>151</v>
      </c>
      <c r="E122" s="38"/>
      <c r="F122" s="189" t="s">
        <v>186</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151</v>
      </c>
      <c r="AU122" s="19" t="s">
        <v>82</v>
      </c>
    </row>
    <row r="123" spans="2:51" s="13" customFormat="1" ht="12">
      <c r="B123" s="193"/>
      <c r="C123" s="194"/>
      <c r="D123" s="188" t="s">
        <v>158</v>
      </c>
      <c r="E123" s="195" t="s">
        <v>19</v>
      </c>
      <c r="F123" s="196" t="s">
        <v>1404</v>
      </c>
      <c r="G123" s="194"/>
      <c r="H123" s="197">
        <v>689.744</v>
      </c>
      <c r="I123" s="198"/>
      <c r="J123" s="194"/>
      <c r="K123" s="194"/>
      <c r="L123" s="199"/>
      <c r="M123" s="200"/>
      <c r="N123" s="201"/>
      <c r="O123" s="201"/>
      <c r="P123" s="201"/>
      <c r="Q123" s="201"/>
      <c r="R123" s="201"/>
      <c r="S123" s="201"/>
      <c r="T123" s="202"/>
      <c r="AT123" s="203" t="s">
        <v>158</v>
      </c>
      <c r="AU123" s="203" t="s">
        <v>82</v>
      </c>
      <c r="AV123" s="13" t="s">
        <v>82</v>
      </c>
      <c r="AW123" s="13" t="s">
        <v>33</v>
      </c>
      <c r="AX123" s="13" t="s">
        <v>80</v>
      </c>
      <c r="AY123" s="203" t="s">
        <v>143</v>
      </c>
    </row>
    <row r="124" spans="1:65" s="2" customFormat="1" ht="24.2" customHeight="1">
      <c r="A124" s="36"/>
      <c r="B124" s="37"/>
      <c r="C124" s="175" t="s">
        <v>193</v>
      </c>
      <c r="D124" s="175" t="s">
        <v>145</v>
      </c>
      <c r="E124" s="176" t="s">
        <v>1405</v>
      </c>
      <c r="F124" s="177" t="s">
        <v>1406</v>
      </c>
      <c r="G124" s="178" t="s">
        <v>163</v>
      </c>
      <c r="H124" s="179">
        <v>43.109</v>
      </c>
      <c r="I124" s="180"/>
      <c r="J124" s="181">
        <f>ROUND(I124*H124,2)</f>
        <v>0</v>
      </c>
      <c r="K124" s="177" t="s">
        <v>155</v>
      </c>
      <c r="L124" s="41"/>
      <c r="M124" s="182" t="s">
        <v>19</v>
      </c>
      <c r="N124" s="183" t="s">
        <v>43</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149</v>
      </c>
      <c r="AT124" s="186" t="s">
        <v>145</v>
      </c>
      <c r="AU124" s="186" t="s">
        <v>82</v>
      </c>
      <c r="AY124" s="19" t="s">
        <v>143</v>
      </c>
      <c r="BE124" s="187">
        <f>IF(N124="základní",J124,0)</f>
        <v>0</v>
      </c>
      <c r="BF124" s="187">
        <f>IF(N124="snížená",J124,0)</f>
        <v>0</v>
      </c>
      <c r="BG124" s="187">
        <f>IF(N124="zákl. přenesená",J124,0)</f>
        <v>0</v>
      </c>
      <c r="BH124" s="187">
        <f>IF(N124="sníž. přenesená",J124,0)</f>
        <v>0</v>
      </c>
      <c r="BI124" s="187">
        <f>IF(N124="nulová",J124,0)</f>
        <v>0</v>
      </c>
      <c r="BJ124" s="19" t="s">
        <v>80</v>
      </c>
      <c r="BK124" s="187">
        <f>ROUND(I124*H124,2)</f>
        <v>0</v>
      </c>
      <c r="BL124" s="19" t="s">
        <v>149</v>
      </c>
      <c r="BM124" s="186" t="s">
        <v>1407</v>
      </c>
    </row>
    <row r="125" spans="1:47" s="2" customFormat="1" ht="19.5">
      <c r="A125" s="36"/>
      <c r="B125" s="37"/>
      <c r="C125" s="38"/>
      <c r="D125" s="188" t="s">
        <v>151</v>
      </c>
      <c r="E125" s="38"/>
      <c r="F125" s="189" t="s">
        <v>1408</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151</v>
      </c>
      <c r="AU125" s="19" t="s">
        <v>82</v>
      </c>
    </row>
    <row r="126" spans="1:65" s="2" customFormat="1" ht="24.2" customHeight="1">
      <c r="A126" s="36"/>
      <c r="B126" s="37"/>
      <c r="C126" s="175" t="s">
        <v>202</v>
      </c>
      <c r="D126" s="175" t="s">
        <v>145</v>
      </c>
      <c r="E126" s="176" t="s">
        <v>194</v>
      </c>
      <c r="F126" s="177" t="s">
        <v>195</v>
      </c>
      <c r="G126" s="178" t="s">
        <v>196</v>
      </c>
      <c r="H126" s="179">
        <v>68.974</v>
      </c>
      <c r="I126" s="180"/>
      <c r="J126" s="181">
        <f>ROUND(I126*H126,2)</f>
        <v>0</v>
      </c>
      <c r="K126" s="177" t="s">
        <v>155</v>
      </c>
      <c r="L126" s="41"/>
      <c r="M126" s="182" t="s">
        <v>19</v>
      </c>
      <c r="N126" s="183" t="s">
        <v>43</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149</v>
      </c>
      <c r="AT126" s="186" t="s">
        <v>145</v>
      </c>
      <c r="AU126" s="186" t="s">
        <v>82</v>
      </c>
      <c r="AY126" s="19" t="s">
        <v>143</v>
      </c>
      <c r="BE126" s="187">
        <f>IF(N126="základní",J126,0)</f>
        <v>0</v>
      </c>
      <c r="BF126" s="187">
        <f>IF(N126="snížená",J126,0)</f>
        <v>0</v>
      </c>
      <c r="BG126" s="187">
        <f>IF(N126="zákl. přenesená",J126,0)</f>
        <v>0</v>
      </c>
      <c r="BH126" s="187">
        <f>IF(N126="sníž. přenesená",J126,0)</f>
        <v>0</v>
      </c>
      <c r="BI126" s="187">
        <f>IF(N126="nulová",J126,0)</f>
        <v>0</v>
      </c>
      <c r="BJ126" s="19" t="s">
        <v>80</v>
      </c>
      <c r="BK126" s="187">
        <f>ROUND(I126*H126,2)</f>
        <v>0</v>
      </c>
      <c r="BL126" s="19" t="s">
        <v>149</v>
      </c>
      <c r="BM126" s="186" t="s">
        <v>1409</v>
      </c>
    </row>
    <row r="127" spans="1:47" s="2" customFormat="1" ht="29.25">
      <c r="A127" s="36"/>
      <c r="B127" s="37"/>
      <c r="C127" s="38"/>
      <c r="D127" s="188" t="s">
        <v>151</v>
      </c>
      <c r="E127" s="38"/>
      <c r="F127" s="189" t="s">
        <v>198</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151</v>
      </c>
      <c r="AU127" s="19" t="s">
        <v>82</v>
      </c>
    </row>
    <row r="128" spans="2:51" s="13" customFormat="1" ht="12">
      <c r="B128" s="193"/>
      <c r="C128" s="194"/>
      <c r="D128" s="188" t="s">
        <v>158</v>
      </c>
      <c r="E128" s="195" t="s">
        <v>19</v>
      </c>
      <c r="F128" s="196" t="s">
        <v>1410</v>
      </c>
      <c r="G128" s="194"/>
      <c r="H128" s="197">
        <v>68.974</v>
      </c>
      <c r="I128" s="198"/>
      <c r="J128" s="194"/>
      <c r="K128" s="194"/>
      <c r="L128" s="199"/>
      <c r="M128" s="200"/>
      <c r="N128" s="201"/>
      <c r="O128" s="201"/>
      <c r="P128" s="201"/>
      <c r="Q128" s="201"/>
      <c r="R128" s="201"/>
      <c r="S128" s="201"/>
      <c r="T128" s="202"/>
      <c r="AT128" s="203" t="s">
        <v>158</v>
      </c>
      <c r="AU128" s="203" t="s">
        <v>82</v>
      </c>
      <c r="AV128" s="13" t="s">
        <v>82</v>
      </c>
      <c r="AW128" s="13" t="s">
        <v>33</v>
      </c>
      <c r="AX128" s="13" t="s">
        <v>80</v>
      </c>
      <c r="AY128" s="203" t="s">
        <v>143</v>
      </c>
    </row>
    <row r="129" spans="1:65" s="2" customFormat="1" ht="14.45" customHeight="1">
      <c r="A129" s="36"/>
      <c r="B129" s="37"/>
      <c r="C129" s="175" t="s">
        <v>207</v>
      </c>
      <c r="D129" s="175" t="s">
        <v>145</v>
      </c>
      <c r="E129" s="176" t="s">
        <v>203</v>
      </c>
      <c r="F129" s="177" t="s">
        <v>204</v>
      </c>
      <c r="G129" s="178" t="s">
        <v>163</v>
      </c>
      <c r="H129" s="179">
        <v>43.109</v>
      </c>
      <c r="I129" s="180"/>
      <c r="J129" s="181">
        <f>ROUND(I129*H129,2)</f>
        <v>0</v>
      </c>
      <c r="K129" s="177" t="s">
        <v>155</v>
      </c>
      <c r="L129" s="41"/>
      <c r="M129" s="182" t="s">
        <v>19</v>
      </c>
      <c r="N129" s="183" t="s">
        <v>43</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149</v>
      </c>
      <c r="AT129" s="186" t="s">
        <v>145</v>
      </c>
      <c r="AU129" s="186" t="s">
        <v>82</v>
      </c>
      <c r="AY129" s="19" t="s">
        <v>143</v>
      </c>
      <c r="BE129" s="187">
        <f>IF(N129="základní",J129,0)</f>
        <v>0</v>
      </c>
      <c r="BF129" s="187">
        <f>IF(N129="snížená",J129,0)</f>
        <v>0</v>
      </c>
      <c r="BG129" s="187">
        <f>IF(N129="zákl. přenesená",J129,0)</f>
        <v>0</v>
      </c>
      <c r="BH129" s="187">
        <f>IF(N129="sníž. přenesená",J129,0)</f>
        <v>0</v>
      </c>
      <c r="BI129" s="187">
        <f>IF(N129="nulová",J129,0)</f>
        <v>0</v>
      </c>
      <c r="BJ129" s="19" t="s">
        <v>80</v>
      </c>
      <c r="BK129" s="187">
        <f>ROUND(I129*H129,2)</f>
        <v>0</v>
      </c>
      <c r="BL129" s="19" t="s">
        <v>149</v>
      </c>
      <c r="BM129" s="186" t="s">
        <v>1411</v>
      </c>
    </row>
    <row r="130" spans="1:47" s="2" customFormat="1" ht="19.5">
      <c r="A130" s="36"/>
      <c r="B130" s="37"/>
      <c r="C130" s="38"/>
      <c r="D130" s="188" t="s">
        <v>151</v>
      </c>
      <c r="E130" s="38"/>
      <c r="F130" s="189" t="s">
        <v>206</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151</v>
      </c>
      <c r="AU130" s="19" t="s">
        <v>82</v>
      </c>
    </row>
    <row r="131" spans="1:65" s="2" customFormat="1" ht="24.2" customHeight="1">
      <c r="A131" s="36"/>
      <c r="B131" s="37"/>
      <c r="C131" s="175" t="s">
        <v>213</v>
      </c>
      <c r="D131" s="175" t="s">
        <v>145</v>
      </c>
      <c r="E131" s="176" t="s">
        <v>1412</v>
      </c>
      <c r="F131" s="177" t="s">
        <v>1413</v>
      </c>
      <c r="G131" s="178" t="s">
        <v>163</v>
      </c>
      <c r="H131" s="179">
        <v>33.884</v>
      </c>
      <c r="I131" s="180"/>
      <c r="J131" s="181">
        <f>ROUND(I131*H131,2)</f>
        <v>0</v>
      </c>
      <c r="K131" s="177" t="s">
        <v>155</v>
      </c>
      <c r="L131" s="41"/>
      <c r="M131" s="182" t="s">
        <v>19</v>
      </c>
      <c r="N131" s="183" t="s">
        <v>43</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149</v>
      </c>
      <c r="AT131" s="186" t="s">
        <v>145</v>
      </c>
      <c r="AU131" s="186" t="s">
        <v>82</v>
      </c>
      <c r="AY131" s="19" t="s">
        <v>143</v>
      </c>
      <c r="BE131" s="187">
        <f>IF(N131="základní",J131,0)</f>
        <v>0</v>
      </c>
      <c r="BF131" s="187">
        <f>IF(N131="snížená",J131,0)</f>
        <v>0</v>
      </c>
      <c r="BG131" s="187">
        <f>IF(N131="zákl. přenesená",J131,0)</f>
        <v>0</v>
      </c>
      <c r="BH131" s="187">
        <f>IF(N131="sníž. přenesená",J131,0)</f>
        <v>0</v>
      </c>
      <c r="BI131" s="187">
        <f>IF(N131="nulová",J131,0)</f>
        <v>0</v>
      </c>
      <c r="BJ131" s="19" t="s">
        <v>80</v>
      </c>
      <c r="BK131" s="187">
        <f>ROUND(I131*H131,2)</f>
        <v>0</v>
      </c>
      <c r="BL131" s="19" t="s">
        <v>149</v>
      </c>
      <c r="BM131" s="186" t="s">
        <v>1414</v>
      </c>
    </row>
    <row r="132" spans="1:47" s="2" customFormat="1" ht="29.25">
      <c r="A132" s="36"/>
      <c r="B132" s="37"/>
      <c r="C132" s="38"/>
      <c r="D132" s="188" t="s">
        <v>151</v>
      </c>
      <c r="E132" s="38"/>
      <c r="F132" s="189" t="s">
        <v>1415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82</v>
      </c>
    </row>
    <row r="133" spans="2:51" s="13" customFormat="1" ht="12">
      <c r="B133" s="193"/>
      <c r="C133" s="194"/>
      <c r="D133" s="188" t="s">
        <v>158</v>
      </c>
      <c r="E133" s="195" t="s">
        <v>19</v>
      </c>
      <c r="F133" s="196" t="s">
        <v>1416</v>
      </c>
      <c r="G133" s="194"/>
      <c r="H133" s="197">
        <v>23.517</v>
      </c>
      <c r="I133" s="198"/>
      <c r="J133" s="194"/>
      <c r="K133" s="194"/>
      <c r="L133" s="199"/>
      <c r="M133" s="200"/>
      <c r="N133" s="201"/>
      <c r="O133" s="201"/>
      <c r="P133" s="201"/>
      <c r="Q133" s="201"/>
      <c r="R133" s="201"/>
      <c r="S133" s="201"/>
      <c r="T133" s="202"/>
      <c r="AT133" s="203" t="s">
        <v>158</v>
      </c>
      <c r="AU133" s="203" t="s">
        <v>82</v>
      </c>
      <c r="AV133" s="13" t="s">
        <v>82</v>
      </c>
      <c r="AW133" s="13" t="s">
        <v>33</v>
      </c>
      <c r="AX133" s="13" t="s">
        <v>72</v>
      </c>
      <c r="AY133" s="203" t="s">
        <v>143</v>
      </c>
    </row>
    <row r="134" spans="2:51" s="13" customFormat="1" ht="12">
      <c r="B134" s="193"/>
      <c r="C134" s="194"/>
      <c r="D134" s="188" t="s">
        <v>158</v>
      </c>
      <c r="E134" s="195" t="s">
        <v>19</v>
      </c>
      <c r="F134" s="196" t="s">
        <v>1417</v>
      </c>
      <c r="G134" s="194"/>
      <c r="H134" s="197">
        <v>3</v>
      </c>
      <c r="I134" s="198"/>
      <c r="J134" s="194"/>
      <c r="K134" s="194"/>
      <c r="L134" s="199"/>
      <c r="M134" s="200"/>
      <c r="N134" s="201"/>
      <c r="O134" s="201"/>
      <c r="P134" s="201"/>
      <c r="Q134" s="201"/>
      <c r="R134" s="201"/>
      <c r="S134" s="201"/>
      <c r="T134" s="202"/>
      <c r="AT134" s="203" t="s">
        <v>158</v>
      </c>
      <c r="AU134" s="203" t="s">
        <v>82</v>
      </c>
      <c r="AV134" s="13" t="s">
        <v>82</v>
      </c>
      <c r="AW134" s="13" t="s">
        <v>33</v>
      </c>
      <c r="AX134" s="13" t="s">
        <v>72</v>
      </c>
      <c r="AY134" s="203" t="s">
        <v>143</v>
      </c>
    </row>
    <row r="135" spans="2:51" s="13" customFormat="1" ht="12">
      <c r="B135" s="193"/>
      <c r="C135" s="194"/>
      <c r="D135" s="188" t="s">
        <v>158</v>
      </c>
      <c r="E135" s="195" t="s">
        <v>19</v>
      </c>
      <c r="F135" s="196" t="s">
        <v>1418</v>
      </c>
      <c r="G135" s="194"/>
      <c r="H135" s="197">
        <v>1.53</v>
      </c>
      <c r="I135" s="198"/>
      <c r="J135" s="194"/>
      <c r="K135" s="194"/>
      <c r="L135" s="199"/>
      <c r="M135" s="200"/>
      <c r="N135" s="201"/>
      <c r="O135" s="201"/>
      <c r="P135" s="201"/>
      <c r="Q135" s="201"/>
      <c r="R135" s="201"/>
      <c r="S135" s="201"/>
      <c r="T135" s="202"/>
      <c r="AT135" s="203" t="s">
        <v>158</v>
      </c>
      <c r="AU135" s="203" t="s">
        <v>82</v>
      </c>
      <c r="AV135" s="13" t="s">
        <v>82</v>
      </c>
      <c r="AW135" s="13" t="s">
        <v>33</v>
      </c>
      <c r="AX135" s="13" t="s">
        <v>72</v>
      </c>
      <c r="AY135" s="203" t="s">
        <v>143</v>
      </c>
    </row>
    <row r="136" spans="2:51" s="13" customFormat="1" ht="12">
      <c r="B136" s="193"/>
      <c r="C136" s="194"/>
      <c r="D136" s="188" t="s">
        <v>158</v>
      </c>
      <c r="E136" s="195" t="s">
        <v>19</v>
      </c>
      <c r="F136" s="196" t="s">
        <v>1419</v>
      </c>
      <c r="G136" s="194"/>
      <c r="H136" s="197">
        <v>1.058</v>
      </c>
      <c r="I136" s="198"/>
      <c r="J136" s="194"/>
      <c r="K136" s="194"/>
      <c r="L136" s="199"/>
      <c r="M136" s="200"/>
      <c r="N136" s="201"/>
      <c r="O136" s="201"/>
      <c r="P136" s="201"/>
      <c r="Q136" s="201"/>
      <c r="R136" s="201"/>
      <c r="S136" s="201"/>
      <c r="T136" s="202"/>
      <c r="AT136" s="203" t="s">
        <v>158</v>
      </c>
      <c r="AU136" s="203" t="s">
        <v>82</v>
      </c>
      <c r="AV136" s="13" t="s">
        <v>82</v>
      </c>
      <c r="AW136" s="13" t="s">
        <v>33</v>
      </c>
      <c r="AX136" s="13" t="s">
        <v>72</v>
      </c>
      <c r="AY136" s="203" t="s">
        <v>143</v>
      </c>
    </row>
    <row r="137" spans="2:51" s="13" customFormat="1" ht="12">
      <c r="B137" s="193"/>
      <c r="C137" s="194"/>
      <c r="D137" s="188" t="s">
        <v>158</v>
      </c>
      <c r="E137" s="195" t="s">
        <v>19</v>
      </c>
      <c r="F137" s="196" t="s">
        <v>1420</v>
      </c>
      <c r="G137" s="194"/>
      <c r="H137" s="197">
        <v>0.454</v>
      </c>
      <c r="I137" s="198"/>
      <c r="J137" s="194"/>
      <c r="K137" s="194"/>
      <c r="L137" s="199"/>
      <c r="M137" s="200"/>
      <c r="N137" s="201"/>
      <c r="O137" s="201"/>
      <c r="P137" s="201"/>
      <c r="Q137" s="201"/>
      <c r="R137" s="201"/>
      <c r="S137" s="201"/>
      <c r="T137" s="202"/>
      <c r="AT137" s="203" t="s">
        <v>158</v>
      </c>
      <c r="AU137" s="203" t="s">
        <v>82</v>
      </c>
      <c r="AV137" s="13" t="s">
        <v>82</v>
      </c>
      <c r="AW137" s="13" t="s">
        <v>33</v>
      </c>
      <c r="AX137" s="13" t="s">
        <v>72</v>
      </c>
      <c r="AY137" s="203" t="s">
        <v>143</v>
      </c>
    </row>
    <row r="138" spans="2:51" s="13" customFormat="1" ht="12">
      <c r="B138" s="193"/>
      <c r="C138" s="194"/>
      <c r="D138" s="188" t="s">
        <v>158</v>
      </c>
      <c r="E138" s="195" t="s">
        <v>19</v>
      </c>
      <c r="F138" s="196" t="s">
        <v>1421</v>
      </c>
      <c r="G138" s="194"/>
      <c r="H138" s="197">
        <v>1.35</v>
      </c>
      <c r="I138" s="198"/>
      <c r="J138" s="194"/>
      <c r="K138" s="194"/>
      <c r="L138" s="199"/>
      <c r="M138" s="200"/>
      <c r="N138" s="201"/>
      <c r="O138" s="201"/>
      <c r="P138" s="201"/>
      <c r="Q138" s="201"/>
      <c r="R138" s="201"/>
      <c r="S138" s="201"/>
      <c r="T138" s="202"/>
      <c r="AT138" s="203" t="s">
        <v>158</v>
      </c>
      <c r="AU138" s="203" t="s">
        <v>82</v>
      </c>
      <c r="AV138" s="13" t="s">
        <v>82</v>
      </c>
      <c r="AW138" s="13" t="s">
        <v>33</v>
      </c>
      <c r="AX138" s="13" t="s">
        <v>72</v>
      </c>
      <c r="AY138" s="203" t="s">
        <v>143</v>
      </c>
    </row>
    <row r="139" spans="2:51" s="13" customFormat="1" ht="12">
      <c r="B139" s="193"/>
      <c r="C139" s="194"/>
      <c r="D139" s="188" t="s">
        <v>158</v>
      </c>
      <c r="E139" s="195" t="s">
        <v>19</v>
      </c>
      <c r="F139" s="196" t="s">
        <v>1422</v>
      </c>
      <c r="G139" s="194"/>
      <c r="H139" s="197">
        <v>0.456</v>
      </c>
      <c r="I139" s="198"/>
      <c r="J139" s="194"/>
      <c r="K139" s="194"/>
      <c r="L139" s="199"/>
      <c r="M139" s="200"/>
      <c r="N139" s="201"/>
      <c r="O139" s="201"/>
      <c r="P139" s="201"/>
      <c r="Q139" s="201"/>
      <c r="R139" s="201"/>
      <c r="S139" s="201"/>
      <c r="T139" s="202"/>
      <c r="AT139" s="203" t="s">
        <v>158</v>
      </c>
      <c r="AU139" s="203" t="s">
        <v>82</v>
      </c>
      <c r="AV139" s="13" t="s">
        <v>82</v>
      </c>
      <c r="AW139" s="13" t="s">
        <v>33</v>
      </c>
      <c r="AX139" s="13" t="s">
        <v>72</v>
      </c>
      <c r="AY139" s="203" t="s">
        <v>143</v>
      </c>
    </row>
    <row r="140" spans="2:51" s="13" customFormat="1" ht="12">
      <c r="B140" s="193"/>
      <c r="C140" s="194"/>
      <c r="D140" s="188" t="s">
        <v>158</v>
      </c>
      <c r="E140" s="195" t="s">
        <v>19</v>
      </c>
      <c r="F140" s="196" t="s">
        <v>1423</v>
      </c>
      <c r="G140" s="194"/>
      <c r="H140" s="197">
        <v>1.109</v>
      </c>
      <c r="I140" s="198"/>
      <c r="J140" s="194"/>
      <c r="K140" s="194"/>
      <c r="L140" s="199"/>
      <c r="M140" s="200"/>
      <c r="N140" s="201"/>
      <c r="O140" s="201"/>
      <c r="P140" s="201"/>
      <c r="Q140" s="201"/>
      <c r="R140" s="201"/>
      <c r="S140" s="201"/>
      <c r="T140" s="202"/>
      <c r="AT140" s="203" t="s">
        <v>158</v>
      </c>
      <c r="AU140" s="203" t="s">
        <v>82</v>
      </c>
      <c r="AV140" s="13" t="s">
        <v>82</v>
      </c>
      <c r="AW140" s="13" t="s">
        <v>33</v>
      </c>
      <c r="AX140" s="13" t="s">
        <v>72</v>
      </c>
      <c r="AY140" s="203" t="s">
        <v>143</v>
      </c>
    </row>
    <row r="141" spans="2:51" s="13" customFormat="1" ht="12">
      <c r="B141" s="193"/>
      <c r="C141" s="194"/>
      <c r="D141" s="188" t="s">
        <v>158</v>
      </c>
      <c r="E141" s="195" t="s">
        <v>19</v>
      </c>
      <c r="F141" s="196" t="s">
        <v>1424</v>
      </c>
      <c r="G141" s="194"/>
      <c r="H141" s="197">
        <v>0.87</v>
      </c>
      <c r="I141" s="198"/>
      <c r="J141" s="194"/>
      <c r="K141" s="194"/>
      <c r="L141" s="199"/>
      <c r="M141" s="200"/>
      <c r="N141" s="201"/>
      <c r="O141" s="201"/>
      <c r="P141" s="201"/>
      <c r="Q141" s="201"/>
      <c r="R141" s="201"/>
      <c r="S141" s="201"/>
      <c r="T141" s="202"/>
      <c r="AT141" s="203" t="s">
        <v>158</v>
      </c>
      <c r="AU141" s="203" t="s">
        <v>82</v>
      </c>
      <c r="AV141" s="13" t="s">
        <v>82</v>
      </c>
      <c r="AW141" s="13" t="s">
        <v>33</v>
      </c>
      <c r="AX141" s="13" t="s">
        <v>72</v>
      </c>
      <c r="AY141" s="203" t="s">
        <v>143</v>
      </c>
    </row>
    <row r="142" spans="2:51" s="13" customFormat="1" ht="12">
      <c r="B142" s="193"/>
      <c r="C142" s="194"/>
      <c r="D142" s="188" t="s">
        <v>158</v>
      </c>
      <c r="E142" s="195" t="s">
        <v>19</v>
      </c>
      <c r="F142" s="196" t="s">
        <v>1425</v>
      </c>
      <c r="G142" s="194"/>
      <c r="H142" s="197">
        <v>0.54</v>
      </c>
      <c r="I142" s="198"/>
      <c r="J142" s="194"/>
      <c r="K142" s="194"/>
      <c r="L142" s="199"/>
      <c r="M142" s="200"/>
      <c r="N142" s="201"/>
      <c r="O142" s="201"/>
      <c r="P142" s="201"/>
      <c r="Q142" s="201"/>
      <c r="R142" s="201"/>
      <c r="S142" s="201"/>
      <c r="T142" s="202"/>
      <c r="AT142" s="203" t="s">
        <v>158</v>
      </c>
      <c r="AU142" s="203" t="s">
        <v>82</v>
      </c>
      <c r="AV142" s="13" t="s">
        <v>82</v>
      </c>
      <c r="AW142" s="13" t="s">
        <v>33</v>
      </c>
      <c r="AX142" s="13" t="s">
        <v>72</v>
      </c>
      <c r="AY142" s="203" t="s">
        <v>143</v>
      </c>
    </row>
    <row r="143" spans="2:51" s="15" customFormat="1" ht="12">
      <c r="B143" s="214"/>
      <c r="C143" s="215"/>
      <c r="D143" s="188" t="s">
        <v>158</v>
      </c>
      <c r="E143" s="216" t="s">
        <v>19</v>
      </c>
      <c r="F143" s="217" t="s">
        <v>172</v>
      </c>
      <c r="G143" s="215"/>
      <c r="H143" s="218">
        <v>33.884</v>
      </c>
      <c r="I143" s="219"/>
      <c r="J143" s="215"/>
      <c r="K143" s="215"/>
      <c r="L143" s="220"/>
      <c r="M143" s="221"/>
      <c r="N143" s="222"/>
      <c r="O143" s="222"/>
      <c r="P143" s="222"/>
      <c r="Q143" s="222"/>
      <c r="R143" s="222"/>
      <c r="S143" s="222"/>
      <c r="T143" s="223"/>
      <c r="AT143" s="224" t="s">
        <v>158</v>
      </c>
      <c r="AU143" s="224" t="s">
        <v>82</v>
      </c>
      <c r="AV143" s="15" t="s">
        <v>149</v>
      </c>
      <c r="AW143" s="15" t="s">
        <v>33</v>
      </c>
      <c r="AX143" s="15" t="s">
        <v>80</v>
      </c>
      <c r="AY143" s="224" t="s">
        <v>143</v>
      </c>
    </row>
    <row r="144" spans="1:65" s="2" customFormat="1" ht="24.2" customHeight="1">
      <c r="A144" s="36"/>
      <c r="B144" s="37"/>
      <c r="C144" s="175" t="s">
        <v>219</v>
      </c>
      <c r="D144" s="175" t="s">
        <v>145</v>
      </c>
      <c r="E144" s="176" t="s">
        <v>1426</v>
      </c>
      <c r="F144" s="177" t="s">
        <v>1427</v>
      </c>
      <c r="G144" s="178" t="s">
        <v>163</v>
      </c>
      <c r="H144" s="179">
        <v>6.15</v>
      </c>
      <c r="I144" s="180"/>
      <c r="J144" s="181">
        <f>ROUND(I144*H144,2)</f>
        <v>0</v>
      </c>
      <c r="K144" s="177" t="s">
        <v>155</v>
      </c>
      <c r="L144" s="41"/>
      <c r="M144" s="182" t="s">
        <v>19</v>
      </c>
      <c r="N144" s="183" t="s">
        <v>43</v>
      </c>
      <c r="O144" s="66"/>
      <c r="P144" s="184">
        <f>O144*H144</f>
        <v>0</v>
      </c>
      <c r="Q144" s="184">
        <v>0</v>
      </c>
      <c r="R144" s="184">
        <f>Q144*H144</f>
        <v>0</v>
      </c>
      <c r="S144" s="184">
        <v>0</v>
      </c>
      <c r="T144" s="185">
        <f>S144*H144</f>
        <v>0</v>
      </c>
      <c r="U144" s="36"/>
      <c r="V144" s="36"/>
      <c r="W144" s="36"/>
      <c r="X144" s="36"/>
      <c r="Y144" s="36"/>
      <c r="Z144" s="36"/>
      <c r="AA144" s="36"/>
      <c r="AB144" s="36"/>
      <c r="AC144" s="36"/>
      <c r="AD144" s="36"/>
      <c r="AE144" s="36"/>
      <c r="AR144" s="186" t="s">
        <v>149</v>
      </c>
      <c r="AT144" s="186" t="s">
        <v>145</v>
      </c>
      <c r="AU144" s="186" t="s">
        <v>82</v>
      </c>
      <c r="AY144" s="19" t="s">
        <v>143</v>
      </c>
      <c r="BE144" s="187">
        <f>IF(N144="základní",J144,0)</f>
        <v>0</v>
      </c>
      <c r="BF144" s="187">
        <f>IF(N144="snížená",J144,0)</f>
        <v>0</v>
      </c>
      <c r="BG144" s="187">
        <f>IF(N144="zákl. přenesená",J144,0)</f>
        <v>0</v>
      </c>
      <c r="BH144" s="187">
        <f>IF(N144="sníž. přenesená",J144,0)</f>
        <v>0</v>
      </c>
      <c r="BI144" s="187">
        <f>IF(N144="nulová",J144,0)</f>
        <v>0</v>
      </c>
      <c r="BJ144" s="19" t="s">
        <v>80</v>
      </c>
      <c r="BK144" s="187">
        <f>ROUND(I144*H144,2)</f>
        <v>0</v>
      </c>
      <c r="BL144" s="19" t="s">
        <v>149</v>
      </c>
      <c r="BM144" s="186" t="s">
        <v>1428</v>
      </c>
    </row>
    <row r="145" spans="1:47" s="2" customFormat="1" ht="39">
      <c r="A145" s="36"/>
      <c r="B145" s="37"/>
      <c r="C145" s="38"/>
      <c r="D145" s="188" t="s">
        <v>151</v>
      </c>
      <c r="E145" s="38"/>
      <c r="F145" s="189" t="s">
        <v>1429</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151</v>
      </c>
      <c r="AU145" s="19" t="s">
        <v>82</v>
      </c>
    </row>
    <row r="146" spans="2:51" s="13" customFormat="1" ht="12">
      <c r="B146" s="193"/>
      <c r="C146" s="194"/>
      <c r="D146" s="188" t="s">
        <v>158</v>
      </c>
      <c r="E146" s="195" t="s">
        <v>19</v>
      </c>
      <c r="F146" s="196" t="s">
        <v>1430</v>
      </c>
      <c r="G146" s="194"/>
      <c r="H146" s="197">
        <v>1.206</v>
      </c>
      <c r="I146" s="198"/>
      <c r="J146" s="194"/>
      <c r="K146" s="194"/>
      <c r="L146" s="199"/>
      <c r="M146" s="200"/>
      <c r="N146" s="201"/>
      <c r="O146" s="201"/>
      <c r="P146" s="201"/>
      <c r="Q146" s="201"/>
      <c r="R146" s="201"/>
      <c r="S146" s="201"/>
      <c r="T146" s="202"/>
      <c r="AT146" s="203" t="s">
        <v>158</v>
      </c>
      <c r="AU146" s="203" t="s">
        <v>82</v>
      </c>
      <c r="AV146" s="13" t="s">
        <v>82</v>
      </c>
      <c r="AW146" s="13" t="s">
        <v>33</v>
      </c>
      <c r="AX146" s="13" t="s">
        <v>72</v>
      </c>
      <c r="AY146" s="203" t="s">
        <v>143</v>
      </c>
    </row>
    <row r="147" spans="2:51" s="13" customFormat="1" ht="12">
      <c r="B147" s="193"/>
      <c r="C147" s="194"/>
      <c r="D147" s="188" t="s">
        <v>158</v>
      </c>
      <c r="E147" s="195" t="s">
        <v>19</v>
      </c>
      <c r="F147" s="196" t="s">
        <v>1431</v>
      </c>
      <c r="G147" s="194"/>
      <c r="H147" s="197">
        <v>1.2</v>
      </c>
      <c r="I147" s="198"/>
      <c r="J147" s="194"/>
      <c r="K147" s="194"/>
      <c r="L147" s="199"/>
      <c r="M147" s="200"/>
      <c r="N147" s="201"/>
      <c r="O147" s="201"/>
      <c r="P147" s="201"/>
      <c r="Q147" s="201"/>
      <c r="R147" s="201"/>
      <c r="S147" s="201"/>
      <c r="T147" s="202"/>
      <c r="AT147" s="203" t="s">
        <v>158</v>
      </c>
      <c r="AU147" s="203" t="s">
        <v>82</v>
      </c>
      <c r="AV147" s="13" t="s">
        <v>82</v>
      </c>
      <c r="AW147" s="13" t="s">
        <v>33</v>
      </c>
      <c r="AX147" s="13" t="s">
        <v>72</v>
      </c>
      <c r="AY147" s="203" t="s">
        <v>143</v>
      </c>
    </row>
    <row r="148" spans="2:51" s="13" customFormat="1" ht="12">
      <c r="B148" s="193"/>
      <c r="C148" s="194"/>
      <c r="D148" s="188" t="s">
        <v>158</v>
      </c>
      <c r="E148" s="195" t="s">
        <v>19</v>
      </c>
      <c r="F148" s="196" t="s">
        <v>1432</v>
      </c>
      <c r="G148" s="194"/>
      <c r="H148" s="197">
        <v>0.612</v>
      </c>
      <c r="I148" s="198"/>
      <c r="J148" s="194"/>
      <c r="K148" s="194"/>
      <c r="L148" s="199"/>
      <c r="M148" s="200"/>
      <c r="N148" s="201"/>
      <c r="O148" s="201"/>
      <c r="P148" s="201"/>
      <c r="Q148" s="201"/>
      <c r="R148" s="201"/>
      <c r="S148" s="201"/>
      <c r="T148" s="202"/>
      <c r="AT148" s="203" t="s">
        <v>158</v>
      </c>
      <c r="AU148" s="203" t="s">
        <v>82</v>
      </c>
      <c r="AV148" s="13" t="s">
        <v>82</v>
      </c>
      <c r="AW148" s="13" t="s">
        <v>33</v>
      </c>
      <c r="AX148" s="13" t="s">
        <v>72</v>
      </c>
      <c r="AY148" s="203" t="s">
        <v>143</v>
      </c>
    </row>
    <row r="149" spans="2:51" s="13" customFormat="1" ht="12">
      <c r="B149" s="193"/>
      <c r="C149" s="194"/>
      <c r="D149" s="188" t="s">
        <v>158</v>
      </c>
      <c r="E149" s="195" t="s">
        <v>19</v>
      </c>
      <c r="F149" s="196" t="s">
        <v>1433</v>
      </c>
      <c r="G149" s="194"/>
      <c r="H149" s="197">
        <v>0.504</v>
      </c>
      <c r="I149" s="198"/>
      <c r="J149" s="194"/>
      <c r="K149" s="194"/>
      <c r="L149" s="199"/>
      <c r="M149" s="200"/>
      <c r="N149" s="201"/>
      <c r="O149" s="201"/>
      <c r="P149" s="201"/>
      <c r="Q149" s="201"/>
      <c r="R149" s="201"/>
      <c r="S149" s="201"/>
      <c r="T149" s="202"/>
      <c r="AT149" s="203" t="s">
        <v>158</v>
      </c>
      <c r="AU149" s="203" t="s">
        <v>82</v>
      </c>
      <c r="AV149" s="13" t="s">
        <v>82</v>
      </c>
      <c r="AW149" s="13" t="s">
        <v>33</v>
      </c>
      <c r="AX149" s="13" t="s">
        <v>72</v>
      </c>
      <c r="AY149" s="203" t="s">
        <v>143</v>
      </c>
    </row>
    <row r="150" spans="2:51" s="13" customFormat="1" ht="12">
      <c r="B150" s="193"/>
      <c r="C150" s="194"/>
      <c r="D150" s="188" t="s">
        <v>158</v>
      </c>
      <c r="E150" s="195" t="s">
        <v>19</v>
      </c>
      <c r="F150" s="196" t="s">
        <v>1434</v>
      </c>
      <c r="G150" s="194"/>
      <c r="H150" s="197">
        <v>0.216</v>
      </c>
      <c r="I150" s="198"/>
      <c r="J150" s="194"/>
      <c r="K150" s="194"/>
      <c r="L150" s="199"/>
      <c r="M150" s="200"/>
      <c r="N150" s="201"/>
      <c r="O150" s="201"/>
      <c r="P150" s="201"/>
      <c r="Q150" s="201"/>
      <c r="R150" s="201"/>
      <c r="S150" s="201"/>
      <c r="T150" s="202"/>
      <c r="AT150" s="203" t="s">
        <v>158</v>
      </c>
      <c r="AU150" s="203" t="s">
        <v>82</v>
      </c>
      <c r="AV150" s="13" t="s">
        <v>82</v>
      </c>
      <c r="AW150" s="13" t="s">
        <v>33</v>
      </c>
      <c r="AX150" s="13" t="s">
        <v>72</v>
      </c>
      <c r="AY150" s="203" t="s">
        <v>143</v>
      </c>
    </row>
    <row r="151" spans="2:51" s="13" customFormat="1" ht="12">
      <c r="B151" s="193"/>
      <c r="C151" s="194"/>
      <c r="D151" s="188" t="s">
        <v>158</v>
      </c>
      <c r="E151" s="195" t="s">
        <v>19</v>
      </c>
      <c r="F151" s="196" t="s">
        <v>1435</v>
      </c>
      <c r="G151" s="194"/>
      <c r="H151" s="197">
        <v>1.08</v>
      </c>
      <c r="I151" s="198"/>
      <c r="J151" s="194"/>
      <c r="K151" s="194"/>
      <c r="L151" s="199"/>
      <c r="M151" s="200"/>
      <c r="N151" s="201"/>
      <c r="O151" s="201"/>
      <c r="P151" s="201"/>
      <c r="Q151" s="201"/>
      <c r="R151" s="201"/>
      <c r="S151" s="201"/>
      <c r="T151" s="202"/>
      <c r="AT151" s="203" t="s">
        <v>158</v>
      </c>
      <c r="AU151" s="203" t="s">
        <v>82</v>
      </c>
      <c r="AV151" s="13" t="s">
        <v>82</v>
      </c>
      <c r="AW151" s="13" t="s">
        <v>33</v>
      </c>
      <c r="AX151" s="13" t="s">
        <v>72</v>
      </c>
      <c r="AY151" s="203" t="s">
        <v>143</v>
      </c>
    </row>
    <row r="152" spans="2:51" s="13" customFormat="1" ht="12">
      <c r="B152" s="193"/>
      <c r="C152" s="194"/>
      <c r="D152" s="188" t="s">
        <v>158</v>
      </c>
      <c r="E152" s="195" t="s">
        <v>19</v>
      </c>
      <c r="F152" s="196" t="s">
        <v>1436</v>
      </c>
      <c r="G152" s="194"/>
      <c r="H152" s="197">
        <v>0.24</v>
      </c>
      <c r="I152" s="198"/>
      <c r="J152" s="194"/>
      <c r="K152" s="194"/>
      <c r="L152" s="199"/>
      <c r="M152" s="200"/>
      <c r="N152" s="201"/>
      <c r="O152" s="201"/>
      <c r="P152" s="201"/>
      <c r="Q152" s="201"/>
      <c r="R152" s="201"/>
      <c r="S152" s="201"/>
      <c r="T152" s="202"/>
      <c r="AT152" s="203" t="s">
        <v>158</v>
      </c>
      <c r="AU152" s="203" t="s">
        <v>82</v>
      </c>
      <c r="AV152" s="13" t="s">
        <v>82</v>
      </c>
      <c r="AW152" s="13" t="s">
        <v>33</v>
      </c>
      <c r="AX152" s="13" t="s">
        <v>72</v>
      </c>
      <c r="AY152" s="203" t="s">
        <v>143</v>
      </c>
    </row>
    <row r="153" spans="2:51" s="13" customFormat="1" ht="12">
      <c r="B153" s="193"/>
      <c r="C153" s="194"/>
      <c r="D153" s="188" t="s">
        <v>158</v>
      </c>
      <c r="E153" s="195" t="s">
        <v>19</v>
      </c>
      <c r="F153" s="196" t="s">
        <v>1437</v>
      </c>
      <c r="G153" s="194"/>
      <c r="H153" s="197">
        <v>0.528</v>
      </c>
      <c r="I153" s="198"/>
      <c r="J153" s="194"/>
      <c r="K153" s="194"/>
      <c r="L153" s="199"/>
      <c r="M153" s="200"/>
      <c r="N153" s="201"/>
      <c r="O153" s="201"/>
      <c r="P153" s="201"/>
      <c r="Q153" s="201"/>
      <c r="R153" s="201"/>
      <c r="S153" s="201"/>
      <c r="T153" s="202"/>
      <c r="AT153" s="203" t="s">
        <v>158</v>
      </c>
      <c r="AU153" s="203" t="s">
        <v>82</v>
      </c>
      <c r="AV153" s="13" t="s">
        <v>82</v>
      </c>
      <c r="AW153" s="13" t="s">
        <v>33</v>
      </c>
      <c r="AX153" s="13" t="s">
        <v>72</v>
      </c>
      <c r="AY153" s="203" t="s">
        <v>143</v>
      </c>
    </row>
    <row r="154" spans="2:51" s="13" customFormat="1" ht="12">
      <c r="B154" s="193"/>
      <c r="C154" s="194"/>
      <c r="D154" s="188" t="s">
        <v>158</v>
      </c>
      <c r="E154" s="195" t="s">
        <v>19</v>
      </c>
      <c r="F154" s="196" t="s">
        <v>1438</v>
      </c>
      <c r="G154" s="194"/>
      <c r="H154" s="197">
        <v>0.348</v>
      </c>
      <c r="I154" s="198"/>
      <c r="J154" s="194"/>
      <c r="K154" s="194"/>
      <c r="L154" s="199"/>
      <c r="M154" s="200"/>
      <c r="N154" s="201"/>
      <c r="O154" s="201"/>
      <c r="P154" s="201"/>
      <c r="Q154" s="201"/>
      <c r="R154" s="201"/>
      <c r="S154" s="201"/>
      <c r="T154" s="202"/>
      <c r="AT154" s="203" t="s">
        <v>158</v>
      </c>
      <c r="AU154" s="203" t="s">
        <v>82</v>
      </c>
      <c r="AV154" s="13" t="s">
        <v>82</v>
      </c>
      <c r="AW154" s="13" t="s">
        <v>33</v>
      </c>
      <c r="AX154" s="13" t="s">
        <v>72</v>
      </c>
      <c r="AY154" s="203" t="s">
        <v>143</v>
      </c>
    </row>
    <row r="155" spans="2:51" s="13" customFormat="1" ht="12">
      <c r="B155" s="193"/>
      <c r="C155" s="194"/>
      <c r="D155" s="188" t="s">
        <v>158</v>
      </c>
      <c r="E155" s="195" t="s">
        <v>19</v>
      </c>
      <c r="F155" s="196" t="s">
        <v>1439</v>
      </c>
      <c r="G155" s="194"/>
      <c r="H155" s="197">
        <v>0.216</v>
      </c>
      <c r="I155" s="198"/>
      <c r="J155" s="194"/>
      <c r="K155" s="194"/>
      <c r="L155" s="199"/>
      <c r="M155" s="200"/>
      <c r="N155" s="201"/>
      <c r="O155" s="201"/>
      <c r="P155" s="201"/>
      <c r="Q155" s="201"/>
      <c r="R155" s="201"/>
      <c r="S155" s="201"/>
      <c r="T155" s="202"/>
      <c r="AT155" s="203" t="s">
        <v>158</v>
      </c>
      <c r="AU155" s="203" t="s">
        <v>82</v>
      </c>
      <c r="AV155" s="13" t="s">
        <v>82</v>
      </c>
      <c r="AW155" s="13" t="s">
        <v>33</v>
      </c>
      <c r="AX155" s="13" t="s">
        <v>72</v>
      </c>
      <c r="AY155" s="203" t="s">
        <v>143</v>
      </c>
    </row>
    <row r="156" spans="2:51" s="15" customFormat="1" ht="12">
      <c r="B156" s="214"/>
      <c r="C156" s="215"/>
      <c r="D156" s="188" t="s">
        <v>158</v>
      </c>
      <c r="E156" s="216" t="s">
        <v>19</v>
      </c>
      <c r="F156" s="217" t="s">
        <v>172</v>
      </c>
      <c r="G156" s="215"/>
      <c r="H156" s="218">
        <v>6.15</v>
      </c>
      <c r="I156" s="219"/>
      <c r="J156" s="215"/>
      <c r="K156" s="215"/>
      <c r="L156" s="220"/>
      <c r="M156" s="221"/>
      <c r="N156" s="222"/>
      <c r="O156" s="222"/>
      <c r="P156" s="222"/>
      <c r="Q156" s="222"/>
      <c r="R156" s="222"/>
      <c r="S156" s="222"/>
      <c r="T156" s="223"/>
      <c r="AT156" s="224" t="s">
        <v>158</v>
      </c>
      <c r="AU156" s="224" t="s">
        <v>82</v>
      </c>
      <c r="AV156" s="15" t="s">
        <v>149</v>
      </c>
      <c r="AW156" s="15" t="s">
        <v>33</v>
      </c>
      <c r="AX156" s="15" t="s">
        <v>80</v>
      </c>
      <c r="AY156" s="224" t="s">
        <v>143</v>
      </c>
    </row>
    <row r="157" spans="1:65" s="2" customFormat="1" ht="14.45" customHeight="1">
      <c r="A157" s="36"/>
      <c r="B157" s="37"/>
      <c r="C157" s="225" t="s">
        <v>224</v>
      </c>
      <c r="D157" s="225" t="s">
        <v>214</v>
      </c>
      <c r="E157" s="226" t="s">
        <v>1440</v>
      </c>
      <c r="F157" s="227" t="s">
        <v>1441</v>
      </c>
      <c r="G157" s="228" t="s">
        <v>196</v>
      </c>
      <c r="H157" s="229">
        <v>136.116</v>
      </c>
      <c r="I157" s="230"/>
      <c r="J157" s="231">
        <f>ROUND(I157*H157,2)</f>
        <v>0</v>
      </c>
      <c r="K157" s="227" t="s">
        <v>155</v>
      </c>
      <c r="L157" s="232"/>
      <c r="M157" s="233" t="s">
        <v>19</v>
      </c>
      <c r="N157" s="234" t="s">
        <v>43</v>
      </c>
      <c r="O157" s="66"/>
      <c r="P157" s="184">
        <f>O157*H157</f>
        <v>0</v>
      </c>
      <c r="Q157" s="184">
        <v>1</v>
      </c>
      <c r="R157" s="184">
        <f>Q157*H157</f>
        <v>136.116</v>
      </c>
      <c r="S157" s="184">
        <v>0</v>
      </c>
      <c r="T157" s="185">
        <f>S157*H157</f>
        <v>0</v>
      </c>
      <c r="U157" s="36"/>
      <c r="V157" s="36"/>
      <c r="W157" s="36"/>
      <c r="X157" s="36"/>
      <c r="Y157" s="36"/>
      <c r="Z157" s="36"/>
      <c r="AA157" s="36"/>
      <c r="AB157" s="36"/>
      <c r="AC157" s="36"/>
      <c r="AD157" s="36"/>
      <c r="AE157" s="36"/>
      <c r="AR157" s="186" t="s">
        <v>193</v>
      </c>
      <c r="AT157" s="186" t="s">
        <v>214</v>
      </c>
      <c r="AU157" s="186" t="s">
        <v>82</v>
      </c>
      <c r="AY157" s="19" t="s">
        <v>143</v>
      </c>
      <c r="BE157" s="187">
        <f>IF(N157="základní",J157,0)</f>
        <v>0</v>
      </c>
      <c r="BF157" s="187">
        <f>IF(N157="snížená",J157,0)</f>
        <v>0</v>
      </c>
      <c r="BG157" s="187">
        <f>IF(N157="zákl. přenesená",J157,0)</f>
        <v>0</v>
      </c>
      <c r="BH157" s="187">
        <f>IF(N157="sníž. přenesená",J157,0)</f>
        <v>0</v>
      </c>
      <c r="BI157" s="187">
        <f>IF(N157="nulová",J157,0)</f>
        <v>0</v>
      </c>
      <c r="BJ157" s="19" t="s">
        <v>80</v>
      </c>
      <c r="BK157" s="187">
        <f>ROUND(I157*H157,2)</f>
        <v>0</v>
      </c>
      <c r="BL157" s="19" t="s">
        <v>149</v>
      </c>
      <c r="BM157" s="186" t="s">
        <v>1442</v>
      </c>
    </row>
    <row r="158" spans="1:47" s="2" customFormat="1" ht="12">
      <c r="A158" s="36"/>
      <c r="B158" s="37"/>
      <c r="C158" s="38"/>
      <c r="D158" s="188" t="s">
        <v>151</v>
      </c>
      <c r="E158" s="38"/>
      <c r="F158" s="189" t="s">
        <v>1441</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151</v>
      </c>
      <c r="AU158" s="19" t="s">
        <v>82</v>
      </c>
    </row>
    <row r="159" spans="2:51" s="13" customFormat="1" ht="12">
      <c r="B159" s="193"/>
      <c r="C159" s="194"/>
      <c r="D159" s="188" t="s">
        <v>158</v>
      </c>
      <c r="E159" s="195" t="s">
        <v>19</v>
      </c>
      <c r="F159" s="196" t="s">
        <v>1443</v>
      </c>
      <c r="G159" s="194"/>
      <c r="H159" s="197">
        <v>68.058</v>
      </c>
      <c r="I159" s="198"/>
      <c r="J159" s="194"/>
      <c r="K159" s="194"/>
      <c r="L159" s="199"/>
      <c r="M159" s="200"/>
      <c r="N159" s="201"/>
      <c r="O159" s="201"/>
      <c r="P159" s="201"/>
      <c r="Q159" s="201"/>
      <c r="R159" s="201"/>
      <c r="S159" s="201"/>
      <c r="T159" s="202"/>
      <c r="AT159" s="203" t="s">
        <v>158</v>
      </c>
      <c r="AU159" s="203" t="s">
        <v>82</v>
      </c>
      <c r="AV159" s="13" t="s">
        <v>82</v>
      </c>
      <c r="AW159" s="13" t="s">
        <v>33</v>
      </c>
      <c r="AX159" s="13" t="s">
        <v>72</v>
      </c>
      <c r="AY159" s="203" t="s">
        <v>143</v>
      </c>
    </row>
    <row r="160" spans="2:51" s="15" customFormat="1" ht="12">
      <c r="B160" s="214"/>
      <c r="C160" s="215"/>
      <c r="D160" s="188" t="s">
        <v>158</v>
      </c>
      <c r="E160" s="216" t="s">
        <v>19</v>
      </c>
      <c r="F160" s="217" t="s">
        <v>172</v>
      </c>
      <c r="G160" s="215"/>
      <c r="H160" s="218">
        <v>68.058</v>
      </c>
      <c r="I160" s="219"/>
      <c r="J160" s="215"/>
      <c r="K160" s="215"/>
      <c r="L160" s="220"/>
      <c r="M160" s="221"/>
      <c r="N160" s="222"/>
      <c r="O160" s="222"/>
      <c r="P160" s="222"/>
      <c r="Q160" s="222"/>
      <c r="R160" s="222"/>
      <c r="S160" s="222"/>
      <c r="T160" s="223"/>
      <c r="AT160" s="224" t="s">
        <v>158</v>
      </c>
      <c r="AU160" s="224" t="s">
        <v>82</v>
      </c>
      <c r="AV160" s="15" t="s">
        <v>149</v>
      </c>
      <c r="AW160" s="15" t="s">
        <v>33</v>
      </c>
      <c r="AX160" s="15" t="s">
        <v>80</v>
      </c>
      <c r="AY160" s="224" t="s">
        <v>143</v>
      </c>
    </row>
    <row r="161" spans="2:51" s="13" customFormat="1" ht="12">
      <c r="B161" s="193"/>
      <c r="C161" s="194"/>
      <c r="D161" s="188" t="s">
        <v>158</v>
      </c>
      <c r="E161" s="194"/>
      <c r="F161" s="196" t="s">
        <v>1444</v>
      </c>
      <c r="G161" s="194"/>
      <c r="H161" s="197">
        <v>136.116</v>
      </c>
      <c r="I161" s="198"/>
      <c r="J161" s="194"/>
      <c r="K161" s="194"/>
      <c r="L161" s="199"/>
      <c r="M161" s="200"/>
      <c r="N161" s="201"/>
      <c r="O161" s="201"/>
      <c r="P161" s="201"/>
      <c r="Q161" s="201"/>
      <c r="R161" s="201"/>
      <c r="S161" s="201"/>
      <c r="T161" s="202"/>
      <c r="AT161" s="203" t="s">
        <v>158</v>
      </c>
      <c r="AU161" s="203" t="s">
        <v>82</v>
      </c>
      <c r="AV161" s="13" t="s">
        <v>82</v>
      </c>
      <c r="AW161" s="13" t="s">
        <v>4</v>
      </c>
      <c r="AX161" s="13" t="s">
        <v>80</v>
      </c>
      <c r="AY161" s="203" t="s">
        <v>143</v>
      </c>
    </row>
    <row r="162" spans="2:63" s="12" customFormat="1" ht="22.9" customHeight="1">
      <c r="B162" s="159"/>
      <c r="C162" s="160"/>
      <c r="D162" s="161" t="s">
        <v>71</v>
      </c>
      <c r="E162" s="173" t="s">
        <v>149</v>
      </c>
      <c r="F162" s="173" t="s">
        <v>434</v>
      </c>
      <c r="G162" s="160"/>
      <c r="H162" s="160"/>
      <c r="I162" s="163"/>
      <c r="J162" s="174">
        <f>BK162</f>
        <v>0</v>
      </c>
      <c r="K162" s="160"/>
      <c r="L162" s="165"/>
      <c r="M162" s="166"/>
      <c r="N162" s="167"/>
      <c r="O162" s="167"/>
      <c r="P162" s="168">
        <f>SUM(P163:P175)</f>
        <v>0</v>
      </c>
      <c r="Q162" s="167"/>
      <c r="R162" s="168">
        <f>SUM(R163:R175)</f>
        <v>0</v>
      </c>
      <c r="S162" s="167"/>
      <c r="T162" s="169">
        <f>SUM(T163:T175)</f>
        <v>0</v>
      </c>
      <c r="AR162" s="170" t="s">
        <v>80</v>
      </c>
      <c r="AT162" s="171" t="s">
        <v>71</v>
      </c>
      <c r="AU162" s="171" t="s">
        <v>80</v>
      </c>
      <c r="AY162" s="170" t="s">
        <v>143</v>
      </c>
      <c r="BK162" s="172">
        <f>SUM(BK163:BK175)</f>
        <v>0</v>
      </c>
    </row>
    <row r="163" spans="1:65" s="2" customFormat="1" ht="24.2" customHeight="1">
      <c r="A163" s="36"/>
      <c r="B163" s="37"/>
      <c r="C163" s="175" t="s">
        <v>230</v>
      </c>
      <c r="D163" s="175" t="s">
        <v>145</v>
      </c>
      <c r="E163" s="176" t="s">
        <v>1445</v>
      </c>
      <c r="F163" s="177" t="s">
        <v>1446</v>
      </c>
      <c r="G163" s="178" t="s">
        <v>163</v>
      </c>
      <c r="H163" s="179">
        <v>3.075</v>
      </c>
      <c r="I163" s="180"/>
      <c r="J163" s="181">
        <f>ROUND(I163*H163,2)</f>
        <v>0</v>
      </c>
      <c r="K163" s="177" t="s">
        <v>155</v>
      </c>
      <c r="L163" s="41"/>
      <c r="M163" s="182" t="s">
        <v>19</v>
      </c>
      <c r="N163" s="183" t="s">
        <v>43</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149</v>
      </c>
      <c r="AT163" s="186" t="s">
        <v>145</v>
      </c>
      <c r="AU163" s="186" t="s">
        <v>82</v>
      </c>
      <c r="AY163" s="19" t="s">
        <v>143</v>
      </c>
      <c r="BE163" s="187">
        <f>IF(N163="základní",J163,0)</f>
        <v>0</v>
      </c>
      <c r="BF163" s="187">
        <f>IF(N163="snížená",J163,0)</f>
        <v>0</v>
      </c>
      <c r="BG163" s="187">
        <f>IF(N163="zákl. přenesená",J163,0)</f>
        <v>0</v>
      </c>
      <c r="BH163" s="187">
        <f>IF(N163="sníž. přenesená",J163,0)</f>
        <v>0</v>
      </c>
      <c r="BI163" s="187">
        <f>IF(N163="nulová",J163,0)</f>
        <v>0</v>
      </c>
      <c r="BJ163" s="19" t="s">
        <v>80</v>
      </c>
      <c r="BK163" s="187">
        <f>ROUND(I163*H163,2)</f>
        <v>0</v>
      </c>
      <c r="BL163" s="19" t="s">
        <v>149</v>
      </c>
      <c r="BM163" s="186" t="s">
        <v>1447</v>
      </c>
    </row>
    <row r="164" spans="1:47" s="2" customFormat="1" ht="19.5">
      <c r="A164" s="36"/>
      <c r="B164" s="37"/>
      <c r="C164" s="38"/>
      <c r="D164" s="188" t="s">
        <v>151</v>
      </c>
      <c r="E164" s="38"/>
      <c r="F164" s="189" t="s">
        <v>1448</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151</v>
      </c>
      <c r="AU164" s="19" t="s">
        <v>82</v>
      </c>
    </row>
    <row r="165" spans="2:51" s="13" customFormat="1" ht="12">
      <c r="B165" s="193"/>
      <c r="C165" s="194"/>
      <c r="D165" s="188" t="s">
        <v>158</v>
      </c>
      <c r="E165" s="195" t="s">
        <v>19</v>
      </c>
      <c r="F165" s="196" t="s">
        <v>1449</v>
      </c>
      <c r="G165" s="194"/>
      <c r="H165" s="197">
        <v>0.603</v>
      </c>
      <c r="I165" s="198"/>
      <c r="J165" s="194"/>
      <c r="K165" s="194"/>
      <c r="L165" s="199"/>
      <c r="M165" s="200"/>
      <c r="N165" s="201"/>
      <c r="O165" s="201"/>
      <c r="P165" s="201"/>
      <c r="Q165" s="201"/>
      <c r="R165" s="201"/>
      <c r="S165" s="201"/>
      <c r="T165" s="202"/>
      <c r="AT165" s="203" t="s">
        <v>158</v>
      </c>
      <c r="AU165" s="203" t="s">
        <v>82</v>
      </c>
      <c r="AV165" s="13" t="s">
        <v>82</v>
      </c>
      <c r="AW165" s="13" t="s">
        <v>33</v>
      </c>
      <c r="AX165" s="13" t="s">
        <v>72</v>
      </c>
      <c r="AY165" s="203" t="s">
        <v>143</v>
      </c>
    </row>
    <row r="166" spans="2:51" s="13" customFormat="1" ht="12">
      <c r="B166" s="193"/>
      <c r="C166" s="194"/>
      <c r="D166" s="188" t="s">
        <v>158</v>
      </c>
      <c r="E166" s="195" t="s">
        <v>19</v>
      </c>
      <c r="F166" s="196" t="s">
        <v>1450</v>
      </c>
      <c r="G166" s="194"/>
      <c r="H166" s="197">
        <v>0.6</v>
      </c>
      <c r="I166" s="198"/>
      <c r="J166" s="194"/>
      <c r="K166" s="194"/>
      <c r="L166" s="199"/>
      <c r="M166" s="200"/>
      <c r="N166" s="201"/>
      <c r="O166" s="201"/>
      <c r="P166" s="201"/>
      <c r="Q166" s="201"/>
      <c r="R166" s="201"/>
      <c r="S166" s="201"/>
      <c r="T166" s="202"/>
      <c r="AT166" s="203" t="s">
        <v>158</v>
      </c>
      <c r="AU166" s="203" t="s">
        <v>82</v>
      </c>
      <c r="AV166" s="13" t="s">
        <v>82</v>
      </c>
      <c r="AW166" s="13" t="s">
        <v>33</v>
      </c>
      <c r="AX166" s="13" t="s">
        <v>72</v>
      </c>
      <c r="AY166" s="203" t="s">
        <v>143</v>
      </c>
    </row>
    <row r="167" spans="2:51" s="13" customFormat="1" ht="12">
      <c r="B167" s="193"/>
      <c r="C167" s="194"/>
      <c r="D167" s="188" t="s">
        <v>158</v>
      </c>
      <c r="E167" s="195" t="s">
        <v>19</v>
      </c>
      <c r="F167" s="196" t="s">
        <v>1451</v>
      </c>
      <c r="G167" s="194"/>
      <c r="H167" s="197">
        <v>0.306</v>
      </c>
      <c r="I167" s="198"/>
      <c r="J167" s="194"/>
      <c r="K167" s="194"/>
      <c r="L167" s="199"/>
      <c r="M167" s="200"/>
      <c r="N167" s="201"/>
      <c r="O167" s="201"/>
      <c r="P167" s="201"/>
      <c r="Q167" s="201"/>
      <c r="R167" s="201"/>
      <c r="S167" s="201"/>
      <c r="T167" s="202"/>
      <c r="AT167" s="203" t="s">
        <v>158</v>
      </c>
      <c r="AU167" s="203" t="s">
        <v>82</v>
      </c>
      <c r="AV167" s="13" t="s">
        <v>82</v>
      </c>
      <c r="AW167" s="13" t="s">
        <v>33</v>
      </c>
      <c r="AX167" s="13" t="s">
        <v>72</v>
      </c>
      <c r="AY167" s="203" t="s">
        <v>143</v>
      </c>
    </row>
    <row r="168" spans="2:51" s="13" customFormat="1" ht="12">
      <c r="B168" s="193"/>
      <c r="C168" s="194"/>
      <c r="D168" s="188" t="s">
        <v>158</v>
      </c>
      <c r="E168" s="195" t="s">
        <v>19</v>
      </c>
      <c r="F168" s="196" t="s">
        <v>1452</v>
      </c>
      <c r="G168" s="194"/>
      <c r="H168" s="197">
        <v>0.252</v>
      </c>
      <c r="I168" s="198"/>
      <c r="J168" s="194"/>
      <c r="K168" s="194"/>
      <c r="L168" s="199"/>
      <c r="M168" s="200"/>
      <c r="N168" s="201"/>
      <c r="O168" s="201"/>
      <c r="P168" s="201"/>
      <c r="Q168" s="201"/>
      <c r="R168" s="201"/>
      <c r="S168" s="201"/>
      <c r="T168" s="202"/>
      <c r="AT168" s="203" t="s">
        <v>158</v>
      </c>
      <c r="AU168" s="203" t="s">
        <v>82</v>
      </c>
      <c r="AV168" s="13" t="s">
        <v>82</v>
      </c>
      <c r="AW168" s="13" t="s">
        <v>33</v>
      </c>
      <c r="AX168" s="13" t="s">
        <v>72</v>
      </c>
      <c r="AY168" s="203" t="s">
        <v>143</v>
      </c>
    </row>
    <row r="169" spans="2:51" s="13" customFormat="1" ht="12">
      <c r="B169" s="193"/>
      <c r="C169" s="194"/>
      <c r="D169" s="188" t="s">
        <v>158</v>
      </c>
      <c r="E169" s="195" t="s">
        <v>19</v>
      </c>
      <c r="F169" s="196" t="s">
        <v>1453</v>
      </c>
      <c r="G169" s="194"/>
      <c r="H169" s="197">
        <v>0.108</v>
      </c>
      <c r="I169" s="198"/>
      <c r="J169" s="194"/>
      <c r="K169" s="194"/>
      <c r="L169" s="199"/>
      <c r="M169" s="200"/>
      <c r="N169" s="201"/>
      <c r="O169" s="201"/>
      <c r="P169" s="201"/>
      <c r="Q169" s="201"/>
      <c r="R169" s="201"/>
      <c r="S169" s="201"/>
      <c r="T169" s="202"/>
      <c r="AT169" s="203" t="s">
        <v>158</v>
      </c>
      <c r="AU169" s="203" t="s">
        <v>82</v>
      </c>
      <c r="AV169" s="13" t="s">
        <v>82</v>
      </c>
      <c r="AW169" s="13" t="s">
        <v>33</v>
      </c>
      <c r="AX169" s="13" t="s">
        <v>72</v>
      </c>
      <c r="AY169" s="203" t="s">
        <v>143</v>
      </c>
    </row>
    <row r="170" spans="2:51" s="13" customFormat="1" ht="12">
      <c r="B170" s="193"/>
      <c r="C170" s="194"/>
      <c r="D170" s="188" t="s">
        <v>158</v>
      </c>
      <c r="E170" s="195" t="s">
        <v>19</v>
      </c>
      <c r="F170" s="196" t="s">
        <v>1454</v>
      </c>
      <c r="G170" s="194"/>
      <c r="H170" s="197">
        <v>0.54</v>
      </c>
      <c r="I170" s="198"/>
      <c r="J170" s="194"/>
      <c r="K170" s="194"/>
      <c r="L170" s="199"/>
      <c r="M170" s="200"/>
      <c r="N170" s="201"/>
      <c r="O170" s="201"/>
      <c r="P170" s="201"/>
      <c r="Q170" s="201"/>
      <c r="R170" s="201"/>
      <c r="S170" s="201"/>
      <c r="T170" s="202"/>
      <c r="AT170" s="203" t="s">
        <v>158</v>
      </c>
      <c r="AU170" s="203" t="s">
        <v>82</v>
      </c>
      <c r="AV170" s="13" t="s">
        <v>82</v>
      </c>
      <c r="AW170" s="13" t="s">
        <v>33</v>
      </c>
      <c r="AX170" s="13" t="s">
        <v>72</v>
      </c>
      <c r="AY170" s="203" t="s">
        <v>143</v>
      </c>
    </row>
    <row r="171" spans="2:51" s="13" customFormat="1" ht="12">
      <c r="B171" s="193"/>
      <c r="C171" s="194"/>
      <c r="D171" s="188" t="s">
        <v>158</v>
      </c>
      <c r="E171" s="195" t="s">
        <v>19</v>
      </c>
      <c r="F171" s="196" t="s">
        <v>1455</v>
      </c>
      <c r="G171" s="194"/>
      <c r="H171" s="197">
        <v>0.12</v>
      </c>
      <c r="I171" s="198"/>
      <c r="J171" s="194"/>
      <c r="K171" s="194"/>
      <c r="L171" s="199"/>
      <c r="M171" s="200"/>
      <c r="N171" s="201"/>
      <c r="O171" s="201"/>
      <c r="P171" s="201"/>
      <c r="Q171" s="201"/>
      <c r="R171" s="201"/>
      <c r="S171" s="201"/>
      <c r="T171" s="202"/>
      <c r="AT171" s="203" t="s">
        <v>158</v>
      </c>
      <c r="AU171" s="203" t="s">
        <v>82</v>
      </c>
      <c r="AV171" s="13" t="s">
        <v>82</v>
      </c>
      <c r="AW171" s="13" t="s">
        <v>33</v>
      </c>
      <c r="AX171" s="13" t="s">
        <v>72</v>
      </c>
      <c r="AY171" s="203" t="s">
        <v>143</v>
      </c>
    </row>
    <row r="172" spans="2:51" s="13" customFormat="1" ht="12">
      <c r="B172" s="193"/>
      <c r="C172" s="194"/>
      <c r="D172" s="188" t="s">
        <v>158</v>
      </c>
      <c r="E172" s="195" t="s">
        <v>19</v>
      </c>
      <c r="F172" s="196" t="s">
        <v>1456</v>
      </c>
      <c r="G172" s="194"/>
      <c r="H172" s="197">
        <v>0.264</v>
      </c>
      <c r="I172" s="198"/>
      <c r="J172" s="194"/>
      <c r="K172" s="194"/>
      <c r="L172" s="199"/>
      <c r="M172" s="200"/>
      <c r="N172" s="201"/>
      <c r="O172" s="201"/>
      <c r="P172" s="201"/>
      <c r="Q172" s="201"/>
      <c r="R172" s="201"/>
      <c r="S172" s="201"/>
      <c r="T172" s="202"/>
      <c r="AT172" s="203" t="s">
        <v>158</v>
      </c>
      <c r="AU172" s="203" t="s">
        <v>82</v>
      </c>
      <c r="AV172" s="13" t="s">
        <v>82</v>
      </c>
      <c r="AW172" s="13" t="s">
        <v>33</v>
      </c>
      <c r="AX172" s="13" t="s">
        <v>72</v>
      </c>
      <c r="AY172" s="203" t="s">
        <v>143</v>
      </c>
    </row>
    <row r="173" spans="2:51" s="13" customFormat="1" ht="12">
      <c r="B173" s="193"/>
      <c r="C173" s="194"/>
      <c r="D173" s="188" t="s">
        <v>158</v>
      </c>
      <c r="E173" s="195" t="s">
        <v>19</v>
      </c>
      <c r="F173" s="196" t="s">
        <v>1457</v>
      </c>
      <c r="G173" s="194"/>
      <c r="H173" s="197">
        <v>0.174</v>
      </c>
      <c r="I173" s="198"/>
      <c r="J173" s="194"/>
      <c r="K173" s="194"/>
      <c r="L173" s="199"/>
      <c r="M173" s="200"/>
      <c r="N173" s="201"/>
      <c r="O173" s="201"/>
      <c r="P173" s="201"/>
      <c r="Q173" s="201"/>
      <c r="R173" s="201"/>
      <c r="S173" s="201"/>
      <c r="T173" s="202"/>
      <c r="AT173" s="203" t="s">
        <v>158</v>
      </c>
      <c r="AU173" s="203" t="s">
        <v>82</v>
      </c>
      <c r="AV173" s="13" t="s">
        <v>82</v>
      </c>
      <c r="AW173" s="13" t="s">
        <v>33</v>
      </c>
      <c r="AX173" s="13" t="s">
        <v>72</v>
      </c>
      <c r="AY173" s="203" t="s">
        <v>143</v>
      </c>
    </row>
    <row r="174" spans="2:51" s="13" customFormat="1" ht="12">
      <c r="B174" s="193"/>
      <c r="C174" s="194"/>
      <c r="D174" s="188" t="s">
        <v>158</v>
      </c>
      <c r="E174" s="195" t="s">
        <v>19</v>
      </c>
      <c r="F174" s="196" t="s">
        <v>1458</v>
      </c>
      <c r="G174" s="194"/>
      <c r="H174" s="197">
        <v>0.108</v>
      </c>
      <c r="I174" s="198"/>
      <c r="J174" s="194"/>
      <c r="K174" s="194"/>
      <c r="L174" s="199"/>
      <c r="M174" s="200"/>
      <c r="N174" s="201"/>
      <c r="O174" s="201"/>
      <c r="P174" s="201"/>
      <c r="Q174" s="201"/>
      <c r="R174" s="201"/>
      <c r="S174" s="201"/>
      <c r="T174" s="202"/>
      <c r="AT174" s="203" t="s">
        <v>158</v>
      </c>
      <c r="AU174" s="203" t="s">
        <v>82</v>
      </c>
      <c r="AV174" s="13" t="s">
        <v>82</v>
      </c>
      <c r="AW174" s="13" t="s">
        <v>33</v>
      </c>
      <c r="AX174" s="13" t="s">
        <v>72</v>
      </c>
      <c r="AY174" s="203" t="s">
        <v>143</v>
      </c>
    </row>
    <row r="175" spans="2:51" s="15" customFormat="1" ht="12">
      <c r="B175" s="214"/>
      <c r="C175" s="215"/>
      <c r="D175" s="188" t="s">
        <v>158</v>
      </c>
      <c r="E175" s="216" t="s">
        <v>19</v>
      </c>
      <c r="F175" s="217" t="s">
        <v>172</v>
      </c>
      <c r="G175" s="215"/>
      <c r="H175" s="218">
        <v>3.075</v>
      </c>
      <c r="I175" s="219"/>
      <c r="J175" s="215"/>
      <c r="K175" s="215"/>
      <c r="L175" s="220"/>
      <c r="M175" s="221"/>
      <c r="N175" s="222"/>
      <c r="O175" s="222"/>
      <c r="P175" s="222"/>
      <c r="Q175" s="222"/>
      <c r="R175" s="222"/>
      <c r="S175" s="222"/>
      <c r="T175" s="223"/>
      <c r="AT175" s="224" t="s">
        <v>158</v>
      </c>
      <c r="AU175" s="224" t="s">
        <v>82</v>
      </c>
      <c r="AV175" s="15" t="s">
        <v>149</v>
      </c>
      <c r="AW175" s="15" t="s">
        <v>33</v>
      </c>
      <c r="AX175" s="15" t="s">
        <v>80</v>
      </c>
      <c r="AY175" s="224" t="s">
        <v>143</v>
      </c>
    </row>
    <row r="176" spans="2:63" s="12" customFormat="1" ht="22.9" customHeight="1">
      <c r="B176" s="159"/>
      <c r="C176" s="160"/>
      <c r="D176" s="161" t="s">
        <v>71</v>
      </c>
      <c r="E176" s="173" t="s">
        <v>182</v>
      </c>
      <c r="F176" s="173" t="s">
        <v>464</v>
      </c>
      <c r="G176" s="160"/>
      <c r="H176" s="160"/>
      <c r="I176" s="163"/>
      <c r="J176" s="174">
        <f>BK176</f>
        <v>0</v>
      </c>
      <c r="K176" s="160"/>
      <c r="L176" s="165"/>
      <c r="M176" s="166"/>
      <c r="N176" s="167"/>
      <c r="O176" s="167"/>
      <c r="P176" s="168">
        <f>SUM(P177:P203)</f>
        <v>0</v>
      </c>
      <c r="Q176" s="167"/>
      <c r="R176" s="168">
        <f>SUM(R177:R203)</f>
        <v>8.266688939999998</v>
      </c>
      <c r="S176" s="167"/>
      <c r="T176" s="169">
        <f>SUM(T177:T203)</f>
        <v>0</v>
      </c>
      <c r="AR176" s="170" t="s">
        <v>80</v>
      </c>
      <c r="AT176" s="171" t="s">
        <v>71</v>
      </c>
      <c r="AU176" s="171" t="s">
        <v>80</v>
      </c>
      <c r="AY176" s="170" t="s">
        <v>143</v>
      </c>
      <c r="BK176" s="172">
        <f>SUM(BK177:BK203)</f>
        <v>0</v>
      </c>
    </row>
    <row r="177" spans="1:65" s="2" customFormat="1" ht="24.2" customHeight="1">
      <c r="A177" s="36"/>
      <c r="B177" s="37"/>
      <c r="C177" s="175" t="s">
        <v>8</v>
      </c>
      <c r="D177" s="175" t="s">
        <v>145</v>
      </c>
      <c r="E177" s="176" t="s">
        <v>1459</v>
      </c>
      <c r="F177" s="177" t="s">
        <v>1460</v>
      </c>
      <c r="G177" s="178" t="s">
        <v>154</v>
      </c>
      <c r="H177" s="179">
        <v>67.815</v>
      </c>
      <c r="I177" s="180"/>
      <c r="J177" s="181">
        <f>ROUND(I177*H177,2)</f>
        <v>0</v>
      </c>
      <c r="K177" s="177" t="s">
        <v>155</v>
      </c>
      <c r="L177" s="41"/>
      <c r="M177" s="182" t="s">
        <v>19</v>
      </c>
      <c r="N177" s="183" t="s">
        <v>43</v>
      </c>
      <c r="O177" s="66"/>
      <c r="P177" s="184">
        <f>O177*H177</f>
        <v>0</v>
      </c>
      <c r="Q177" s="184">
        <v>0.0389</v>
      </c>
      <c r="R177" s="184">
        <f>Q177*H177</f>
        <v>2.6380034999999995</v>
      </c>
      <c r="S177" s="184">
        <v>0</v>
      </c>
      <c r="T177" s="185">
        <f>S177*H177</f>
        <v>0</v>
      </c>
      <c r="U177" s="36"/>
      <c r="V177" s="36"/>
      <c r="W177" s="36"/>
      <c r="X177" s="36"/>
      <c r="Y177" s="36"/>
      <c r="Z177" s="36"/>
      <c r="AA177" s="36"/>
      <c r="AB177" s="36"/>
      <c r="AC177" s="36"/>
      <c r="AD177" s="36"/>
      <c r="AE177" s="36"/>
      <c r="AR177" s="186" t="s">
        <v>149</v>
      </c>
      <c r="AT177" s="186" t="s">
        <v>145</v>
      </c>
      <c r="AU177" s="186" t="s">
        <v>82</v>
      </c>
      <c r="AY177" s="19" t="s">
        <v>143</v>
      </c>
      <c r="BE177" s="187">
        <f>IF(N177="základní",J177,0)</f>
        <v>0</v>
      </c>
      <c r="BF177" s="187">
        <f>IF(N177="snížená",J177,0)</f>
        <v>0</v>
      </c>
      <c r="BG177" s="187">
        <f>IF(N177="zákl. přenesená",J177,0)</f>
        <v>0</v>
      </c>
      <c r="BH177" s="187">
        <f>IF(N177="sníž. přenesená",J177,0)</f>
        <v>0</v>
      </c>
      <c r="BI177" s="187">
        <f>IF(N177="nulová",J177,0)</f>
        <v>0</v>
      </c>
      <c r="BJ177" s="19" t="s">
        <v>80</v>
      </c>
      <c r="BK177" s="187">
        <f>ROUND(I177*H177,2)</f>
        <v>0</v>
      </c>
      <c r="BL177" s="19" t="s">
        <v>149</v>
      </c>
      <c r="BM177" s="186" t="s">
        <v>1461</v>
      </c>
    </row>
    <row r="178" spans="1:47" s="2" customFormat="1" ht="19.5">
      <c r="A178" s="36"/>
      <c r="B178" s="37"/>
      <c r="C178" s="38"/>
      <c r="D178" s="188" t="s">
        <v>151</v>
      </c>
      <c r="E178" s="38"/>
      <c r="F178" s="189" t="s">
        <v>1462</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82</v>
      </c>
    </row>
    <row r="179" spans="2:51" s="13" customFormat="1" ht="12">
      <c r="B179" s="193"/>
      <c r="C179" s="194"/>
      <c r="D179" s="188" t="s">
        <v>158</v>
      </c>
      <c r="E179" s="195" t="s">
        <v>19</v>
      </c>
      <c r="F179" s="196" t="s">
        <v>1463</v>
      </c>
      <c r="G179" s="194"/>
      <c r="H179" s="197">
        <v>67.815</v>
      </c>
      <c r="I179" s="198"/>
      <c r="J179" s="194"/>
      <c r="K179" s="194"/>
      <c r="L179" s="199"/>
      <c r="M179" s="200"/>
      <c r="N179" s="201"/>
      <c r="O179" s="201"/>
      <c r="P179" s="201"/>
      <c r="Q179" s="201"/>
      <c r="R179" s="201"/>
      <c r="S179" s="201"/>
      <c r="T179" s="202"/>
      <c r="AT179" s="203" t="s">
        <v>158</v>
      </c>
      <c r="AU179" s="203" t="s">
        <v>82</v>
      </c>
      <c r="AV179" s="13" t="s">
        <v>82</v>
      </c>
      <c r="AW179" s="13" t="s">
        <v>33</v>
      </c>
      <c r="AX179" s="13" t="s">
        <v>80</v>
      </c>
      <c r="AY179" s="203" t="s">
        <v>143</v>
      </c>
    </row>
    <row r="180" spans="1:65" s="2" customFormat="1" ht="24.2" customHeight="1">
      <c r="A180" s="36"/>
      <c r="B180" s="37"/>
      <c r="C180" s="175" t="s">
        <v>242</v>
      </c>
      <c r="D180" s="175" t="s">
        <v>145</v>
      </c>
      <c r="E180" s="176" t="s">
        <v>1464</v>
      </c>
      <c r="F180" s="177" t="s">
        <v>1465</v>
      </c>
      <c r="G180" s="178" t="s">
        <v>163</v>
      </c>
      <c r="H180" s="179">
        <v>2.472</v>
      </c>
      <c r="I180" s="180"/>
      <c r="J180" s="181">
        <f>ROUND(I180*H180,2)</f>
        <v>0</v>
      </c>
      <c r="K180" s="177" t="s">
        <v>155</v>
      </c>
      <c r="L180" s="41"/>
      <c r="M180" s="182" t="s">
        <v>19</v>
      </c>
      <c r="N180" s="183" t="s">
        <v>43</v>
      </c>
      <c r="O180" s="66"/>
      <c r="P180" s="184">
        <f>O180*H180</f>
        <v>0</v>
      </c>
      <c r="Q180" s="184">
        <v>2.25634</v>
      </c>
      <c r="R180" s="184">
        <f>Q180*H180</f>
        <v>5.5776724799999995</v>
      </c>
      <c r="S180" s="184">
        <v>0</v>
      </c>
      <c r="T180" s="185">
        <f>S180*H180</f>
        <v>0</v>
      </c>
      <c r="U180" s="36"/>
      <c r="V180" s="36"/>
      <c r="W180" s="36"/>
      <c r="X180" s="36"/>
      <c r="Y180" s="36"/>
      <c r="Z180" s="36"/>
      <c r="AA180" s="36"/>
      <c r="AB180" s="36"/>
      <c r="AC180" s="36"/>
      <c r="AD180" s="36"/>
      <c r="AE180" s="36"/>
      <c r="AR180" s="186" t="s">
        <v>149</v>
      </c>
      <c r="AT180" s="186" t="s">
        <v>145</v>
      </c>
      <c r="AU180" s="186" t="s">
        <v>82</v>
      </c>
      <c r="AY180" s="19" t="s">
        <v>143</v>
      </c>
      <c r="BE180" s="187">
        <f>IF(N180="základní",J180,0)</f>
        <v>0</v>
      </c>
      <c r="BF180" s="187">
        <f>IF(N180="snížená",J180,0)</f>
        <v>0</v>
      </c>
      <c r="BG180" s="187">
        <f>IF(N180="zákl. přenesená",J180,0)</f>
        <v>0</v>
      </c>
      <c r="BH180" s="187">
        <f>IF(N180="sníž. přenesená",J180,0)</f>
        <v>0</v>
      </c>
      <c r="BI180" s="187">
        <f>IF(N180="nulová",J180,0)</f>
        <v>0</v>
      </c>
      <c r="BJ180" s="19" t="s">
        <v>80</v>
      </c>
      <c r="BK180" s="187">
        <f>ROUND(I180*H180,2)</f>
        <v>0</v>
      </c>
      <c r="BL180" s="19" t="s">
        <v>149</v>
      </c>
      <c r="BM180" s="186" t="s">
        <v>1466</v>
      </c>
    </row>
    <row r="181" spans="1:47" s="2" customFormat="1" ht="19.5">
      <c r="A181" s="36"/>
      <c r="B181" s="37"/>
      <c r="C181" s="38"/>
      <c r="D181" s="188" t="s">
        <v>151</v>
      </c>
      <c r="E181" s="38"/>
      <c r="F181" s="189" t="s">
        <v>1467</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82</v>
      </c>
    </row>
    <row r="182" spans="2:51" s="13" customFormat="1" ht="12">
      <c r="B182" s="193"/>
      <c r="C182" s="194"/>
      <c r="D182" s="188" t="s">
        <v>158</v>
      </c>
      <c r="E182" s="195" t="s">
        <v>19</v>
      </c>
      <c r="F182" s="196" t="s">
        <v>1450</v>
      </c>
      <c r="G182" s="194"/>
      <c r="H182" s="197">
        <v>0.6</v>
      </c>
      <c r="I182" s="198"/>
      <c r="J182" s="194"/>
      <c r="K182" s="194"/>
      <c r="L182" s="199"/>
      <c r="M182" s="200"/>
      <c r="N182" s="201"/>
      <c r="O182" s="201"/>
      <c r="P182" s="201"/>
      <c r="Q182" s="201"/>
      <c r="R182" s="201"/>
      <c r="S182" s="201"/>
      <c r="T182" s="202"/>
      <c r="AT182" s="203" t="s">
        <v>158</v>
      </c>
      <c r="AU182" s="203" t="s">
        <v>82</v>
      </c>
      <c r="AV182" s="13" t="s">
        <v>82</v>
      </c>
      <c r="AW182" s="13" t="s">
        <v>33</v>
      </c>
      <c r="AX182" s="13" t="s">
        <v>72</v>
      </c>
      <c r="AY182" s="203" t="s">
        <v>143</v>
      </c>
    </row>
    <row r="183" spans="2:51" s="13" customFormat="1" ht="12">
      <c r="B183" s="193"/>
      <c r="C183" s="194"/>
      <c r="D183" s="188" t="s">
        <v>158</v>
      </c>
      <c r="E183" s="195" t="s">
        <v>19</v>
      </c>
      <c r="F183" s="196" t="s">
        <v>1451</v>
      </c>
      <c r="G183" s="194"/>
      <c r="H183" s="197">
        <v>0.306</v>
      </c>
      <c r="I183" s="198"/>
      <c r="J183" s="194"/>
      <c r="K183" s="194"/>
      <c r="L183" s="199"/>
      <c r="M183" s="200"/>
      <c r="N183" s="201"/>
      <c r="O183" s="201"/>
      <c r="P183" s="201"/>
      <c r="Q183" s="201"/>
      <c r="R183" s="201"/>
      <c r="S183" s="201"/>
      <c r="T183" s="202"/>
      <c r="AT183" s="203" t="s">
        <v>158</v>
      </c>
      <c r="AU183" s="203" t="s">
        <v>82</v>
      </c>
      <c r="AV183" s="13" t="s">
        <v>82</v>
      </c>
      <c r="AW183" s="13" t="s">
        <v>33</v>
      </c>
      <c r="AX183" s="13" t="s">
        <v>72</v>
      </c>
      <c r="AY183" s="203" t="s">
        <v>143</v>
      </c>
    </row>
    <row r="184" spans="2:51" s="13" customFormat="1" ht="12">
      <c r="B184" s="193"/>
      <c r="C184" s="194"/>
      <c r="D184" s="188" t="s">
        <v>158</v>
      </c>
      <c r="E184" s="195" t="s">
        <v>19</v>
      </c>
      <c r="F184" s="196" t="s">
        <v>1452</v>
      </c>
      <c r="G184" s="194"/>
      <c r="H184" s="197">
        <v>0.252</v>
      </c>
      <c r="I184" s="198"/>
      <c r="J184" s="194"/>
      <c r="K184" s="194"/>
      <c r="L184" s="199"/>
      <c r="M184" s="200"/>
      <c r="N184" s="201"/>
      <c r="O184" s="201"/>
      <c r="P184" s="201"/>
      <c r="Q184" s="201"/>
      <c r="R184" s="201"/>
      <c r="S184" s="201"/>
      <c r="T184" s="202"/>
      <c r="AT184" s="203" t="s">
        <v>158</v>
      </c>
      <c r="AU184" s="203" t="s">
        <v>82</v>
      </c>
      <c r="AV184" s="13" t="s">
        <v>82</v>
      </c>
      <c r="AW184" s="13" t="s">
        <v>33</v>
      </c>
      <c r="AX184" s="13" t="s">
        <v>72</v>
      </c>
      <c r="AY184" s="203" t="s">
        <v>143</v>
      </c>
    </row>
    <row r="185" spans="2:51" s="13" customFormat="1" ht="12">
      <c r="B185" s="193"/>
      <c r="C185" s="194"/>
      <c r="D185" s="188" t="s">
        <v>158</v>
      </c>
      <c r="E185" s="195" t="s">
        <v>19</v>
      </c>
      <c r="F185" s="196" t="s">
        <v>1453</v>
      </c>
      <c r="G185" s="194"/>
      <c r="H185" s="197">
        <v>0.108</v>
      </c>
      <c r="I185" s="198"/>
      <c r="J185" s="194"/>
      <c r="K185" s="194"/>
      <c r="L185" s="199"/>
      <c r="M185" s="200"/>
      <c r="N185" s="201"/>
      <c r="O185" s="201"/>
      <c r="P185" s="201"/>
      <c r="Q185" s="201"/>
      <c r="R185" s="201"/>
      <c r="S185" s="201"/>
      <c r="T185" s="202"/>
      <c r="AT185" s="203" t="s">
        <v>158</v>
      </c>
      <c r="AU185" s="203" t="s">
        <v>82</v>
      </c>
      <c r="AV185" s="13" t="s">
        <v>82</v>
      </c>
      <c r="AW185" s="13" t="s">
        <v>33</v>
      </c>
      <c r="AX185" s="13" t="s">
        <v>72</v>
      </c>
      <c r="AY185" s="203" t="s">
        <v>143</v>
      </c>
    </row>
    <row r="186" spans="2:51" s="13" customFormat="1" ht="12">
      <c r="B186" s="193"/>
      <c r="C186" s="194"/>
      <c r="D186" s="188" t="s">
        <v>158</v>
      </c>
      <c r="E186" s="195" t="s">
        <v>19</v>
      </c>
      <c r="F186" s="196" t="s">
        <v>1454</v>
      </c>
      <c r="G186" s="194"/>
      <c r="H186" s="197">
        <v>0.54</v>
      </c>
      <c r="I186" s="198"/>
      <c r="J186" s="194"/>
      <c r="K186" s="194"/>
      <c r="L186" s="199"/>
      <c r="M186" s="200"/>
      <c r="N186" s="201"/>
      <c r="O186" s="201"/>
      <c r="P186" s="201"/>
      <c r="Q186" s="201"/>
      <c r="R186" s="201"/>
      <c r="S186" s="201"/>
      <c r="T186" s="202"/>
      <c r="AT186" s="203" t="s">
        <v>158</v>
      </c>
      <c r="AU186" s="203" t="s">
        <v>82</v>
      </c>
      <c r="AV186" s="13" t="s">
        <v>82</v>
      </c>
      <c r="AW186" s="13" t="s">
        <v>33</v>
      </c>
      <c r="AX186" s="13" t="s">
        <v>72</v>
      </c>
      <c r="AY186" s="203" t="s">
        <v>143</v>
      </c>
    </row>
    <row r="187" spans="2:51" s="13" customFormat="1" ht="12">
      <c r="B187" s="193"/>
      <c r="C187" s="194"/>
      <c r="D187" s="188" t="s">
        <v>158</v>
      </c>
      <c r="E187" s="195" t="s">
        <v>19</v>
      </c>
      <c r="F187" s="196" t="s">
        <v>1455</v>
      </c>
      <c r="G187" s="194"/>
      <c r="H187" s="197">
        <v>0.12</v>
      </c>
      <c r="I187" s="198"/>
      <c r="J187" s="194"/>
      <c r="K187" s="194"/>
      <c r="L187" s="199"/>
      <c r="M187" s="200"/>
      <c r="N187" s="201"/>
      <c r="O187" s="201"/>
      <c r="P187" s="201"/>
      <c r="Q187" s="201"/>
      <c r="R187" s="201"/>
      <c r="S187" s="201"/>
      <c r="T187" s="202"/>
      <c r="AT187" s="203" t="s">
        <v>158</v>
      </c>
      <c r="AU187" s="203" t="s">
        <v>82</v>
      </c>
      <c r="AV187" s="13" t="s">
        <v>82</v>
      </c>
      <c r="AW187" s="13" t="s">
        <v>33</v>
      </c>
      <c r="AX187" s="13" t="s">
        <v>72</v>
      </c>
      <c r="AY187" s="203" t="s">
        <v>143</v>
      </c>
    </row>
    <row r="188" spans="2:51" s="13" customFormat="1" ht="12">
      <c r="B188" s="193"/>
      <c r="C188" s="194"/>
      <c r="D188" s="188" t="s">
        <v>158</v>
      </c>
      <c r="E188" s="195" t="s">
        <v>19</v>
      </c>
      <c r="F188" s="196" t="s">
        <v>1456</v>
      </c>
      <c r="G188" s="194"/>
      <c r="H188" s="197">
        <v>0.264</v>
      </c>
      <c r="I188" s="198"/>
      <c r="J188" s="194"/>
      <c r="K188" s="194"/>
      <c r="L188" s="199"/>
      <c r="M188" s="200"/>
      <c r="N188" s="201"/>
      <c r="O188" s="201"/>
      <c r="P188" s="201"/>
      <c r="Q188" s="201"/>
      <c r="R188" s="201"/>
      <c r="S188" s="201"/>
      <c r="T188" s="202"/>
      <c r="AT188" s="203" t="s">
        <v>158</v>
      </c>
      <c r="AU188" s="203" t="s">
        <v>82</v>
      </c>
      <c r="AV188" s="13" t="s">
        <v>82</v>
      </c>
      <c r="AW188" s="13" t="s">
        <v>33</v>
      </c>
      <c r="AX188" s="13" t="s">
        <v>72</v>
      </c>
      <c r="AY188" s="203" t="s">
        <v>143</v>
      </c>
    </row>
    <row r="189" spans="2:51" s="13" customFormat="1" ht="12">
      <c r="B189" s="193"/>
      <c r="C189" s="194"/>
      <c r="D189" s="188" t="s">
        <v>158</v>
      </c>
      <c r="E189" s="195" t="s">
        <v>19</v>
      </c>
      <c r="F189" s="196" t="s">
        <v>1457</v>
      </c>
      <c r="G189" s="194"/>
      <c r="H189" s="197">
        <v>0.174</v>
      </c>
      <c r="I189" s="198"/>
      <c r="J189" s="194"/>
      <c r="K189" s="194"/>
      <c r="L189" s="199"/>
      <c r="M189" s="200"/>
      <c r="N189" s="201"/>
      <c r="O189" s="201"/>
      <c r="P189" s="201"/>
      <c r="Q189" s="201"/>
      <c r="R189" s="201"/>
      <c r="S189" s="201"/>
      <c r="T189" s="202"/>
      <c r="AT189" s="203" t="s">
        <v>158</v>
      </c>
      <c r="AU189" s="203" t="s">
        <v>82</v>
      </c>
      <c r="AV189" s="13" t="s">
        <v>82</v>
      </c>
      <c r="AW189" s="13" t="s">
        <v>33</v>
      </c>
      <c r="AX189" s="13" t="s">
        <v>72</v>
      </c>
      <c r="AY189" s="203" t="s">
        <v>143</v>
      </c>
    </row>
    <row r="190" spans="2:51" s="13" customFormat="1" ht="12">
      <c r="B190" s="193"/>
      <c r="C190" s="194"/>
      <c r="D190" s="188" t="s">
        <v>158</v>
      </c>
      <c r="E190" s="195" t="s">
        <v>19</v>
      </c>
      <c r="F190" s="196" t="s">
        <v>1458</v>
      </c>
      <c r="G190" s="194"/>
      <c r="H190" s="197">
        <v>0.108</v>
      </c>
      <c r="I190" s="198"/>
      <c r="J190" s="194"/>
      <c r="K190" s="194"/>
      <c r="L190" s="199"/>
      <c r="M190" s="200"/>
      <c r="N190" s="201"/>
      <c r="O190" s="201"/>
      <c r="P190" s="201"/>
      <c r="Q190" s="201"/>
      <c r="R190" s="201"/>
      <c r="S190" s="201"/>
      <c r="T190" s="202"/>
      <c r="AT190" s="203" t="s">
        <v>158</v>
      </c>
      <c r="AU190" s="203" t="s">
        <v>82</v>
      </c>
      <c r="AV190" s="13" t="s">
        <v>82</v>
      </c>
      <c r="AW190" s="13" t="s">
        <v>33</v>
      </c>
      <c r="AX190" s="13" t="s">
        <v>72</v>
      </c>
      <c r="AY190" s="203" t="s">
        <v>143</v>
      </c>
    </row>
    <row r="191" spans="2:51" s="15" customFormat="1" ht="12">
      <c r="B191" s="214"/>
      <c r="C191" s="215"/>
      <c r="D191" s="188" t="s">
        <v>158</v>
      </c>
      <c r="E191" s="216" t="s">
        <v>19</v>
      </c>
      <c r="F191" s="217" t="s">
        <v>172</v>
      </c>
      <c r="G191" s="215"/>
      <c r="H191" s="218">
        <v>2.472</v>
      </c>
      <c r="I191" s="219"/>
      <c r="J191" s="215"/>
      <c r="K191" s="215"/>
      <c r="L191" s="220"/>
      <c r="M191" s="221"/>
      <c r="N191" s="222"/>
      <c r="O191" s="222"/>
      <c r="P191" s="222"/>
      <c r="Q191" s="222"/>
      <c r="R191" s="222"/>
      <c r="S191" s="222"/>
      <c r="T191" s="223"/>
      <c r="AT191" s="224" t="s">
        <v>158</v>
      </c>
      <c r="AU191" s="224" t="s">
        <v>82</v>
      </c>
      <c r="AV191" s="15" t="s">
        <v>149</v>
      </c>
      <c r="AW191" s="15" t="s">
        <v>33</v>
      </c>
      <c r="AX191" s="15" t="s">
        <v>80</v>
      </c>
      <c r="AY191" s="224" t="s">
        <v>143</v>
      </c>
    </row>
    <row r="192" spans="1:65" s="2" customFormat="1" ht="14.45" customHeight="1">
      <c r="A192" s="36"/>
      <c r="B192" s="37"/>
      <c r="C192" s="175" t="s">
        <v>248</v>
      </c>
      <c r="D192" s="175" t="s">
        <v>145</v>
      </c>
      <c r="E192" s="176" t="s">
        <v>551</v>
      </c>
      <c r="F192" s="177" t="s">
        <v>552</v>
      </c>
      <c r="G192" s="178" t="s">
        <v>196</v>
      </c>
      <c r="H192" s="179">
        <v>0.048</v>
      </c>
      <c r="I192" s="180"/>
      <c r="J192" s="181">
        <f>ROUND(I192*H192,2)</f>
        <v>0</v>
      </c>
      <c r="K192" s="177" t="s">
        <v>155</v>
      </c>
      <c r="L192" s="41"/>
      <c r="M192" s="182" t="s">
        <v>19</v>
      </c>
      <c r="N192" s="183" t="s">
        <v>43</v>
      </c>
      <c r="O192" s="66"/>
      <c r="P192" s="184">
        <f>O192*H192</f>
        <v>0</v>
      </c>
      <c r="Q192" s="184">
        <v>1.06277</v>
      </c>
      <c r="R192" s="184">
        <f>Q192*H192</f>
        <v>0.05101296</v>
      </c>
      <c r="S192" s="184">
        <v>0</v>
      </c>
      <c r="T192" s="185">
        <f>S192*H192</f>
        <v>0</v>
      </c>
      <c r="U192" s="36"/>
      <c r="V192" s="36"/>
      <c r="W192" s="36"/>
      <c r="X192" s="36"/>
      <c r="Y192" s="36"/>
      <c r="Z192" s="36"/>
      <c r="AA192" s="36"/>
      <c r="AB192" s="36"/>
      <c r="AC192" s="36"/>
      <c r="AD192" s="36"/>
      <c r="AE192" s="36"/>
      <c r="AR192" s="186" t="s">
        <v>149</v>
      </c>
      <c r="AT192" s="186" t="s">
        <v>145</v>
      </c>
      <c r="AU192" s="186" t="s">
        <v>82</v>
      </c>
      <c r="AY192" s="19" t="s">
        <v>143</v>
      </c>
      <c r="BE192" s="187">
        <f>IF(N192="základní",J192,0)</f>
        <v>0</v>
      </c>
      <c r="BF192" s="187">
        <f>IF(N192="snížená",J192,0)</f>
        <v>0</v>
      </c>
      <c r="BG192" s="187">
        <f>IF(N192="zákl. přenesená",J192,0)</f>
        <v>0</v>
      </c>
      <c r="BH192" s="187">
        <f>IF(N192="sníž. přenesená",J192,0)</f>
        <v>0</v>
      </c>
      <c r="BI192" s="187">
        <f>IF(N192="nulová",J192,0)</f>
        <v>0</v>
      </c>
      <c r="BJ192" s="19" t="s">
        <v>80</v>
      </c>
      <c r="BK192" s="187">
        <f>ROUND(I192*H192,2)</f>
        <v>0</v>
      </c>
      <c r="BL192" s="19" t="s">
        <v>149</v>
      </c>
      <c r="BM192" s="186" t="s">
        <v>1468</v>
      </c>
    </row>
    <row r="193" spans="1:47" s="2" customFormat="1" ht="12">
      <c r="A193" s="36"/>
      <c r="B193" s="37"/>
      <c r="C193" s="38"/>
      <c r="D193" s="188" t="s">
        <v>151</v>
      </c>
      <c r="E193" s="38"/>
      <c r="F193" s="189" t="s">
        <v>554</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82</v>
      </c>
    </row>
    <row r="194" spans="2:51" s="13" customFormat="1" ht="12">
      <c r="B194" s="193"/>
      <c r="C194" s="194"/>
      <c r="D194" s="188" t="s">
        <v>158</v>
      </c>
      <c r="E194" s="195" t="s">
        <v>19</v>
      </c>
      <c r="F194" s="196" t="s">
        <v>1469</v>
      </c>
      <c r="G194" s="194"/>
      <c r="H194" s="197">
        <v>0.012</v>
      </c>
      <c r="I194" s="198"/>
      <c r="J194" s="194"/>
      <c r="K194" s="194"/>
      <c r="L194" s="199"/>
      <c r="M194" s="200"/>
      <c r="N194" s="201"/>
      <c r="O194" s="201"/>
      <c r="P194" s="201"/>
      <c r="Q194" s="201"/>
      <c r="R194" s="201"/>
      <c r="S194" s="201"/>
      <c r="T194" s="202"/>
      <c r="AT194" s="203" t="s">
        <v>158</v>
      </c>
      <c r="AU194" s="203" t="s">
        <v>82</v>
      </c>
      <c r="AV194" s="13" t="s">
        <v>82</v>
      </c>
      <c r="AW194" s="13" t="s">
        <v>33</v>
      </c>
      <c r="AX194" s="13" t="s">
        <v>72</v>
      </c>
      <c r="AY194" s="203" t="s">
        <v>143</v>
      </c>
    </row>
    <row r="195" spans="2:51" s="13" customFormat="1" ht="12">
      <c r="B195" s="193"/>
      <c r="C195" s="194"/>
      <c r="D195" s="188" t="s">
        <v>158</v>
      </c>
      <c r="E195" s="195" t="s">
        <v>19</v>
      </c>
      <c r="F195" s="196" t="s">
        <v>1470</v>
      </c>
      <c r="G195" s="194"/>
      <c r="H195" s="197">
        <v>0.006</v>
      </c>
      <c r="I195" s="198"/>
      <c r="J195" s="194"/>
      <c r="K195" s="194"/>
      <c r="L195" s="199"/>
      <c r="M195" s="200"/>
      <c r="N195" s="201"/>
      <c r="O195" s="201"/>
      <c r="P195" s="201"/>
      <c r="Q195" s="201"/>
      <c r="R195" s="201"/>
      <c r="S195" s="201"/>
      <c r="T195" s="202"/>
      <c r="AT195" s="203" t="s">
        <v>158</v>
      </c>
      <c r="AU195" s="203" t="s">
        <v>82</v>
      </c>
      <c r="AV195" s="13" t="s">
        <v>82</v>
      </c>
      <c r="AW195" s="13" t="s">
        <v>33</v>
      </c>
      <c r="AX195" s="13" t="s">
        <v>72</v>
      </c>
      <c r="AY195" s="203" t="s">
        <v>143</v>
      </c>
    </row>
    <row r="196" spans="2:51" s="13" customFormat="1" ht="12">
      <c r="B196" s="193"/>
      <c r="C196" s="194"/>
      <c r="D196" s="188" t="s">
        <v>158</v>
      </c>
      <c r="E196" s="195" t="s">
        <v>19</v>
      </c>
      <c r="F196" s="196" t="s">
        <v>1471</v>
      </c>
      <c r="G196" s="194"/>
      <c r="H196" s="197">
        <v>0.005</v>
      </c>
      <c r="I196" s="198"/>
      <c r="J196" s="194"/>
      <c r="K196" s="194"/>
      <c r="L196" s="199"/>
      <c r="M196" s="200"/>
      <c r="N196" s="201"/>
      <c r="O196" s="201"/>
      <c r="P196" s="201"/>
      <c r="Q196" s="201"/>
      <c r="R196" s="201"/>
      <c r="S196" s="201"/>
      <c r="T196" s="202"/>
      <c r="AT196" s="203" t="s">
        <v>158</v>
      </c>
      <c r="AU196" s="203" t="s">
        <v>82</v>
      </c>
      <c r="AV196" s="13" t="s">
        <v>82</v>
      </c>
      <c r="AW196" s="13" t="s">
        <v>33</v>
      </c>
      <c r="AX196" s="13" t="s">
        <v>72</v>
      </c>
      <c r="AY196" s="203" t="s">
        <v>143</v>
      </c>
    </row>
    <row r="197" spans="2:51" s="13" customFormat="1" ht="12">
      <c r="B197" s="193"/>
      <c r="C197" s="194"/>
      <c r="D197" s="188" t="s">
        <v>158</v>
      </c>
      <c r="E197" s="195" t="s">
        <v>19</v>
      </c>
      <c r="F197" s="196" t="s">
        <v>1472</v>
      </c>
      <c r="G197" s="194"/>
      <c r="H197" s="197">
        <v>0.002</v>
      </c>
      <c r="I197" s="198"/>
      <c r="J197" s="194"/>
      <c r="K197" s="194"/>
      <c r="L197" s="199"/>
      <c r="M197" s="200"/>
      <c r="N197" s="201"/>
      <c r="O197" s="201"/>
      <c r="P197" s="201"/>
      <c r="Q197" s="201"/>
      <c r="R197" s="201"/>
      <c r="S197" s="201"/>
      <c r="T197" s="202"/>
      <c r="AT197" s="203" t="s">
        <v>158</v>
      </c>
      <c r="AU197" s="203" t="s">
        <v>82</v>
      </c>
      <c r="AV197" s="13" t="s">
        <v>82</v>
      </c>
      <c r="AW197" s="13" t="s">
        <v>33</v>
      </c>
      <c r="AX197" s="13" t="s">
        <v>72</v>
      </c>
      <c r="AY197" s="203" t="s">
        <v>143</v>
      </c>
    </row>
    <row r="198" spans="2:51" s="13" customFormat="1" ht="12">
      <c r="B198" s="193"/>
      <c r="C198" s="194"/>
      <c r="D198" s="188" t="s">
        <v>158</v>
      </c>
      <c r="E198" s="195" t="s">
        <v>19</v>
      </c>
      <c r="F198" s="196" t="s">
        <v>1473</v>
      </c>
      <c r="G198" s="194"/>
      <c r="H198" s="197">
        <v>0.011</v>
      </c>
      <c r="I198" s="198"/>
      <c r="J198" s="194"/>
      <c r="K198" s="194"/>
      <c r="L198" s="199"/>
      <c r="M198" s="200"/>
      <c r="N198" s="201"/>
      <c r="O198" s="201"/>
      <c r="P198" s="201"/>
      <c r="Q198" s="201"/>
      <c r="R198" s="201"/>
      <c r="S198" s="201"/>
      <c r="T198" s="202"/>
      <c r="AT198" s="203" t="s">
        <v>158</v>
      </c>
      <c r="AU198" s="203" t="s">
        <v>82</v>
      </c>
      <c r="AV198" s="13" t="s">
        <v>82</v>
      </c>
      <c r="AW198" s="13" t="s">
        <v>33</v>
      </c>
      <c r="AX198" s="13" t="s">
        <v>72</v>
      </c>
      <c r="AY198" s="203" t="s">
        <v>143</v>
      </c>
    </row>
    <row r="199" spans="2:51" s="13" customFormat="1" ht="12">
      <c r="B199" s="193"/>
      <c r="C199" s="194"/>
      <c r="D199" s="188" t="s">
        <v>158</v>
      </c>
      <c r="E199" s="195" t="s">
        <v>19</v>
      </c>
      <c r="F199" s="196" t="s">
        <v>1474</v>
      </c>
      <c r="G199" s="194"/>
      <c r="H199" s="197">
        <v>0.002</v>
      </c>
      <c r="I199" s="198"/>
      <c r="J199" s="194"/>
      <c r="K199" s="194"/>
      <c r="L199" s="199"/>
      <c r="M199" s="200"/>
      <c r="N199" s="201"/>
      <c r="O199" s="201"/>
      <c r="P199" s="201"/>
      <c r="Q199" s="201"/>
      <c r="R199" s="201"/>
      <c r="S199" s="201"/>
      <c r="T199" s="202"/>
      <c r="AT199" s="203" t="s">
        <v>158</v>
      </c>
      <c r="AU199" s="203" t="s">
        <v>82</v>
      </c>
      <c r="AV199" s="13" t="s">
        <v>82</v>
      </c>
      <c r="AW199" s="13" t="s">
        <v>33</v>
      </c>
      <c r="AX199" s="13" t="s">
        <v>72</v>
      </c>
      <c r="AY199" s="203" t="s">
        <v>143</v>
      </c>
    </row>
    <row r="200" spans="2:51" s="13" customFormat="1" ht="12">
      <c r="B200" s="193"/>
      <c r="C200" s="194"/>
      <c r="D200" s="188" t="s">
        <v>158</v>
      </c>
      <c r="E200" s="195" t="s">
        <v>19</v>
      </c>
      <c r="F200" s="196" t="s">
        <v>1475</v>
      </c>
      <c r="G200" s="194"/>
      <c r="H200" s="197">
        <v>0.005</v>
      </c>
      <c r="I200" s="198"/>
      <c r="J200" s="194"/>
      <c r="K200" s="194"/>
      <c r="L200" s="199"/>
      <c r="M200" s="200"/>
      <c r="N200" s="201"/>
      <c r="O200" s="201"/>
      <c r="P200" s="201"/>
      <c r="Q200" s="201"/>
      <c r="R200" s="201"/>
      <c r="S200" s="201"/>
      <c r="T200" s="202"/>
      <c r="AT200" s="203" t="s">
        <v>158</v>
      </c>
      <c r="AU200" s="203" t="s">
        <v>82</v>
      </c>
      <c r="AV200" s="13" t="s">
        <v>82</v>
      </c>
      <c r="AW200" s="13" t="s">
        <v>33</v>
      </c>
      <c r="AX200" s="13" t="s">
        <v>72</v>
      </c>
      <c r="AY200" s="203" t="s">
        <v>143</v>
      </c>
    </row>
    <row r="201" spans="2:51" s="13" customFormat="1" ht="12">
      <c r="B201" s="193"/>
      <c r="C201" s="194"/>
      <c r="D201" s="188" t="s">
        <v>158</v>
      </c>
      <c r="E201" s="195" t="s">
        <v>19</v>
      </c>
      <c r="F201" s="196" t="s">
        <v>1476</v>
      </c>
      <c r="G201" s="194"/>
      <c r="H201" s="197">
        <v>0.003</v>
      </c>
      <c r="I201" s="198"/>
      <c r="J201" s="194"/>
      <c r="K201" s="194"/>
      <c r="L201" s="199"/>
      <c r="M201" s="200"/>
      <c r="N201" s="201"/>
      <c r="O201" s="201"/>
      <c r="P201" s="201"/>
      <c r="Q201" s="201"/>
      <c r="R201" s="201"/>
      <c r="S201" s="201"/>
      <c r="T201" s="202"/>
      <c r="AT201" s="203" t="s">
        <v>158</v>
      </c>
      <c r="AU201" s="203" t="s">
        <v>82</v>
      </c>
      <c r="AV201" s="13" t="s">
        <v>82</v>
      </c>
      <c r="AW201" s="13" t="s">
        <v>33</v>
      </c>
      <c r="AX201" s="13" t="s">
        <v>72</v>
      </c>
      <c r="AY201" s="203" t="s">
        <v>143</v>
      </c>
    </row>
    <row r="202" spans="2:51" s="13" customFormat="1" ht="12">
      <c r="B202" s="193"/>
      <c r="C202" s="194"/>
      <c r="D202" s="188" t="s">
        <v>158</v>
      </c>
      <c r="E202" s="195" t="s">
        <v>19</v>
      </c>
      <c r="F202" s="196" t="s">
        <v>1477</v>
      </c>
      <c r="G202" s="194"/>
      <c r="H202" s="197">
        <v>0.002</v>
      </c>
      <c r="I202" s="198"/>
      <c r="J202" s="194"/>
      <c r="K202" s="194"/>
      <c r="L202" s="199"/>
      <c r="M202" s="200"/>
      <c r="N202" s="201"/>
      <c r="O202" s="201"/>
      <c r="P202" s="201"/>
      <c r="Q202" s="201"/>
      <c r="R202" s="201"/>
      <c r="S202" s="201"/>
      <c r="T202" s="202"/>
      <c r="AT202" s="203" t="s">
        <v>158</v>
      </c>
      <c r="AU202" s="203" t="s">
        <v>82</v>
      </c>
      <c r="AV202" s="13" t="s">
        <v>82</v>
      </c>
      <c r="AW202" s="13" t="s">
        <v>33</v>
      </c>
      <c r="AX202" s="13" t="s">
        <v>72</v>
      </c>
      <c r="AY202" s="203" t="s">
        <v>143</v>
      </c>
    </row>
    <row r="203" spans="2:51" s="15" customFormat="1" ht="12">
      <c r="B203" s="214"/>
      <c r="C203" s="215"/>
      <c r="D203" s="188" t="s">
        <v>158</v>
      </c>
      <c r="E203" s="216" t="s">
        <v>19</v>
      </c>
      <c r="F203" s="217" t="s">
        <v>172</v>
      </c>
      <c r="G203" s="215"/>
      <c r="H203" s="218">
        <v>0.048</v>
      </c>
      <c r="I203" s="219"/>
      <c r="J203" s="215"/>
      <c r="K203" s="215"/>
      <c r="L203" s="220"/>
      <c r="M203" s="221"/>
      <c r="N203" s="222"/>
      <c r="O203" s="222"/>
      <c r="P203" s="222"/>
      <c r="Q203" s="222"/>
      <c r="R203" s="222"/>
      <c r="S203" s="222"/>
      <c r="T203" s="223"/>
      <c r="AT203" s="224" t="s">
        <v>158</v>
      </c>
      <c r="AU203" s="224" t="s">
        <v>82</v>
      </c>
      <c r="AV203" s="15" t="s">
        <v>149</v>
      </c>
      <c r="AW203" s="15" t="s">
        <v>33</v>
      </c>
      <c r="AX203" s="15" t="s">
        <v>80</v>
      </c>
      <c r="AY203" s="224" t="s">
        <v>143</v>
      </c>
    </row>
    <row r="204" spans="2:63" s="12" customFormat="1" ht="22.9" customHeight="1">
      <c r="B204" s="159"/>
      <c r="C204" s="160"/>
      <c r="D204" s="161" t="s">
        <v>71</v>
      </c>
      <c r="E204" s="173" t="s">
        <v>193</v>
      </c>
      <c r="F204" s="173" t="s">
        <v>1478</v>
      </c>
      <c r="G204" s="160"/>
      <c r="H204" s="160"/>
      <c r="I204" s="163"/>
      <c r="J204" s="174">
        <f>BK204</f>
        <v>0</v>
      </c>
      <c r="K204" s="160"/>
      <c r="L204" s="165"/>
      <c r="M204" s="166"/>
      <c r="N204" s="167"/>
      <c r="O204" s="167"/>
      <c r="P204" s="168">
        <f>SUM(P205:P208)</f>
        <v>0</v>
      </c>
      <c r="Q204" s="167"/>
      <c r="R204" s="168">
        <f>SUM(R205:R208)</f>
        <v>0.00725</v>
      </c>
      <c r="S204" s="167"/>
      <c r="T204" s="169">
        <f>SUM(T205:T208)</f>
        <v>0</v>
      </c>
      <c r="AR204" s="170" t="s">
        <v>80</v>
      </c>
      <c r="AT204" s="171" t="s">
        <v>71</v>
      </c>
      <c r="AU204" s="171" t="s">
        <v>80</v>
      </c>
      <c r="AY204" s="170" t="s">
        <v>143</v>
      </c>
      <c r="BK204" s="172">
        <f>SUM(BK205:BK208)</f>
        <v>0</v>
      </c>
    </row>
    <row r="205" spans="1:65" s="2" customFormat="1" ht="14.45" customHeight="1">
      <c r="A205" s="36"/>
      <c r="B205" s="37"/>
      <c r="C205" s="175" t="s">
        <v>254</v>
      </c>
      <c r="D205" s="175" t="s">
        <v>145</v>
      </c>
      <c r="E205" s="176" t="s">
        <v>1479</v>
      </c>
      <c r="F205" s="177" t="s">
        <v>1480</v>
      </c>
      <c r="G205" s="178" t="s">
        <v>148</v>
      </c>
      <c r="H205" s="179">
        <v>1</v>
      </c>
      <c r="I205" s="180"/>
      <c r="J205" s="181">
        <f>ROUND(I205*H205,2)</f>
        <v>0</v>
      </c>
      <c r="K205" s="177" t="s">
        <v>155</v>
      </c>
      <c r="L205" s="41"/>
      <c r="M205" s="182" t="s">
        <v>19</v>
      </c>
      <c r="N205" s="183" t="s">
        <v>43</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149</v>
      </c>
      <c r="AT205" s="186" t="s">
        <v>145</v>
      </c>
      <c r="AU205" s="186" t="s">
        <v>82</v>
      </c>
      <c r="AY205" s="19" t="s">
        <v>143</v>
      </c>
      <c r="BE205" s="187">
        <f>IF(N205="základní",J205,0)</f>
        <v>0</v>
      </c>
      <c r="BF205" s="187">
        <f>IF(N205="snížená",J205,0)</f>
        <v>0</v>
      </c>
      <c r="BG205" s="187">
        <f>IF(N205="zákl. přenesená",J205,0)</f>
        <v>0</v>
      </c>
      <c r="BH205" s="187">
        <f>IF(N205="sníž. přenesená",J205,0)</f>
        <v>0</v>
      </c>
      <c r="BI205" s="187">
        <f>IF(N205="nulová",J205,0)</f>
        <v>0</v>
      </c>
      <c r="BJ205" s="19" t="s">
        <v>80</v>
      </c>
      <c r="BK205" s="187">
        <f>ROUND(I205*H205,2)</f>
        <v>0</v>
      </c>
      <c r="BL205" s="19" t="s">
        <v>149</v>
      </c>
      <c r="BM205" s="186" t="s">
        <v>1481</v>
      </c>
    </row>
    <row r="206" spans="1:47" s="2" customFormat="1" ht="29.25">
      <c r="A206" s="36"/>
      <c r="B206" s="37"/>
      <c r="C206" s="38"/>
      <c r="D206" s="188" t="s">
        <v>151</v>
      </c>
      <c r="E206" s="38"/>
      <c r="F206" s="189" t="s">
        <v>1482</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82</v>
      </c>
    </row>
    <row r="207" spans="1:65" s="2" customFormat="1" ht="37.9" customHeight="1">
      <c r="A207" s="36"/>
      <c r="B207" s="37"/>
      <c r="C207" s="225" t="s">
        <v>259</v>
      </c>
      <c r="D207" s="225" t="s">
        <v>214</v>
      </c>
      <c r="E207" s="226" t="s">
        <v>1483</v>
      </c>
      <c r="F207" s="227" t="s">
        <v>1484</v>
      </c>
      <c r="G207" s="228" t="s">
        <v>148</v>
      </c>
      <c r="H207" s="229">
        <v>1</v>
      </c>
      <c r="I207" s="230"/>
      <c r="J207" s="231">
        <f>ROUND(I207*H207,2)</f>
        <v>0</v>
      </c>
      <c r="K207" s="227" t="s">
        <v>19</v>
      </c>
      <c r="L207" s="232"/>
      <c r="M207" s="233" t="s">
        <v>19</v>
      </c>
      <c r="N207" s="234" t="s">
        <v>43</v>
      </c>
      <c r="O207" s="66"/>
      <c r="P207" s="184">
        <f>O207*H207</f>
        <v>0</v>
      </c>
      <c r="Q207" s="184">
        <v>0.00725</v>
      </c>
      <c r="R207" s="184">
        <f>Q207*H207</f>
        <v>0.00725</v>
      </c>
      <c r="S207" s="184">
        <v>0</v>
      </c>
      <c r="T207" s="185">
        <f>S207*H207</f>
        <v>0</v>
      </c>
      <c r="U207" s="36"/>
      <c r="V207" s="36"/>
      <c r="W207" s="36"/>
      <c r="X207" s="36"/>
      <c r="Y207" s="36"/>
      <c r="Z207" s="36"/>
      <c r="AA207" s="36"/>
      <c r="AB207" s="36"/>
      <c r="AC207" s="36"/>
      <c r="AD207" s="36"/>
      <c r="AE207" s="36"/>
      <c r="AR207" s="186" t="s">
        <v>193</v>
      </c>
      <c r="AT207" s="186" t="s">
        <v>214</v>
      </c>
      <c r="AU207" s="186" t="s">
        <v>82</v>
      </c>
      <c r="AY207" s="19" t="s">
        <v>143</v>
      </c>
      <c r="BE207" s="187">
        <f>IF(N207="základní",J207,0)</f>
        <v>0</v>
      </c>
      <c r="BF207" s="187">
        <f>IF(N207="snížená",J207,0)</f>
        <v>0</v>
      </c>
      <c r="BG207" s="187">
        <f>IF(N207="zákl. přenesená",J207,0)</f>
        <v>0</v>
      </c>
      <c r="BH207" s="187">
        <f>IF(N207="sníž. přenesená",J207,0)</f>
        <v>0</v>
      </c>
      <c r="BI207" s="187">
        <f>IF(N207="nulová",J207,0)</f>
        <v>0</v>
      </c>
      <c r="BJ207" s="19" t="s">
        <v>80</v>
      </c>
      <c r="BK207" s="187">
        <f>ROUND(I207*H207,2)</f>
        <v>0</v>
      </c>
      <c r="BL207" s="19" t="s">
        <v>149</v>
      </c>
      <c r="BM207" s="186" t="s">
        <v>1485</v>
      </c>
    </row>
    <row r="208" spans="1:47" s="2" customFormat="1" ht="29.25">
      <c r="A208" s="36"/>
      <c r="B208" s="37"/>
      <c r="C208" s="38"/>
      <c r="D208" s="188" t="s">
        <v>151</v>
      </c>
      <c r="E208" s="38"/>
      <c r="F208" s="189" t="s">
        <v>1484</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151</v>
      </c>
      <c r="AU208" s="19" t="s">
        <v>82</v>
      </c>
    </row>
    <row r="209" spans="2:63" s="12" customFormat="1" ht="22.9" customHeight="1">
      <c r="B209" s="159"/>
      <c r="C209" s="160"/>
      <c r="D209" s="161" t="s">
        <v>71</v>
      </c>
      <c r="E209" s="173" t="s">
        <v>202</v>
      </c>
      <c r="F209" s="173" t="s">
        <v>608</v>
      </c>
      <c r="G209" s="160"/>
      <c r="H209" s="160"/>
      <c r="I209" s="163"/>
      <c r="J209" s="174">
        <f>BK209</f>
        <v>0</v>
      </c>
      <c r="K209" s="160"/>
      <c r="L209" s="165"/>
      <c r="M209" s="166"/>
      <c r="N209" s="167"/>
      <c r="O209" s="167"/>
      <c r="P209" s="168">
        <f>SUM(P210:P250)</f>
        <v>0</v>
      </c>
      <c r="Q209" s="167"/>
      <c r="R209" s="168">
        <f>SUM(R210:R250)</f>
        <v>0</v>
      </c>
      <c r="S209" s="167"/>
      <c r="T209" s="169">
        <f>SUM(T210:T250)</f>
        <v>21.0675</v>
      </c>
      <c r="AR209" s="170" t="s">
        <v>80</v>
      </c>
      <c r="AT209" s="171" t="s">
        <v>71</v>
      </c>
      <c r="AU209" s="171" t="s">
        <v>80</v>
      </c>
      <c r="AY209" s="170" t="s">
        <v>143</v>
      </c>
      <c r="BK209" s="172">
        <f>SUM(BK210:BK250)</f>
        <v>0</v>
      </c>
    </row>
    <row r="210" spans="1:65" s="2" customFormat="1" ht="37.9" customHeight="1">
      <c r="A210" s="36"/>
      <c r="B210" s="37"/>
      <c r="C210" s="175" t="s">
        <v>265</v>
      </c>
      <c r="D210" s="175" t="s">
        <v>145</v>
      </c>
      <c r="E210" s="176" t="s">
        <v>1486</v>
      </c>
      <c r="F210" s="177" t="s">
        <v>1487</v>
      </c>
      <c r="G210" s="178" t="s">
        <v>163</v>
      </c>
      <c r="H210" s="179">
        <v>2.472</v>
      </c>
      <c r="I210" s="180"/>
      <c r="J210" s="181">
        <f>ROUND(I210*H210,2)</f>
        <v>0</v>
      </c>
      <c r="K210" s="177" t="s">
        <v>155</v>
      </c>
      <c r="L210" s="41"/>
      <c r="M210" s="182" t="s">
        <v>19</v>
      </c>
      <c r="N210" s="183" t="s">
        <v>43</v>
      </c>
      <c r="O210" s="66"/>
      <c r="P210" s="184">
        <f>O210*H210</f>
        <v>0</v>
      </c>
      <c r="Q210" s="184">
        <v>0</v>
      </c>
      <c r="R210" s="184">
        <f>Q210*H210</f>
        <v>0</v>
      </c>
      <c r="S210" s="184">
        <v>2.2</v>
      </c>
      <c r="T210" s="185">
        <f>S210*H210</f>
        <v>5.438400000000001</v>
      </c>
      <c r="U210" s="36"/>
      <c r="V210" s="36"/>
      <c r="W210" s="36"/>
      <c r="X210" s="36"/>
      <c r="Y210" s="36"/>
      <c r="Z210" s="36"/>
      <c r="AA210" s="36"/>
      <c r="AB210" s="36"/>
      <c r="AC210" s="36"/>
      <c r="AD210" s="36"/>
      <c r="AE210" s="36"/>
      <c r="AR210" s="186" t="s">
        <v>149</v>
      </c>
      <c r="AT210" s="186" t="s">
        <v>145</v>
      </c>
      <c r="AU210" s="186" t="s">
        <v>82</v>
      </c>
      <c r="AY210" s="19" t="s">
        <v>143</v>
      </c>
      <c r="BE210" s="187">
        <f>IF(N210="základní",J210,0)</f>
        <v>0</v>
      </c>
      <c r="BF210" s="187">
        <f>IF(N210="snížená",J210,0)</f>
        <v>0</v>
      </c>
      <c r="BG210" s="187">
        <f>IF(N210="zákl. přenesená",J210,0)</f>
        <v>0</v>
      </c>
      <c r="BH210" s="187">
        <f>IF(N210="sníž. přenesená",J210,0)</f>
        <v>0</v>
      </c>
      <c r="BI210" s="187">
        <f>IF(N210="nulová",J210,0)</f>
        <v>0</v>
      </c>
      <c r="BJ210" s="19" t="s">
        <v>80</v>
      </c>
      <c r="BK210" s="187">
        <f>ROUND(I210*H210,2)</f>
        <v>0</v>
      </c>
      <c r="BL210" s="19" t="s">
        <v>149</v>
      </c>
      <c r="BM210" s="186" t="s">
        <v>1488</v>
      </c>
    </row>
    <row r="211" spans="1:47" s="2" customFormat="1" ht="19.5">
      <c r="A211" s="36"/>
      <c r="B211" s="37"/>
      <c r="C211" s="38"/>
      <c r="D211" s="188" t="s">
        <v>151</v>
      </c>
      <c r="E211" s="38"/>
      <c r="F211" s="189" t="s">
        <v>1489</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151</v>
      </c>
      <c r="AU211" s="19" t="s">
        <v>82</v>
      </c>
    </row>
    <row r="212" spans="2:51" s="13" customFormat="1" ht="12">
      <c r="B212" s="193"/>
      <c r="C212" s="194"/>
      <c r="D212" s="188" t="s">
        <v>158</v>
      </c>
      <c r="E212" s="195" t="s">
        <v>19</v>
      </c>
      <c r="F212" s="196" t="s">
        <v>1450</v>
      </c>
      <c r="G212" s="194"/>
      <c r="H212" s="197">
        <v>0.6</v>
      </c>
      <c r="I212" s="198"/>
      <c r="J212" s="194"/>
      <c r="K212" s="194"/>
      <c r="L212" s="199"/>
      <c r="M212" s="200"/>
      <c r="N212" s="201"/>
      <c r="O212" s="201"/>
      <c r="P212" s="201"/>
      <c r="Q212" s="201"/>
      <c r="R212" s="201"/>
      <c r="S212" s="201"/>
      <c r="T212" s="202"/>
      <c r="AT212" s="203" t="s">
        <v>158</v>
      </c>
      <c r="AU212" s="203" t="s">
        <v>82</v>
      </c>
      <c r="AV212" s="13" t="s">
        <v>82</v>
      </c>
      <c r="AW212" s="13" t="s">
        <v>33</v>
      </c>
      <c r="AX212" s="13" t="s">
        <v>72</v>
      </c>
      <c r="AY212" s="203" t="s">
        <v>143</v>
      </c>
    </row>
    <row r="213" spans="2:51" s="13" customFormat="1" ht="12">
      <c r="B213" s="193"/>
      <c r="C213" s="194"/>
      <c r="D213" s="188" t="s">
        <v>158</v>
      </c>
      <c r="E213" s="195" t="s">
        <v>19</v>
      </c>
      <c r="F213" s="196" t="s">
        <v>1451</v>
      </c>
      <c r="G213" s="194"/>
      <c r="H213" s="197">
        <v>0.306</v>
      </c>
      <c r="I213" s="198"/>
      <c r="J213" s="194"/>
      <c r="K213" s="194"/>
      <c r="L213" s="199"/>
      <c r="M213" s="200"/>
      <c r="N213" s="201"/>
      <c r="O213" s="201"/>
      <c r="P213" s="201"/>
      <c r="Q213" s="201"/>
      <c r="R213" s="201"/>
      <c r="S213" s="201"/>
      <c r="T213" s="202"/>
      <c r="AT213" s="203" t="s">
        <v>158</v>
      </c>
      <c r="AU213" s="203" t="s">
        <v>82</v>
      </c>
      <c r="AV213" s="13" t="s">
        <v>82</v>
      </c>
      <c r="AW213" s="13" t="s">
        <v>33</v>
      </c>
      <c r="AX213" s="13" t="s">
        <v>72</v>
      </c>
      <c r="AY213" s="203" t="s">
        <v>143</v>
      </c>
    </row>
    <row r="214" spans="2:51" s="13" customFormat="1" ht="12">
      <c r="B214" s="193"/>
      <c r="C214" s="194"/>
      <c r="D214" s="188" t="s">
        <v>158</v>
      </c>
      <c r="E214" s="195" t="s">
        <v>19</v>
      </c>
      <c r="F214" s="196" t="s">
        <v>1452</v>
      </c>
      <c r="G214" s="194"/>
      <c r="H214" s="197">
        <v>0.252</v>
      </c>
      <c r="I214" s="198"/>
      <c r="J214" s="194"/>
      <c r="K214" s="194"/>
      <c r="L214" s="199"/>
      <c r="M214" s="200"/>
      <c r="N214" s="201"/>
      <c r="O214" s="201"/>
      <c r="P214" s="201"/>
      <c r="Q214" s="201"/>
      <c r="R214" s="201"/>
      <c r="S214" s="201"/>
      <c r="T214" s="202"/>
      <c r="AT214" s="203" t="s">
        <v>158</v>
      </c>
      <c r="AU214" s="203" t="s">
        <v>82</v>
      </c>
      <c r="AV214" s="13" t="s">
        <v>82</v>
      </c>
      <c r="AW214" s="13" t="s">
        <v>33</v>
      </c>
      <c r="AX214" s="13" t="s">
        <v>72</v>
      </c>
      <c r="AY214" s="203" t="s">
        <v>143</v>
      </c>
    </row>
    <row r="215" spans="2:51" s="13" customFormat="1" ht="12">
      <c r="B215" s="193"/>
      <c r="C215" s="194"/>
      <c r="D215" s="188" t="s">
        <v>158</v>
      </c>
      <c r="E215" s="195" t="s">
        <v>19</v>
      </c>
      <c r="F215" s="196" t="s">
        <v>1453</v>
      </c>
      <c r="G215" s="194"/>
      <c r="H215" s="197">
        <v>0.108</v>
      </c>
      <c r="I215" s="198"/>
      <c r="J215" s="194"/>
      <c r="K215" s="194"/>
      <c r="L215" s="199"/>
      <c r="M215" s="200"/>
      <c r="N215" s="201"/>
      <c r="O215" s="201"/>
      <c r="P215" s="201"/>
      <c r="Q215" s="201"/>
      <c r="R215" s="201"/>
      <c r="S215" s="201"/>
      <c r="T215" s="202"/>
      <c r="AT215" s="203" t="s">
        <v>158</v>
      </c>
      <c r="AU215" s="203" t="s">
        <v>82</v>
      </c>
      <c r="AV215" s="13" t="s">
        <v>82</v>
      </c>
      <c r="AW215" s="13" t="s">
        <v>33</v>
      </c>
      <c r="AX215" s="13" t="s">
        <v>72</v>
      </c>
      <c r="AY215" s="203" t="s">
        <v>143</v>
      </c>
    </row>
    <row r="216" spans="2:51" s="13" customFormat="1" ht="12">
      <c r="B216" s="193"/>
      <c r="C216" s="194"/>
      <c r="D216" s="188" t="s">
        <v>158</v>
      </c>
      <c r="E216" s="195" t="s">
        <v>19</v>
      </c>
      <c r="F216" s="196" t="s">
        <v>1454</v>
      </c>
      <c r="G216" s="194"/>
      <c r="H216" s="197">
        <v>0.54</v>
      </c>
      <c r="I216" s="198"/>
      <c r="J216" s="194"/>
      <c r="K216" s="194"/>
      <c r="L216" s="199"/>
      <c r="M216" s="200"/>
      <c r="N216" s="201"/>
      <c r="O216" s="201"/>
      <c r="P216" s="201"/>
      <c r="Q216" s="201"/>
      <c r="R216" s="201"/>
      <c r="S216" s="201"/>
      <c r="T216" s="202"/>
      <c r="AT216" s="203" t="s">
        <v>158</v>
      </c>
      <c r="AU216" s="203" t="s">
        <v>82</v>
      </c>
      <c r="AV216" s="13" t="s">
        <v>82</v>
      </c>
      <c r="AW216" s="13" t="s">
        <v>33</v>
      </c>
      <c r="AX216" s="13" t="s">
        <v>72</v>
      </c>
      <c r="AY216" s="203" t="s">
        <v>143</v>
      </c>
    </row>
    <row r="217" spans="2:51" s="13" customFormat="1" ht="12">
      <c r="B217" s="193"/>
      <c r="C217" s="194"/>
      <c r="D217" s="188" t="s">
        <v>158</v>
      </c>
      <c r="E217" s="195" t="s">
        <v>19</v>
      </c>
      <c r="F217" s="196" t="s">
        <v>1455</v>
      </c>
      <c r="G217" s="194"/>
      <c r="H217" s="197">
        <v>0.12</v>
      </c>
      <c r="I217" s="198"/>
      <c r="J217" s="194"/>
      <c r="K217" s="194"/>
      <c r="L217" s="199"/>
      <c r="M217" s="200"/>
      <c r="N217" s="201"/>
      <c r="O217" s="201"/>
      <c r="P217" s="201"/>
      <c r="Q217" s="201"/>
      <c r="R217" s="201"/>
      <c r="S217" s="201"/>
      <c r="T217" s="202"/>
      <c r="AT217" s="203" t="s">
        <v>158</v>
      </c>
      <c r="AU217" s="203" t="s">
        <v>82</v>
      </c>
      <c r="AV217" s="13" t="s">
        <v>82</v>
      </c>
      <c r="AW217" s="13" t="s">
        <v>33</v>
      </c>
      <c r="AX217" s="13" t="s">
        <v>72</v>
      </c>
      <c r="AY217" s="203" t="s">
        <v>143</v>
      </c>
    </row>
    <row r="218" spans="2:51" s="13" customFormat="1" ht="12">
      <c r="B218" s="193"/>
      <c r="C218" s="194"/>
      <c r="D218" s="188" t="s">
        <v>158</v>
      </c>
      <c r="E218" s="195" t="s">
        <v>19</v>
      </c>
      <c r="F218" s="196" t="s">
        <v>1456</v>
      </c>
      <c r="G218" s="194"/>
      <c r="H218" s="197">
        <v>0.264</v>
      </c>
      <c r="I218" s="198"/>
      <c r="J218" s="194"/>
      <c r="K218" s="194"/>
      <c r="L218" s="199"/>
      <c r="M218" s="200"/>
      <c r="N218" s="201"/>
      <c r="O218" s="201"/>
      <c r="P218" s="201"/>
      <c r="Q218" s="201"/>
      <c r="R218" s="201"/>
      <c r="S218" s="201"/>
      <c r="T218" s="202"/>
      <c r="AT218" s="203" t="s">
        <v>158</v>
      </c>
      <c r="AU218" s="203" t="s">
        <v>82</v>
      </c>
      <c r="AV218" s="13" t="s">
        <v>82</v>
      </c>
      <c r="AW218" s="13" t="s">
        <v>33</v>
      </c>
      <c r="AX218" s="13" t="s">
        <v>72</v>
      </c>
      <c r="AY218" s="203" t="s">
        <v>143</v>
      </c>
    </row>
    <row r="219" spans="2:51" s="13" customFormat="1" ht="12">
      <c r="B219" s="193"/>
      <c r="C219" s="194"/>
      <c r="D219" s="188" t="s">
        <v>158</v>
      </c>
      <c r="E219" s="195" t="s">
        <v>19</v>
      </c>
      <c r="F219" s="196" t="s">
        <v>1457</v>
      </c>
      <c r="G219" s="194"/>
      <c r="H219" s="197">
        <v>0.174</v>
      </c>
      <c r="I219" s="198"/>
      <c r="J219" s="194"/>
      <c r="K219" s="194"/>
      <c r="L219" s="199"/>
      <c r="M219" s="200"/>
      <c r="N219" s="201"/>
      <c r="O219" s="201"/>
      <c r="P219" s="201"/>
      <c r="Q219" s="201"/>
      <c r="R219" s="201"/>
      <c r="S219" s="201"/>
      <c r="T219" s="202"/>
      <c r="AT219" s="203" t="s">
        <v>158</v>
      </c>
      <c r="AU219" s="203" t="s">
        <v>82</v>
      </c>
      <c r="AV219" s="13" t="s">
        <v>82</v>
      </c>
      <c r="AW219" s="13" t="s">
        <v>33</v>
      </c>
      <c r="AX219" s="13" t="s">
        <v>72</v>
      </c>
      <c r="AY219" s="203" t="s">
        <v>143</v>
      </c>
    </row>
    <row r="220" spans="2:51" s="13" customFormat="1" ht="12">
      <c r="B220" s="193"/>
      <c r="C220" s="194"/>
      <c r="D220" s="188" t="s">
        <v>158</v>
      </c>
      <c r="E220" s="195" t="s">
        <v>19</v>
      </c>
      <c r="F220" s="196" t="s">
        <v>1458</v>
      </c>
      <c r="G220" s="194"/>
      <c r="H220" s="197">
        <v>0.108</v>
      </c>
      <c r="I220" s="198"/>
      <c r="J220" s="194"/>
      <c r="K220" s="194"/>
      <c r="L220" s="199"/>
      <c r="M220" s="200"/>
      <c r="N220" s="201"/>
      <c r="O220" s="201"/>
      <c r="P220" s="201"/>
      <c r="Q220" s="201"/>
      <c r="R220" s="201"/>
      <c r="S220" s="201"/>
      <c r="T220" s="202"/>
      <c r="AT220" s="203" t="s">
        <v>158</v>
      </c>
      <c r="AU220" s="203" t="s">
        <v>82</v>
      </c>
      <c r="AV220" s="13" t="s">
        <v>82</v>
      </c>
      <c r="AW220" s="13" t="s">
        <v>33</v>
      </c>
      <c r="AX220" s="13" t="s">
        <v>72</v>
      </c>
      <c r="AY220" s="203" t="s">
        <v>143</v>
      </c>
    </row>
    <row r="221" spans="2:51" s="15" customFormat="1" ht="12">
      <c r="B221" s="214"/>
      <c r="C221" s="215"/>
      <c r="D221" s="188" t="s">
        <v>158</v>
      </c>
      <c r="E221" s="216" t="s">
        <v>19</v>
      </c>
      <c r="F221" s="217" t="s">
        <v>172</v>
      </c>
      <c r="G221" s="215"/>
      <c r="H221" s="218">
        <v>2.472</v>
      </c>
      <c r="I221" s="219"/>
      <c r="J221" s="215"/>
      <c r="K221" s="215"/>
      <c r="L221" s="220"/>
      <c r="M221" s="221"/>
      <c r="N221" s="222"/>
      <c r="O221" s="222"/>
      <c r="P221" s="222"/>
      <c r="Q221" s="222"/>
      <c r="R221" s="222"/>
      <c r="S221" s="222"/>
      <c r="T221" s="223"/>
      <c r="AT221" s="224" t="s">
        <v>158</v>
      </c>
      <c r="AU221" s="224" t="s">
        <v>82</v>
      </c>
      <c r="AV221" s="15" t="s">
        <v>149</v>
      </c>
      <c r="AW221" s="15" t="s">
        <v>33</v>
      </c>
      <c r="AX221" s="15" t="s">
        <v>80</v>
      </c>
      <c r="AY221" s="224" t="s">
        <v>143</v>
      </c>
    </row>
    <row r="222" spans="1:65" s="2" customFormat="1" ht="24.2" customHeight="1">
      <c r="A222" s="36"/>
      <c r="B222" s="37"/>
      <c r="C222" s="175" t="s">
        <v>7</v>
      </c>
      <c r="D222" s="175" t="s">
        <v>145</v>
      </c>
      <c r="E222" s="176" t="s">
        <v>692</v>
      </c>
      <c r="F222" s="177" t="s">
        <v>693</v>
      </c>
      <c r="G222" s="178" t="s">
        <v>154</v>
      </c>
      <c r="H222" s="179">
        <v>24.72</v>
      </c>
      <c r="I222" s="180"/>
      <c r="J222" s="181">
        <f>ROUND(I222*H222,2)</f>
        <v>0</v>
      </c>
      <c r="K222" s="177" t="s">
        <v>155</v>
      </c>
      <c r="L222" s="41"/>
      <c r="M222" s="182" t="s">
        <v>19</v>
      </c>
      <c r="N222" s="183" t="s">
        <v>43</v>
      </c>
      <c r="O222" s="66"/>
      <c r="P222" s="184">
        <f>O222*H222</f>
        <v>0</v>
      </c>
      <c r="Q222" s="184">
        <v>0</v>
      </c>
      <c r="R222" s="184">
        <f>Q222*H222</f>
        <v>0</v>
      </c>
      <c r="S222" s="184">
        <v>0.035</v>
      </c>
      <c r="T222" s="185">
        <f>S222*H222</f>
        <v>0.8652000000000001</v>
      </c>
      <c r="U222" s="36"/>
      <c r="V222" s="36"/>
      <c r="W222" s="36"/>
      <c r="X222" s="36"/>
      <c r="Y222" s="36"/>
      <c r="Z222" s="36"/>
      <c r="AA222" s="36"/>
      <c r="AB222" s="36"/>
      <c r="AC222" s="36"/>
      <c r="AD222" s="36"/>
      <c r="AE222" s="36"/>
      <c r="AR222" s="186" t="s">
        <v>149</v>
      </c>
      <c r="AT222" s="186" t="s">
        <v>145</v>
      </c>
      <c r="AU222" s="186" t="s">
        <v>82</v>
      </c>
      <c r="AY222" s="19" t="s">
        <v>143</v>
      </c>
      <c r="BE222" s="187">
        <f>IF(N222="základní",J222,0)</f>
        <v>0</v>
      </c>
      <c r="BF222" s="187">
        <f>IF(N222="snížená",J222,0)</f>
        <v>0</v>
      </c>
      <c r="BG222" s="187">
        <f>IF(N222="zákl. přenesená",J222,0)</f>
        <v>0</v>
      </c>
      <c r="BH222" s="187">
        <f>IF(N222="sníž. přenesená",J222,0)</f>
        <v>0</v>
      </c>
      <c r="BI222" s="187">
        <f>IF(N222="nulová",J222,0)</f>
        <v>0</v>
      </c>
      <c r="BJ222" s="19" t="s">
        <v>80</v>
      </c>
      <c r="BK222" s="187">
        <f>ROUND(I222*H222,2)</f>
        <v>0</v>
      </c>
      <c r="BL222" s="19" t="s">
        <v>149</v>
      </c>
      <c r="BM222" s="186" t="s">
        <v>1490</v>
      </c>
    </row>
    <row r="223" spans="1:47" s="2" customFormat="1" ht="29.25">
      <c r="A223" s="36"/>
      <c r="B223" s="37"/>
      <c r="C223" s="38"/>
      <c r="D223" s="188" t="s">
        <v>151</v>
      </c>
      <c r="E223" s="38"/>
      <c r="F223" s="189" t="s">
        <v>695</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151</v>
      </c>
      <c r="AU223" s="19" t="s">
        <v>82</v>
      </c>
    </row>
    <row r="224" spans="2:51" s="13" customFormat="1" ht="12">
      <c r="B224" s="193"/>
      <c r="C224" s="194"/>
      <c r="D224" s="188" t="s">
        <v>158</v>
      </c>
      <c r="E224" s="195" t="s">
        <v>19</v>
      </c>
      <c r="F224" s="196" t="s">
        <v>1491</v>
      </c>
      <c r="G224" s="194"/>
      <c r="H224" s="197">
        <v>6</v>
      </c>
      <c r="I224" s="198"/>
      <c r="J224" s="194"/>
      <c r="K224" s="194"/>
      <c r="L224" s="199"/>
      <c r="M224" s="200"/>
      <c r="N224" s="201"/>
      <c r="O224" s="201"/>
      <c r="P224" s="201"/>
      <c r="Q224" s="201"/>
      <c r="R224" s="201"/>
      <c r="S224" s="201"/>
      <c r="T224" s="202"/>
      <c r="AT224" s="203" t="s">
        <v>158</v>
      </c>
      <c r="AU224" s="203" t="s">
        <v>82</v>
      </c>
      <c r="AV224" s="13" t="s">
        <v>82</v>
      </c>
      <c r="AW224" s="13" t="s">
        <v>33</v>
      </c>
      <c r="AX224" s="13" t="s">
        <v>72</v>
      </c>
      <c r="AY224" s="203" t="s">
        <v>143</v>
      </c>
    </row>
    <row r="225" spans="2:51" s="13" customFormat="1" ht="12">
      <c r="B225" s="193"/>
      <c r="C225" s="194"/>
      <c r="D225" s="188" t="s">
        <v>158</v>
      </c>
      <c r="E225" s="195" t="s">
        <v>19</v>
      </c>
      <c r="F225" s="196" t="s">
        <v>1492</v>
      </c>
      <c r="G225" s="194"/>
      <c r="H225" s="197">
        <v>3.06</v>
      </c>
      <c r="I225" s="198"/>
      <c r="J225" s="194"/>
      <c r="K225" s="194"/>
      <c r="L225" s="199"/>
      <c r="M225" s="200"/>
      <c r="N225" s="201"/>
      <c r="O225" s="201"/>
      <c r="P225" s="201"/>
      <c r="Q225" s="201"/>
      <c r="R225" s="201"/>
      <c r="S225" s="201"/>
      <c r="T225" s="202"/>
      <c r="AT225" s="203" t="s">
        <v>158</v>
      </c>
      <c r="AU225" s="203" t="s">
        <v>82</v>
      </c>
      <c r="AV225" s="13" t="s">
        <v>82</v>
      </c>
      <c r="AW225" s="13" t="s">
        <v>33</v>
      </c>
      <c r="AX225" s="13" t="s">
        <v>72</v>
      </c>
      <c r="AY225" s="203" t="s">
        <v>143</v>
      </c>
    </row>
    <row r="226" spans="2:51" s="13" customFormat="1" ht="12">
      <c r="B226" s="193"/>
      <c r="C226" s="194"/>
      <c r="D226" s="188" t="s">
        <v>158</v>
      </c>
      <c r="E226" s="195" t="s">
        <v>19</v>
      </c>
      <c r="F226" s="196" t="s">
        <v>1493</v>
      </c>
      <c r="G226" s="194"/>
      <c r="H226" s="197">
        <v>2.52</v>
      </c>
      <c r="I226" s="198"/>
      <c r="J226" s="194"/>
      <c r="K226" s="194"/>
      <c r="L226" s="199"/>
      <c r="M226" s="200"/>
      <c r="N226" s="201"/>
      <c r="O226" s="201"/>
      <c r="P226" s="201"/>
      <c r="Q226" s="201"/>
      <c r="R226" s="201"/>
      <c r="S226" s="201"/>
      <c r="T226" s="202"/>
      <c r="AT226" s="203" t="s">
        <v>158</v>
      </c>
      <c r="AU226" s="203" t="s">
        <v>82</v>
      </c>
      <c r="AV226" s="13" t="s">
        <v>82</v>
      </c>
      <c r="AW226" s="13" t="s">
        <v>33</v>
      </c>
      <c r="AX226" s="13" t="s">
        <v>72</v>
      </c>
      <c r="AY226" s="203" t="s">
        <v>143</v>
      </c>
    </row>
    <row r="227" spans="2:51" s="13" customFormat="1" ht="12">
      <c r="B227" s="193"/>
      <c r="C227" s="194"/>
      <c r="D227" s="188" t="s">
        <v>158</v>
      </c>
      <c r="E227" s="195" t="s">
        <v>19</v>
      </c>
      <c r="F227" s="196" t="s">
        <v>1494</v>
      </c>
      <c r="G227" s="194"/>
      <c r="H227" s="197">
        <v>1.08</v>
      </c>
      <c r="I227" s="198"/>
      <c r="J227" s="194"/>
      <c r="K227" s="194"/>
      <c r="L227" s="199"/>
      <c r="M227" s="200"/>
      <c r="N227" s="201"/>
      <c r="O227" s="201"/>
      <c r="P227" s="201"/>
      <c r="Q227" s="201"/>
      <c r="R227" s="201"/>
      <c r="S227" s="201"/>
      <c r="T227" s="202"/>
      <c r="AT227" s="203" t="s">
        <v>158</v>
      </c>
      <c r="AU227" s="203" t="s">
        <v>82</v>
      </c>
      <c r="AV227" s="13" t="s">
        <v>82</v>
      </c>
      <c r="AW227" s="13" t="s">
        <v>33</v>
      </c>
      <c r="AX227" s="13" t="s">
        <v>72</v>
      </c>
      <c r="AY227" s="203" t="s">
        <v>143</v>
      </c>
    </row>
    <row r="228" spans="2:51" s="13" customFormat="1" ht="12">
      <c r="B228" s="193"/>
      <c r="C228" s="194"/>
      <c r="D228" s="188" t="s">
        <v>158</v>
      </c>
      <c r="E228" s="195" t="s">
        <v>19</v>
      </c>
      <c r="F228" s="196" t="s">
        <v>1495</v>
      </c>
      <c r="G228" s="194"/>
      <c r="H228" s="197">
        <v>5.4</v>
      </c>
      <c r="I228" s="198"/>
      <c r="J228" s="194"/>
      <c r="K228" s="194"/>
      <c r="L228" s="199"/>
      <c r="M228" s="200"/>
      <c r="N228" s="201"/>
      <c r="O228" s="201"/>
      <c r="P228" s="201"/>
      <c r="Q228" s="201"/>
      <c r="R228" s="201"/>
      <c r="S228" s="201"/>
      <c r="T228" s="202"/>
      <c r="AT228" s="203" t="s">
        <v>158</v>
      </c>
      <c r="AU228" s="203" t="s">
        <v>82</v>
      </c>
      <c r="AV228" s="13" t="s">
        <v>82</v>
      </c>
      <c r="AW228" s="13" t="s">
        <v>33</v>
      </c>
      <c r="AX228" s="13" t="s">
        <v>72</v>
      </c>
      <c r="AY228" s="203" t="s">
        <v>143</v>
      </c>
    </row>
    <row r="229" spans="2:51" s="13" customFormat="1" ht="12">
      <c r="B229" s="193"/>
      <c r="C229" s="194"/>
      <c r="D229" s="188" t="s">
        <v>158</v>
      </c>
      <c r="E229" s="195" t="s">
        <v>19</v>
      </c>
      <c r="F229" s="196" t="s">
        <v>1496</v>
      </c>
      <c r="G229" s="194"/>
      <c r="H229" s="197">
        <v>1.2</v>
      </c>
      <c r="I229" s="198"/>
      <c r="J229" s="194"/>
      <c r="K229" s="194"/>
      <c r="L229" s="199"/>
      <c r="M229" s="200"/>
      <c r="N229" s="201"/>
      <c r="O229" s="201"/>
      <c r="P229" s="201"/>
      <c r="Q229" s="201"/>
      <c r="R229" s="201"/>
      <c r="S229" s="201"/>
      <c r="T229" s="202"/>
      <c r="AT229" s="203" t="s">
        <v>158</v>
      </c>
      <c r="AU229" s="203" t="s">
        <v>82</v>
      </c>
      <c r="AV229" s="13" t="s">
        <v>82</v>
      </c>
      <c r="AW229" s="13" t="s">
        <v>33</v>
      </c>
      <c r="AX229" s="13" t="s">
        <v>72</v>
      </c>
      <c r="AY229" s="203" t="s">
        <v>143</v>
      </c>
    </row>
    <row r="230" spans="2:51" s="13" customFormat="1" ht="12">
      <c r="B230" s="193"/>
      <c r="C230" s="194"/>
      <c r="D230" s="188" t="s">
        <v>158</v>
      </c>
      <c r="E230" s="195" t="s">
        <v>19</v>
      </c>
      <c r="F230" s="196" t="s">
        <v>1497</v>
      </c>
      <c r="G230" s="194"/>
      <c r="H230" s="197">
        <v>2.64</v>
      </c>
      <c r="I230" s="198"/>
      <c r="J230" s="194"/>
      <c r="K230" s="194"/>
      <c r="L230" s="199"/>
      <c r="M230" s="200"/>
      <c r="N230" s="201"/>
      <c r="O230" s="201"/>
      <c r="P230" s="201"/>
      <c r="Q230" s="201"/>
      <c r="R230" s="201"/>
      <c r="S230" s="201"/>
      <c r="T230" s="202"/>
      <c r="AT230" s="203" t="s">
        <v>158</v>
      </c>
      <c r="AU230" s="203" t="s">
        <v>82</v>
      </c>
      <c r="AV230" s="13" t="s">
        <v>82</v>
      </c>
      <c r="AW230" s="13" t="s">
        <v>33</v>
      </c>
      <c r="AX230" s="13" t="s">
        <v>72</v>
      </c>
      <c r="AY230" s="203" t="s">
        <v>143</v>
      </c>
    </row>
    <row r="231" spans="2:51" s="13" customFormat="1" ht="12">
      <c r="B231" s="193"/>
      <c r="C231" s="194"/>
      <c r="D231" s="188" t="s">
        <v>158</v>
      </c>
      <c r="E231" s="195" t="s">
        <v>19</v>
      </c>
      <c r="F231" s="196" t="s">
        <v>1498</v>
      </c>
      <c r="G231" s="194"/>
      <c r="H231" s="197">
        <v>1.74</v>
      </c>
      <c r="I231" s="198"/>
      <c r="J231" s="194"/>
      <c r="K231" s="194"/>
      <c r="L231" s="199"/>
      <c r="M231" s="200"/>
      <c r="N231" s="201"/>
      <c r="O231" s="201"/>
      <c r="P231" s="201"/>
      <c r="Q231" s="201"/>
      <c r="R231" s="201"/>
      <c r="S231" s="201"/>
      <c r="T231" s="202"/>
      <c r="AT231" s="203" t="s">
        <v>158</v>
      </c>
      <c r="AU231" s="203" t="s">
        <v>82</v>
      </c>
      <c r="AV231" s="13" t="s">
        <v>82</v>
      </c>
      <c r="AW231" s="13" t="s">
        <v>33</v>
      </c>
      <c r="AX231" s="13" t="s">
        <v>72</v>
      </c>
      <c r="AY231" s="203" t="s">
        <v>143</v>
      </c>
    </row>
    <row r="232" spans="2:51" s="13" customFormat="1" ht="12">
      <c r="B232" s="193"/>
      <c r="C232" s="194"/>
      <c r="D232" s="188" t="s">
        <v>158</v>
      </c>
      <c r="E232" s="195" t="s">
        <v>19</v>
      </c>
      <c r="F232" s="196" t="s">
        <v>1499</v>
      </c>
      <c r="G232" s="194"/>
      <c r="H232" s="197">
        <v>1.08</v>
      </c>
      <c r="I232" s="198"/>
      <c r="J232" s="194"/>
      <c r="K232" s="194"/>
      <c r="L232" s="199"/>
      <c r="M232" s="200"/>
      <c r="N232" s="201"/>
      <c r="O232" s="201"/>
      <c r="P232" s="201"/>
      <c r="Q232" s="201"/>
      <c r="R232" s="201"/>
      <c r="S232" s="201"/>
      <c r="T232" s="202"/>
      <c r="AT232" s="203" t="s">
        <v>158</v>
      </c>
      <c r="AU232" s="203" t="s">
        <v>82</v>
      </c>
      <c r="AV232" s="13" t="s">
        <v>82</v>
      </c>
      <c r="AW232" s="13" t="s">
        <v>33</v>
      </c>
      <c r="AX232" s="13" t="s">
        <v>72</v>
      </c>
      <c r="AY232" s="203" t="s">
        <v>143</v>
      </c>
    </row>
    <row r="233" spans="2:51" s="15" customFormat="1" ht="12">
      <c r="B233" s="214"/>
      <c r="C233" s="215"/>
      <c r="D233" s="188" t="s">
        <v>158</v>
      </c>
      <c r="E233" s="216" t="s">
        <v>19</v>
      </c>
      <c r="F233" s="217" t="s">
        <v>172</v>
      </c>
      <c r="G233" s="215"/>
      <c r="H233" s="218">
        <v>24.72</v>
      </c>
      <c r="I233" s="219"/>
      <c r="J233" s="215"/>
      <c r="K233" s="215"/>
      <c r="L233" s="220"/>
      <c r="M233" s="221"/>
      <c r="N233" s="222"/>
      <c r="O233" s="222"/>
      <c r="P233" s="222"/>
      <c r="Q233" s="222"/>
      <c r="R233" s="222"/>
      <c r="S233" s="222"/>
      <c r="T233" s="223"/>
      <c r="AT233" s="224" t="s">
        <v>158</v>
      </c>
      <c r="AU233" s="224" t="s">
        <v>82</v>
      </c>
      <c r="AV233" s="15" t="s">
        <v>149</v>
      </c>
      <c r="AW233" s="15" t="s">
        <v>33</v>
      </c>
      <c r="AX233" s="15" t="s">
        <v>80</v>
      </c>
      <c r="AY233" s="224" t="s">
        <v>143</v>
      </c>
    </row>
    <row r="234" spans="1:65" s="2" customFormat="1" ht="24.2" customHeight="1">
      <c r="A234" s="36"/>
      <c r="B234" s="37"/>
      <c r="C234" s="175" t="s">
        <v>280</v>
      </c>
      <c r="D234" s="175" t="s">
        <v>145</v>
      </c>
      <c r="E234" s="176" t="s">
        <v>1500</v>
      </c>
      <c r="F234" s="177" t="s">
        <v>1501</v>
      </c>
      <c r="G234" s="178" t="s">
        <v>148</v>
      </c>
      <c r="H234" s="179">
        <v>32</v>
      </c>
      <c r="I234" s="180"/>
      <c r="J234" s="181">
        <f>ROUND(I234*H234,2)</f>
        <v>0</v>
      </c>
      <c r="K234" s="177" t="s">
        <v>155</v>
      </c>
      <c r="L234" s="41"/>
      <c r="M234" s="182" t="s">
        <v>19</v>
      </c>
      <c r="N234" s="183" t="s">
        <v>43</v>
      </c>
      <c r="O234" s="66"/>
      <c r="P234" s="184">
        <f>O234*H234</f>
        <v>0</v>
      </c>
      <c r="Q234" s="184">
        <v>0</v>
      </c>
      <c r="R234" s="184">
        <f>Q234*H234</f>
        <v>0</v>
      </c>
      <c r="S234" s="184">
        <v>0.207</v>
      </c>
      <c r="T234" s="185">
        <f>S234*H234</f>
        <v>6.624</v>
      </c>
      <c r="U234" s="36"/>
      <c r="V234" s="36"/>
      <c r="W234" s="36"/>
      <c r="X234" s="36"/>
      <c r="Y234" s="36"/>
      <c r="Z234" s="36"/>
      <c r="AA234" s="36"/>
      <c r="AB234" s="36"/>
      <c r="AC234" s="36"/>
      <c r="AD234" s="36"/>
      <c r="AE234" s="36"/>
      <c r="AR234" s="186" t="s">
        <v>149</v>
      </c>
      <c r="AT234" s="186" t="s">
        <v>145</v>
      </c>
      <c r="AU234" s="186" t="s">
        <v>82</v>
      </c>
      <c r="AY234" s="19" t="s">
        <v>143</v>
      </c>
      <c r="BE234" s="187">
        <f>IF(N234="základní",J234,0)</f>
        <v>0</v>
      </c>
      <c r="BF234" s="187">
        <f>IF(N234="snížená",J234,0)</f>
        <v>0</v>
      </c>
      <c r="BG234" s="187">
        <f>IF(N234="zákl. přenesená",J234,0)</f>
        <v>0</v>
      </c>
      <c r="BH234" s="187">
        <f>IF(N234="sníž. přenesená",J234,0)</f>
        <v>0</v>
      </c>
      <c r="BI234" s="187">
        <f>IF(N234="nulová",J234,0)</f>
        <v>0</v>
      </c>
      <c r="BJ234" s="19" t="s">
        <v>80</v>
      </c>
      <c r="BK234" s="187">
        <f>ROUND(I234*H234,2)</f>
        <v>0</v>
      </c>
      <c r="BL234" s="19" t="s">
        <v>149</v>
      </c>
      <c r="BM234" s="186" t="s">
        <v>1502</v>
      </c>
    </row>
    <row r="235" spans="1:47" s="2" customFormat="1" ht="29.25">
      <c r="A235" s="36"/>
      <c r="B235" s="37"/>
      <c r="C235" s="38"/>
      <c r="D235" s="188" t="s">
        <v>151</v>
      </c>
      <c r="E235" s="38"/>
      <c r="F235" s="189" t="s">
        <v>1503</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151</v>
      </c>
      <c r="AU235" s="19" t="s">
        <v>82</v>
      </c>
    </row>
    <row r="236" spans="1:65" s="2" customFormat="1" ht="24.2" customHeight="1">
      <c r="A236" s="36"/>
      <c r="B236" s="37"/>
      <c r="C236" s="175" t="s">
        <v>290</v>
      </c>
      <c r="D236" s="175" t="s">
        <v>145</v>
      </c>
      <c r="E236" s="176" t="s">
        <v>1504</v>
      </c>
      <c r="F236" s="177" t="s">
        <v>1505</v>
      </c>
      <c r="G236" s="178" t="s">
        <v>375</v>
      </c>
      <c r="H236" s="179">
        <v>301.9</v>
      </c>
      <c r="I236" s="180"/>
      <c r="J236" s="181">
        <f>ROUND(I236*H236,2)</f>
        <v>0</v>
      </c>
      <c r="K236" s="177" t="s">
        <v>155</v>
      </c>
      <c r="L236" s="41"/>
      <c r="M236" s="182" t="s">
        <v>19</v>
      </c>
      <c r="N236" s="183" t="s">
        <v>43</v>
      </c>
      <c r="O236" s="66"/>
      <c r="P236" s="184">
        <f>O236*H236</f>
        <v>0</v>
      </c>
      <c r="Q236" s="184">
        <v>0</v>
      </c>
      <c r="R236" s="184">
        <f>Q236*H236</f>
        <v>0</v>
      </c>
      <c r="S236" s="184">
        <v>0.009</v>
      </c>
      <c r="T236" s="185">
        <f>S236*H236</f>
        <v>2.7170999999999994</v>
      </c>
      <c r="U236" s="36"/>
      <c r="V236" s="36"/>
      <c r="W236" s="36"/>
      <c r="X236" s="36"/>
      <c r="Y236" s="36"/>
      <c r="Z236" s="36"/>
      <c r="AA236" s="36"/>
      <c r="AB236" s="36"/>
      <c r="AC236" s="36"/>
      <c r="AD236" s="36"/>
      <c r="AE236" s="36"/>
      <c r="AR236" s="186" t="s">
        <v>149</v>
      </c>
      <c r="AT236" s="186" t="s">
        <v>145</v>
      </c>
      <c r="AU236" s="186" t="s">
        <v>82</v>
      </c>
      <c r="AY236" s="19" t="s">
        <v>143</v>
      </c>
      <c r="BE236" s="187">
        <f>IF(N236="základní",J236,0)</f>
        <v>0</v>
      </c>
      <c r="BF236" s="187">
        <f>IF(N236="snížená",J236,0)</f>
        <v>0</v>
      </c>
      <c r="BG236" s="187">
        <f>IF(N236="zákl. přenesená",J236,0)</f>
        <v>0</v>
      </c>
      <c r="BH236" s="187">
        <f>IF(N236="sníž. přenesená",J236,0)</f>
        <v>0</v>
      </c>
      <c r="BI236" s="187">
        <f>IF(N236="nulová",J236,0)</f>
        <v>0</v>
      </c>
      <c r="BJ236" s="19" t="s">
        <v>80</v>
      </c>
      <c r="BK236" s="187">
        <f>ROUND(I236*H236,2)</f>
        <v>0</v>
      </c>
      <c r="BL236" s="19" t="s">
        <v>149</v>
      </c>
      <c r="BM236" s="186" t="s">
        <v>1506</v>
      </c>
    </row>
    <row r="237" spans="1:47" s="2" customFormat="1" ht="19.5">
      <c r="A237" s="36"/>
      <c r="B237" s="37"/>
      <c r="C237" s="38"/>
      <c r="D237" s="188" t="s">
        <v>151</v>
      </c>
      <c r="E237" s="38"/>
      <c r="F237" s="189" t="s">
        <v>1507</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82</v>
      </c>
    </row>
    <row r="238" spans="2:51" s="13" customFormat="1" ht="12">
      <c r="B238" s="193"/>
      <c r="C238" s="194"/>
      <c r="D238" s="188" t="s">
        <v>158</v>
      </c>
      <c r="E238" s="195" t="s">
        <v>19</v>
      </c>
      <c r="F238" s="196" t="s">
        <v>1508</v>
      </c>
      <c r="G238" s="194"/>
      <c r="H238" s="197">
        <v>56.6</v>
      </c>
      <c r="I238" s="198"/>
      <c r="J238" s="194"/>
      <c r="K238" s="194"/>
      <c r="L238" s="199"/>
      <c r="M238" s="200"/>
      <c r="N238" s="201"/>
      <c r="O238" s="201"/>
      <c r="P238" s="201"/>
      <c r="Q238" s="201"/>
      <c r="R238" s="201"/>
      <c r="S238" s="201"/>
      <c r="T238" s="202"/>
      <c r="AT238" s="203" t="s">
        <v>158</v>
      </c>
      <c r="AU238" s="203" t="s">
        <v>82</v>
      </c>
      <c r="AV238" s="13" t="s">
        <v>82</v>
      </c>
      <c r="AW238" s="13" t="s">
        <v>33</v>
      </c>
      <c r="AX238" s="13" t="s">
        <v>72</v>
      </c>
      <c r="AY238" s="203" t="s">
        <v>143</v>
      </c>
    </row>
    <row r="239" spans="2:51" s="13" customFormat="1" ht="12">
      <c r="B239" s="193"/>
      <c r="C239" s="194"/>
      <c r="D239" s="188" t="s">
        <v>158</v>
      </c>
      <c r="E239" s="195" t="s">
        <v>19</v>
      </c>
      <c r="F239" s="196" t="s">
        <v>1509</v>
      </c>
      <c r="G239" s="194"/>
      <c r="H239" s="197">
        <v>136.9</v>
      </c>
      <c r="I239" s="198"/>
      <c r="J239" s="194"/>
      <c r="K239" s="194"/>
      <c r="L239" s="199"/>
      <c r="M239" s="200"/>
      <c r="N239" s="201"/>
      <c r="O239" s="201"/>
      <c r="P239" s="201"/>
      <c r="Q239" s="201"/>
      <c r="R239" s="201"/>
      <c r="S239" s="201"/>
      <c r="T239" s="202"/>
      <c r="AT239" s="203" t="s">
        <v>158</v>
      </c>
      <c r="AU239" s="203" t="s">
        <v>82</v>
      </c>
      <c r="AV239" s="13" t="s">
        <v>82</v>
      </c>
      <c r="AW239" s="13" t="s">
        <v>33</v>
      </c>
      <c r="AX239" s="13" t="s">
        <v>72</v>
      </c>
      <c r="AY239" s="203" t="s">
        <v>143</v>
      </c>
    </row>
    <row r="240" spans="2:51" s="13" customFormat="1" ht="12">
      <c r="B240" s="193"/>
      <c r="C240" s="194"/>
      <c r="D240" s="188" t="s">
        <v>158</v>
      </c>
      <c r="E240" s="195" t="s">
        <v>19</v>
      </c>
      <c r="F240" s="196" t="s">
        <v>1510</v>
      </c>
      <c r="G240" s="194"/>
      <c r="H240" s="197">
        <v>94.1</v>
      </c>
      <c r="I240" s="198"/>
      <c r="J240" s="194"/>
      <c r="K240" s="194"/>
      <c r="L240" s="199"/>
      <c r="M240" s="200"/>
      <c r="N240" s="201"/>
      <c r="O240" s="201"/>
      <c r="P240" s="201"/>
      <c r="Q240" s="201"/>
      <c r="R240" s="201"/>
      <c r="S240" s="201"/>
      <c r="T240" s="202"/>
      <c r="AT240" s="203" t="s">
        <v>158</v>
      </c>
      <c r="AU240" s="203" t="s">
        <v>82</v>
      </c>
      <c r="AV240" s="13" t="s">
        <v>82</v>
      </c>
      <c r="AW240" s="13" t="s">
        <v>33</v>
      </c>
      <c r="AX240" s="13" t="s">
        <v>72</v>
      </c>
      <c r="AY240" s="203" t="s">
        <v>143</v>
      </c>
    </row>
    <row r="241" spans="2:51" s="13" customFormat="1" ht="12">
      <c r="B241" s="193"/>
      <c r="C241" s="194"/>
      <c r="D241" s="188" t="s">
        <v>158</v>
      </c>
      <c r="E241" s="195" t="s">
        <v>19</v>
      </c>
      <c r="F241" s="196" t="s">
        <v>1511</v>
      </c>
      <c r="G241" s="194"/>
      <c r="H241" s="197">
        <v>14.3</v>
      </c>
      <c r="I241" s="198"/>
      <c r="J241" s="194"/>
      <c r="K241" s="194"/>
      <c r="L241" s="199"/>
      <c r="M241" s="200"/>
      <c r="N241" s="201"/>
      <c r="O241" s="201"/>
      <c r="P241" s="201"/>
      <c r="Q241" s="201"/>
      <c r="R241" s="201"/>
      <c r="S241" s="201"/>
      <c r="T241" s="202"/>
      <c r="AT241" s="203" t="s">
        <v>158</v>
      </c>
      <c r="AU241" s="203" t="s">
        <v>82</v>
      </c>
      <c r="AV241" s="13" t="s">
        <v>82</v>
      </c>
      <c r="AW241" s="13" t="s">
        <v>33</v>
      </c>
      <c r="AX241" s="13" t="s">
        <v>72</v>
      </c>
      <c r="AY241" s="203" t="s">
        <v>143</v>
      </c>
    </row>
    <row r="242" spans="2:51" s="15" customFormat="1" ht="12">
      <c r="B242" s="214"/>
      <c r="C242" s="215"/>
      <c r="D242" s="188" t="s">
        <v>158</v>
      </c>
      <c r="E242" s="216" t="s">
        <v>19</v>
      </c>
      <c r="F242" s="217" t="s">
        <v>172</v>
      </c>
      <c r="G242" s="215"/>
      <c r="H242" s="218">
        <v>301.9</v>
      </c>
      <c r="I242" s="219"/>
      <c r="J242" s="215"/>
      <c r="K242" s="215"/>
      <c r="L242" s="220"/>
      <c r="M242" s="221"/>
      <c r="N242" s="222"/>
      <c r="O242" s="222"/>
      <c r="P242" s="222"/>
      <c r="Q242" s="222"/>
      <c r="R242" s="222"/>
      <c r="S242" s="222"/>
      <c r="T242" s="223"/>
      <c r="AT242" s="224" t="s">
        <v>158</v>
      </c>
      <c r="AU242" s="224" t="s">
        <v>82</v>
      </c>
      <c r="AV242" s="15" t="s">
        <v>149</v>
      </c>
      <c r="AW242" s="15" t="s">
        <v>33</v>
      </c>
      <c r="AX242" s="15" t="s">
        <v>80</v>
      </c>
      <c r="AY242" s="224" t="s">
        <v>143</v>
      </c>
    </row>
    <row r="243" spans="1:65" s="2" customFormat="1" ht="24.2" customHeight="1">
      <c r="A243" s="36"/>
      <c r="B243" s="37"/>
      <c r="C243" s="175" t="s">
        <v>299</v>
      </c>
      <c r="D243" s="175" t="s">
        <v>145</v>
      </c>
      <c r="E243" s="176" t="s">
        <v>1512</v>
      </c>
      <c r="F243" s="177" t="s">
        <v>1513</v>
      </c>
      <c r="G243" s="178" t="s">
        <v>375</v>
      </c>
      <c r="H243" s="179">
        <v>26.6</v>
      </c>
      <c r="I243" s="180"/>
      <c r="J243" s="181">
        <f>ROUND(I243*H243,2)</f>
        <v>0</v>
      </c>
      <c r="K243" s="177" t="s">
        <v>155</v>
      </c>
      <c r="L243" s="41"/>
      <c r="M243" s="182" t="s">
        <v>19</v>
      </c>
      <c r="N243" s="183" t="s">
        <v>43</v>
      </c>
      <c r="O243" s="66"/>
      <c r="P243" s="184">
        <f>O243*H243</f>
        <v>0</v>
      </c>
      <c r="Q243" s="184">
        <v>0</v>
      </c>
      <c r="R243" s="184">
        <f>Q243*H243</f>
        <v>0</v>
      </c>
      <c r="S243" s="184">
        <v>0.018</v>
      </c>
      <c r="T243" s="185">
        <f>S243*H243</f>
        <v>0.4788</v>
      </c>
      <c r="U243" s="36"/>
      <c r="V243" s="36"/>
      <c r="W243" s="36"/>
      <c r="X243" s="36"/>
      <c r="Y243" s="36"/>
      <c r="Z243" s="36"/>
      <c r="AA243" s="36"/>
      <c r="AB243" s="36"/>
      <c r="AC243" s="36"/>
      <c r="AD243" s="36"/>
      <c r="AE243" s="36"/>
      <c r="AR243" s="186" t="s">
        <v>149</v>
      </c>
      <c r="AT243" s="186" t="s">
        <v>145</v>
      </c>
      <c r="AU243" s="186" t="s">
        <v>82</v>
      </c>
      <c r="AY243" s="19" t="s">
        <v>143</v>
      </c>
      <c r="BE243" s="187">
        <f>IF(N243="základní",J243,0)</f>
        <v>0</v>
      </c>
      <c r="BF243" s="187">
        <f>IF(N243="snížená",J243,0)</f>
        <v>0</v>
      </c>
      <c r="BG243" s="187">
        <f>IF(N243="zákl. přenesená",J243,0)</f>
        <v>0</v>
      </c>
      <c r="BH243" s="187">
        <f>IF(N243="sníž. přenesená",J243,0)</f>
        <v>0</v>
      </c>
      <c r="BI243" s="187">
        <f>IF(N243="nulová",J243,0)</f>
        <v>0</v>
      </c>
      <c r="BJ243" s="19" t="s">
        <v>80</v>
      </c>
      <c r="BK243" s="187">
        <f>ROUND(I243*H243,2)</f>
        <v>0</v>
      </c>
      <c r="BL243" s="19" t="s">
        <v>149</v>
      </c>
      <c r="BM243" s="186" t="s">
        <v>1514</v>
      </c>
    </row>
    <row r="244" spans="1:47" s="2" customFormat="1" ht="19.5">
      <c r="A244" s="36"/>
      <c r="B244" s="37"/>
      <c r="C244" s="38"/>
      <c r="D244" s="188" t="s">
        <v>151</v>
      </c>
      <c r="E244" s="38"/>
      <c r="F244" s="189" t="s">
        <v>1515</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151</v>
      </c>
      <c r="AU244" s="19" t="s">
        <v>82</v>
      </c>
    </row>
    <row r="245" spans="2:51" s="13" customFormat="1" ht="12">
      <c r="B245" s="193"/>
      <c r="C245" s="194"/>
      <c r="D245" s="188" t="s">
        <v>158</v>
      </c>
      <c r="E245" s="195" t="s">
        <v>19</v>
      </c>
      <c r="F245" s="196" t="s">
        <v>1516</v>
      </c>
      <c r="G245" s="194"/>
      <c r="H245" s="197">
        <v>26.6</v>
      </c>
      <c r="I245" s="198"/>
      <c r="J245" s="194"/>
      <c r="K245" s="194"/>
      <c r="L245" s="199"/>
      <c r="M245" s="200"/>
      <c r="N245" s="201"/>
      <c r="O245" s="201"/>
      <c r="P245" s="201"/>
      <c r="Q245" s="201"/>
      <c r="R245" s="201"/>
      <c r="S245" s="201"/>
      <c r="T245" s="202"/>
      <c r="AT245" s="203" t="s">
        <v>158</v>
      </c>
      <c r="AU245" s="203" t="s">
        <v>82</v>
      </c>
      <c r="AV245" s="13" t="s">
        <v>82</v>
      </c>
      <c r="AW245" s="13" t="s">
        <v>33</v>
      </c>
      <c r="AX245" s="13" t="s">
        <v>72</v>
      </c>
      <c r="AY245" s="203" t="s">
        <v>143</v>
      </c>
    </row>
    <row r="246" spans="2:51" s="15" customFormat="1" ht="12">
      <c r="B246" s="214"/>
      <c r="C246" s="215"/>
      <c r="D246" s="188" t="s">
        <v>158</v>
      </c>
      <c r="E246" s="216" t="s">
        <v>19</v>
      </c>
      <c r="F246" s="217" t="s">
        <v>172</v>
      </c>
      <c r="G246" s="215"/>
      <c r="H246" s="218">
        <v>26.6</v>
      </c>
      <c r="I246" s="219"/>
      <c r="J246" s="215"/>
      <c r="K246" s="215"/>
      <c r="L246" s="220"/>
      <c r="M246" s="221"/>
      <c r="N246" s="222"/>
      <c r="O246" s="222"/>
      <c r="P246" s="222"/>
      <c r="Q246" s="222"/>
      <c r="R246" s="222"/>
      <c r="S246" s="222"/>
      <c r="T246" s="223"/>
      <c r="AT246" s="224" t="s">
        <v>158</v>
      </c>
      <c r="AU246" s="224" t="s">
        <v>82</v>
      </c>
      <c r="AV246" s="15" t="s">
        <v>149</v>
      </c>
      <c r="AW246" s="15" t="s">
        <v>33</v>
      </c>
      <c r="AX246" s="15" t="s">
        <v>80</v>
      </c>
      <c r="AY246" s="224" t="s">
        <v>143</v>
      </c>
    </row>
    <row r="247" spans="1:65" s="2" customFormat="1" ht="24.2" customHeight="1">
      <c r="A247" s="36"/>
      <c r="B247" s="37"/>
      <c r="C247" s="175" t="s">
        <v>308</v>
      </c>
      <c r="D247" s="175" t="s">
        <v>145</v>
      </c>
      <c r="E247" s="176" t="s">
        <v>1517</v>
      </c>
      <c r="F247" s="177" t="s">
        <v>1518</v>
      </c>
      <c r="G247" s="178" t="s">
        <v>375</v>
      </c>
      <c r="H247" s="179">
        <v>123.6</v>
      </c>
      <c r="I247" s="180"/>
      <c r="J247" s="181">
        <f>ROUND(I247*H247,2)</f>
        <v>0</v>
      </c>
      <c r="K247" s="177" t="s">
        <v>155</v>
      </c>
      <c r="L247" s="41"/>
      <c r="M247" s="182" t="s">
        <v>19</v>
      </c>
      <c r="N247" s="183" t="s">
        <v>43</v>
      </c>
      <c r="O247" s="66"/>
      <c r="P247" s="184">
        <f>O247*H247</f>
        <v>0</v>
      </c>
      <c r="Q247" s="184">
        <v>0</v>
      </c>
      <c r="R247" s="184">
        <f>Q247*H247</f>
        <v>0</v>
      </c>
      <c r="S247" s="184">
        <v>0.04</v>
      </c>
      <c r="T247" s="185">
        <f>S247*H247</f>
        <v>4.944</v>
      </c>
      <c r="U247" s="36"/>
      <c r="V247" s="36"/>
      <c r="W247" s="36"/>
      <c r="X247" s="36"/>
      <c r="Y247" s="36"/>
      <c r="Z247" s="36"/>
      <c r="AA247" s="36"/>
      <c r="AB247" s="36"/>
      <c r="AC247" s="36"/>
      <c r="AD247" s="36"/>
      <c r="AE247" s="36"/>
      <c r="AR247" s="186" t="s">
        <v>149</v>
      </c>
      <c r="AT247" s="186" t="s">
        <v>145</v>
      </c>
      <c r="AU247" s="186" t="s">
        <v>82</v>
      </c>
      <c r="AY247" s="19" t="s">
        <v>143</v>
      </c>
      <c r="BE247" s="187">
        <f>IF(N247="základní",J247,0)</f>
        <v>0</v>
      </c>
      <c r="BF247" s="187">
        <f>IF(N247="snížená",J247,0)</f>
        <v>0</v>
      </c>
      <c r="BG247" s="187">
        <f>IF(N247="zákl. přenesená",J247,0)</f>
        <v>0</v>
      </c>
      <c r="BH247" s="187">
        <f>IF(N247="sníž. přenesená",J247,0)</f>
        <v>0</v>
      </c>
      <c r="BI247" s="187">
        <f>IF(N247="nulová",J247,0)</f>
        <v>0</v>
      </c>
      <c r="BJ247" s="19" t="s">
        <v>80</v>
      </c>
      <c r="BK247" s="187">
        <f>ROUND(I247*H247,2)</f>
        <v>0</v>
      </c>
      <c r="BL247" s="19" t="s">
        <v>149</v>
      </c>
      <c r="BM247" s="186" t="s">
        <v>1519</v>
      </c>
    </row>
    <row r="248" spans="1:47" s="2" customFormat="1" ht="19.5">
      <c r="A248" s="36"/>
      <c r="B248" s="37"/>
      <c r="C248" s="38"/>
      <c r="D248" s="188" t="s">
        <v>151</v>
      </c>
      <c r="E248" s="38"/>
      <c r="F248" s="189" t="s">
        <v>1520</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151</v>
      </c>
      <c r="AU248" s="19" t="s">
        <v>82</v>
      </c>
    </row>
    <row r="249" spans="2:51" s="13" customFormat="1" ht="12">
      <c r="B249" s="193"/>
      <c r="C249" s="194"/>
      <c r="D249" s="188" t="s">
        <v>158</v>
      </c>
      <c r="E249" s="195" t="s">
        <v>19</v>
      </c>
      <c r="F249" s="196" t="s">
        <v>1521</v>
      </c>
      <c r="G249" s="194"/>
      <c r="H249" s="197">
        <v>123.6</v>
      </c>
      <c r="I249" s="198"/>
      <c r="J249" s="194"/>
      <c r="K249" s="194"/>
      <c r="L249" s="199"/>
      <c r="M249" s="200"/>
      <c r="N249" s="201"/>
      <c r="O249" s="201"/>
      <c r="P249" s="201"/>
      <c r="Q249" s="201"/>
      <c r="R249" s="201"/>
      <c r="S249" s="201"/>
      <c r="T249" s="202"/>
      <c r="AT249" s="203" t="s">
        <v>158</v>
      </c>
      <c r="AU249" s="203" t="s">
        <v>82</v>
      </c>
      <c r="AV249" s="13" t="s">
        <v>82</v>
      </c>
      <c r="AW249" s="13" t="s">
        <v>33</v>
      </c>
      <c r="AX249" s="13" t="s">
        <v>72</v>
      </c>
      <c r="AY249" s="203" t="s">
        <v>143</v>
      </c>
    </row>
    <row r="250" spans="2:51" s="15" customFormat="1" ht="12">
      <c r="B250" s="214"/>
      <c r="C250" s="215"/>
      <c r="D250" s="188" t="s">
        <v>158</v>
      </c>
      <c r="E250" s="216" t="s">
        <v>19</v>
      </c>
      <c r="F250" s="217" t="s">
        <v>172</v>
      </c>
      <c r="G250" s="215"/>
      <c r="H250" s="218">
        <v>123.6</v>
      </c>
      <c r="I250" s="219"/>
      <c r="J250" s="215"/>
      <c r="K250" s="215"/>
      <c r="L250" s="220"/>
      <c r="M250" s="221"/>
      <c r="N250" s="222"/>
      <c r="O250" s="222"/>
      <c r="P250" s="222"/>
      <c r="Q250" s="222"/>
      <c r="R250" s="222"/>
      <c r="S250" s="222"/>
      <c r="T250" s="223"/>
      <c r="AT250" s="224" t="s">
        <v>158</v>
      </c>
      <c r="AU250" s="224" t="s">
        <v>82</v>
      </c>
      <c r="AV250" s="15" t="s">
        <v>149</v>
      </c>
      <c r="AW250" s="15" t="s">
        <v>33</v>
      </c>
      <c r="AX250" s="15" t="s">
        <v>80</v>
      </c>
      <c r="AY250" s="224" t="s">
        <v>143</v>
      </c>
    </row>
    <row r="251" spans="2:63" s="12" customFormat="1" ht="22.9" customHeight="1">
      <c r="B251" s="159"/>
      <c r="C251" s="160"/>
      <c r="D251" s="161" t="s">
        <v>71</v>
      </c>
      <c r="E251" s="173" t="s">
        <v>795</v>
      </c>
      <c r="F251" s="173" t="s">
        <v>796</v>
      </c>
      <c r="G251" s="160"/>
      <c r="H251" s="160"/>
      <c r="I251" s="163"/>
      <c r="J251" s="174">
        <f>BK251</f>
        <v>0</v>
      </c>
      <c r="K251" s="160"/>
      <c r="L251" s="165"/>
      <c r="M251" s="166"/>
      <c r="N251" s="167"/>
      <c r="O251" s="167"/>
      <c r="P251" s="168">
        <f>SUM(P252:P260)</f>
        <v>0</v>
      </c>
      <c r="Q251" s="167"/>
      <c r="R251" s="168">
        <f>SUM(R252:R260)</f>
        <v>0</v>
      </c>
      <c r="S251" s="167"/>
      <c r="T251" s="169">
        <f>SUM(T252:T260)</f>
        <v>0</v>
      </c>
      <c r="AR251" s="170" t="s">
        <v>80</v>
      </c>
      <c r="AT251" s="171" t="s">
        <v>71</v>
      </c>
      <c r="AU251" s="171" t="s">
        <v>80</v>
      </c>
      <c r="AY251" s="170" t="s">
        <v>143</v>
      </c>
      <c r="BK251" s="172">
        <f>SUM(BK252:BK260)</f>
        <v>0</v>
      </c>
    </row>
    <row r="252" spans="1:65" s="2" customFormat="1" ht="24.2" customHeight="1">
      <c r="A252" s="36"/>
      <c r="B252" s="37"/>
      <c r="C252" s="175" t="s">
        <v>322</v>
      </c>
      <c r="D252" s="175" t="s">
        <v>145</v>
      </c>
      <c r="E252" s="176" t="s">
        <v>1522</v>
      </c>
      <c r="F252" s="177" t="s">
        <v>1523</v>
      </c>
      <c r="G252" s="178" t="s">
        <v>196</v>
      </c>
      <c r="H252" s="179">
        <v>24.632</v>
      </c>
      <c r="I252" s="180"/>
      <c r="J252" s="181">
        <f>ROUND(I252*H252,2)</f>
        <v>0</v>
      </c>
      <c r="K252" s="177" t="s">
        <v>155</v>
      </c>
      <c r="L252" s="41"/>
      <c r="M252" s="182" t="s">
        <v>19</v>
      </c>
      <c r="N252" s="183" t="s">
        <v>43</v>
      </c>
      <c r="O252" s="66"/>
      <c r="P252" s="184">
        <f>O252*H252</f>
        <v>0</v>
      </c>
      <c r="Q252" s="184">
        <v>0</v>
      </c>
      <c r="R252" s="184">
        <f>Q252*H252</f>
        <v>0</v>
      </c>
      <c r="S252" s="184">
        <v>0</v>
      </c>
      <c r="T252" s="185">
        <f>S252*H252</f>
        <v>0</v>
      </c>
      <c r="U252" s="36"/>
      <c r="V252" s="36"/>
      <c r="W252" s="36"/>
      <c r="X252" s="36"/>
      <c r="Y252" s="36"/>
      <c r="Z252" s="36"/>
      <c r="AA252" s="36"/>
      <c r="AB252" s="36"/>
      <c r="AC252" s="36"/>
      <c r="AD252" s="36"/>
      <c r="AE252" s="36"/>
      <c r="AR252" s="186" t="s">
        <v>149</v>
      </c>
      <c r="AT252" s="186" t="s">
        <v>145</v>
      </c>
      <c r="AU252" s="186" t="s">
        <v>82</v>
      </c>
      <c r="AY252" s="19" t="s">
        <v>143</v>
      </c>
      <c r="BE252" s="187">
        <f>IF(N252="základní",J252,0)</f>
        <v>0</v>
      </c>
      <c r="BF252" s="187">
        <f>IF(N252="snížená",J252,0)</f>
        <v>0</v>
      </c>
      <c r="BG252" s="187">
        <f>IF(N252="zákl. přenesená",J252,0)</f>
        <v>0</v>
      </c>
      <c r="BH252" s="187">
        <f>IF(N252="sníž. přenesená",J252,0)</f>
        <v>0</v>
      </c>
      <c r="BI252" s="187">
        <f>IF(N252="nulová",J252,0)</f>
        <v>0</v>
      </c>
      <c r="BJ252" s="19" t="s">
        <v>80</v>
      </c>
      <c r="BK252" s="187">
        <f>ROUND(I252*H252,2)</f>
        <v>0</v>
      </c>
      <c r="BL252" s="19" t="s">
        <v>149</v>
      </c>
      <c r="BM252" s="186" t="s">
        <v>1524</v>
      </c>
    </row>
    <row r="253" spans="1:47" s="2" customFormat="1" ht="19.5">
      <c r="A253" s="36"/>
      <c r="B253" s="37"/>
      <c r="C253" s="38"/>
      <c r="D253" s="188" t="s">
        <v>151</v>
      </c>
      <c r="E253" s="38"/>
      <c r="F253" s="189" t="s">
        <v>1525</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82</v>
      </c>
    </row>
    <row r="254" spans="1:65" s="2" customFormat="1" ht="24.2" customHeight="1">
      <c r="A254" s="36"/>
      <c r="B254" s="37"/>
      <c r="C254" s="175" t="s">
        <v>329</v>
      </c>
      <c r="D254" s="175" t="s">
        <v>145</v>
      </c>
      <c r="E254" s="176" t="s">
        <v>802</v>
      </c>
      <c r="F254" s="177" t="s">
        <v>803</v>
      </c>
      <c r="G254" s="178" t="s">
        <v>196</v>
      </c>
      <c r="H254" s="179">
        <v>24.632</v>
      </c>
      <c r="I254" s="180"/>
      <c r="J254" s="181">
        <f>ROUND(I254*H254,2)</f>
        <v>0</v>
      </c>
      <c r="K254" s="177" t="s">
        <v>155</v>
      </c>
      <c r="L254" s="41"/>
      <c r="M254" s="182" t="s">
        <v>19</v>
      </c>
      <c r="N254" s="183" t="s">
        <v>43</v>
      </c>
      <c r="O254" s="66"/>
      <c r="P254" s="184">
        <f>O254*H254</f>
        <v>0</v>
      </c>
      <c r="Q254" s="184">
        <v>0</v>
      </c>
      <c r="R254" s="184">
        <f>Q254*H254</f>
        <v>0</v>
      </c>
      <c r="S254" s="184">
        <v>0</v>
      </c>
      <c r="T254" s="185">
        <f>S254*H254</f>
        <v>0</v>
      </c>
      <c r="U254" s="36"/>
      <c r="V254" s="36"/>
      <c r="W254" s="36"/>
      <c r="X254" s="36"/>
      <c r="Y254" s="36"/>
      <c r="Z254" s="36"/>
      <c r="AA254" s="36"/>
      <c r="AB254" s="36"/>
      <c r="AC254" s="36"/>
      <c r="AD254" s="36"/>
      <c r="AE254" s="36"/>
      <c r="AR254" s="186" t="s">
        <v>149</v>
      </c>
      <c r="AT254" s="186" t="s">
        <v>145</v>
      </c>
      <c r="AU254" s="186" t="s">
        <v>82</v>
      </c>
      <c r="AY254" s="19" t="s">
        <v>143</v>
      </c>
      <c r="BE254" s="187">
        <f>IF(N254="základní",J254,0)</f>
        <v>0</v>
      </c>
      <c r="BF254" s="187">
        <f>IF(N254="snížená",J254,0)</f>
        <v>0</v>
      </c>
      <c r="BG254" s="187">
        <f>IF(N254="zákl. přenesená",J254,0)</f>
        <v>0</v>
      </c>
      <c r="BH254" s="187">
        <f>IF(N254="sníž. přenesená",J254,0)</f>
        <v>0</v>
      </c>
      <c r="BI254" s="187">
        <f>IF(N254="nulová",J254,0)</f>
        <v>0</v>
      </c>
      <c r="BJ254" s="19" t="s">
        <v>80</v>
      </c>
      <c r="BK254" s="187">
        <f>ROUND(I254*H254,2)</f>
        <v>0</v>
      </c>
      <c r="BL254" s="19" t="s">
        <v>149</v>
      </c>
      <c r="BM254" s="186" t="s">
        <v>1526</v>
      </c>
    </row>
    <row r="255" spans="1:47" s="2" customFormat="1" ht="19.5">
      <c r="A255" s="36"/>
      <c r="B255" s="37"/>
      <c r="C255" s="38"/>
      <c r="D255" s="188" t="s">
        <v>151</v>
      </c>
      <c r="E255" s="38"/>
      <c r="F255" s="189" t="s">
        <v>805</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82</v>
      </c>
    </row>
    <row r="256" spans="1:65" s="2" customFormat="1" ht="24.2" customHeight="1">
      <c r="A256" s="36"/>
      <c r="B256" s="37"/>
      <c r="C256" s="175" t="s">
        <v>333</v>
      </c>
      <c r="D256" s="175" t="s">
        <v>145</v>
      </c>
      <c r="E256" s="176" t="s">
        <v>807</v>
      </c>
      <c r="F256" s="177" t="s">
        <v>808</v>
      </c>
      <c r="G256" s="178" t="s">
        <v>196</v>
      </c>
      <c r="H256" s="179">
        <v>615.8</v>
      </c>
      <c r="I256" s="180"/>
      <c r="J256" s="181">
        <f>ROUND(I256*H256,2)</f>
        <v>0</v>
      </c>
      <c r="K256" s="177" t="s">
        <v>155</v>
      </c>
      <c r="L256" s="41"/>
      <c r="M256" s="182" t="s">
        <v>19</v>
      </c>
      <c r="N256" s="183" t="s">
        <v>43</v>
      </c>
      <c r="O256" s="66"/>
      <c r="P256" s="184">
        <f>O256*H256</f>
        <v>0</v>
      </c>
      <c r="Q256" s="184">
        <v>0</v>
      </c>
      <c r="R256" s="184">
        <f>Q256*H256</f>
        <v>0</v>
      </c>
      <c r="S256" s="184">
        <v>0</v>
      </c>
      <c r="T256" s="185">
        <f>S256*H256</f>
        <v>0</v>
      </c>
      <c r="U256" s="36"/>
      <c r="V256" s="36"/>
      <c r="W256" s="36"/>
      <c r="X256" s="36"/>
      <c r="Y256" s="36"/>
      <c r="Z256" s="36"/>
      <c r="AA256" s="36"/>
      <c r="AB256" s="36"/>
      <c r="AC256" s="36"/>
      <c r="AD256" s="36"/>
      <c r="AE256" s="36"/>
      <c r="AR256" s="186" t="s">
        <v>149</v>
      </c>
      <c r="AT256" s="186" t="s">
        <v>145</v>
      </c>
      <c r="AU256" s="186" t="s">
        <v>82</v>
      </c>
      <c r="AY256" s="19" t="s">
        <v>143</v>
      </c>
      <c r="BE256" s="187">
        <f>IF(N256="základní",J256,0)</f>
        <v>0</v>
      </c>
      <c r="BF256" s="187">
        <f>IF(N256="snížená",J256,0)</f>
        <v>0</v>
      </c>
      <c r="BG256" s="187">
        <f>IF(N256="zákl. přenesená",J256,0)</f>
        <v>0</v>
      </c>
      <c r="BH256" s="187">
        <f>IF(N256="sníž. přenesená",J256,0)</f>
        <v>0</v>
      </c>
      <c r="BI256" s="187">
        <f>IF(N256="nulová",J256,0)</f>
        <v>0</v>
      </c>
      <c r="BJ256" s="19" t="s">
        <v>80</v>
      </c>
      <c r="BK256" s="187">
        <f>ROUND(I256*H256,2)</f>
        <v>0</v>
      </c>
      <c r="BL256" s="19" t="s">
        <v>149</v>
      </c>
      <c r="BM256" s="186" t="s">
        <v>1527</v>
      </c>
    </row>
    <row r="257" spans="1:47" s="2" customFormat="1" ht="29.25">
      <c r="A257" s="36"/>
      <c r="B257" s="37"/>
      <c r="C257" s="38"/>
      <c r="D257" s="188" t="s">
        <v>151</v>
      </c>
      <c r="E257" s="38"/>
      <c r="F257" s="189" t="s">
        <v>810</v>
      </c>
      <c r="G257" s="38"/>
      <c r="H257" s="38"/>
      <c r="I257" s="190"/>
      <c r="J257" s="38"/>
      <c r="K257" s="38"/>
      <c r="L257" s="41"/>
      <c r="M257" s="191"/>
      <c r="N257" s="192"/>
      <c r="O257" s="66"/>
      <c r="P257" s="66"/>
      <c r="Q257" s="66"/>
      <c r="R257" s="66"/>
      <c r="S257" s="66"/>
      <c r="T257" s="67"/>
      <c r="U257" s="36"/>
      <c r="V257" s="36"/>
      <c r="W257" s="36"/>
      <c r="X257" s="36"/>
      <c r="Y257" s="36"/>
      <c r="Z257" s="36"/>
      <c r="AA257" s="36"/>
      <c r="AB257" s="36"/>
      <c r="AC257" s="36"/>
      <c r="AD257" s="36"/>
      <c r="AE257" s="36"/>
      <c r="AT257" s="19" t="s">
        <v>151</v>
      </c>
      <c r="AU257" s="19" t="s">
        <v>82</v>
      </c>
    </row>
    <row r="258" spans="2:51" s="13" customFormat="1" ht="12">
      <c r="B258" s="193"/>
      <c r="C258" s="194"/>
      <c r="D258" s="188" t="s">
        <v>158</v>
      </c>
      <c r="E258" s="195" t="s">
        <v>19</v>
      </c>
      <c r="F258" s="196" t="s">
        <v>1528</v>
      </c>
      <c r="G258" s="194"/>
      <c r="H258" s="197">
        <v>615.8</v>
      </c>
      <c r="I258" s="198"/>
      <c r="J258" s="194"/>
      <c r="K258" s="194"/>
      <c r="L258" s="199"/>
      <c r="M258" s="200"/>
      <c r="N258" s="201"/>
      <c r="O258" s="201"/>
      <c r="P258" s="201"/>
      <c r="Q258" s="201"/>
      <c r="R258" s="201"/>
      <c r="S258" s="201"/>
      <c r="T258" s="202"/>
      <c r="AT258" s="203" t="s">
        <v>158</v>
      </c>
      <c r="AU258" s="203" t="s">
        <v>82</v>
      </c>
      <c r="AV258" s="13" t="s">
        <v>82</v>
      </c>
      <c r="AW258" s="13" t="s">
        <v>33</v>
      </c>
      <c r="AX258" s="13" t="s">
        <v>80</v>
      </c>
      <c r="AY258" s="203" t="s">
        <v>143</v>
      </c>
    </row>
    <row r="259" spans="1:65" s="2" customFormat="1" ht="24.2" customHeight="1">
      <c r="A259" s="36"/>
      <c r="B259" s="37"/>
      <c r="C259" s="175" t="s">
        <v>337</v>
      </c>
      <c r="D259" s="175" t="s">
        <v>145</v>
      </c>
      <c r="E259" s="176" t="s">
        <v>813</v>
      </c>
      <c r="F259" s="177" t="s">
        <v>814</v>
      </c>
      <c r="G259" s="178" t="s">
        <v>196</v>
      </c>
      <c r="H259" s="179">
        <v>24.632</v>
      </c>
      <c r="I259" s="180"/>
      <c r="J259" s="181">
        <f>ROUND(I259*H259,2)</f>
        <v>0</v>
      </c>
      <c r="K259" s="177" t="s">
        <v>155</v>
      </c>
      <c r="L259" s="41"/>
      <c r="M259" s="182" t="s">
        <v>19</v>
      </c>
      <c r="N259" s="183" t="s">
        <v>43</v>
      </c>
      <c r="O259" s="66"/>
      <c r="P259" s="184">
        <f>O259*H259</f>
        <v>0</v>
      </c>
      <c r="Q259" s="184">
        <v>0</v>
      </c>
      <c r="R259" s="184">
        <f>Q259*H259</f>
        <v>0</v>
      </c>
      <c r="S259" s="184">
        <v>0</v>
      </c>
      <c r="T259" s="185">
        <f>S259*H259</f>
        <v>0</v>
      </c>
      <c r="U259" s="36"/>
      <c r="V259" s="36"/>
      <c r="W259" s="36"/>
      <c r="X259" s="36"/>
      <c r="Y259" s="36"/>
      <c r="Z259" s="36"/>
      <c r="AA259" s="36"/>
      <c r="AB259" s="36"/>
      <c r="AC259" s="36"/>
      <c r="AD259" s="36"/>
      <c r="AE259" s="36"/>
      <c r="AR259" s="186" t="s">
        <v>149</v>
      </c>
      <c r="AT259" s="186" t="s">
        <v>145</v>
      </c>
      <c r="AU259" s="186" t="s">
        <v>82</v>
      </c>
      <c r="AY259" s="19" t="s">
        <v>143</v>
      </c>
      <c r="BE259" s="187">
        <f>IF(N259="základní",J259,0)</f>
        <v>0</v>
      </c>
      <c r="BF259" s="187">
        <f>IF(N259="snížená",J259,0)</f>
        <v>0</v>
      </c>
      <c r="BG259" s="187">
        <f>IF(N259="zákl. přenesená",J259,0)</f>
        <v>0</v>
      </c>
      <c r="BH259" s="187">
        <f>IF(N259="sníž. přenesená",J259,0)</f>
        <v>0</v>
      </c>
      <c r="BI259" s="187">
        <f>IF(N259="nulová",J259,0)</f>
        <v>0</v>
      </c>
      <c r="BJ259" s="19" t="s">
        <v>80</v>
      </c>
      <c r="BK259" s="187">
        <f>ROUND(I259*H259,2)</f>
        <v>0</v>
      </c>
      <c r="BL259" s="19" t="s">
        <v>149</v>
      </c>
      <c r="BM259" s="186" t="s">
        <v>1529</v>
      </c>
    </row>
    <row r="260" spans="1:47" s="2" customFormat="1" ht="29.25">
      <c r="A260" s="36"/>
      <c r="B260" s="37"/>
      <c r="C260" s="38"/>
      <c r="D260" s="188" t="s">
        <v>151</v>
      </c>
      <c r="E260" s="38"/>
      <c r="F260" s="189" t="s">
        <v>816</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151</v>
      </c>
      <c r="AU260" s="19" t="s">
        <v>82</v>
      </c>
    </row>
    <row r="261" spans="2:63" s="12" customFormat="1" ht="22.9" customHeight="1">
      <c r="B261" s="159"/>
      <c r="C261" s="160"/>
      <c r="D261" s="161" t="s">
        <v>71</v>
      </c>
      <c r="E261" s="173" t="s">
        <v>817</v>
      </c>
      <c r="F261" s="173" t="s">
        <v>818</v>
      </c>
      <c r="G261" s="160"/>
      <c r="H261" s="160"/>
      <c r="I261" s="163"/>
      <c r="J261" s="174">
        <f>BK261</f>
        <v>0</v>
      </c>
      <c r="K261" s="160"/>
      <c r="L261" s="165"/>
      <c r="M261" s="166"/>
      <c r="N261" s="167"/>
      <c r="O261" s="167"/>
      <c r="P261" s="168">
        <f>SUM(P262:P263)</f>
        <v>0</v>
      </c>
      <c r="Q261" s="167"/>
      <c r="R261" s="168">
        <f>SUM(R262:R263)</f>
        <v>0</v>
      </c>
      <c r="S261" s="167"/>
      <c r="T261" s="169">
        <f>SUM(T262:T263)</f>
        <v>0</v>
      </c>
      <c r="AR261" s="170" t="s">
        <v>80</v>
      </c>
      <c r="AT261" s="171" t="s">
        <v>71</v>
      </c>
      <c r="AU261" s="171" t="s">
        <v>80</v>
      </c>
      <c r="AY261" s="170" t="s">
        <v>143</v>
      </c>
      <c r="BK261" s="172">
        <f>SUM(BK262:BK263)</f>
        <v>0</v>
      </c>
    </row>
    <row r="262" spans="1:65" s="2" customFormat="1" ht="14.45" customHeight="1">
      <c r="A262" s="36"/>
      <c r="B262" s="37"/>
      <c r="C262" s="175" t="s">
        <v>348</v>
      </c>
      <c r="D262" s="175" t="s">
        <v>145</v>
      </c>
      <c r="E262" s="176" t="s">
        <v>820</v>
      </c>
      <c r="F262" s="177" t="s">
        <v>821</v>
      </c>
      <c r="G262" s="178" t="s">
        <v>196</v>
      </c>
      <c r="H262" s="179">
        <v>144.39</v>
      </c>
      <c r="I262" s="180"/>
      <c r="J262" s="181">
        <f>ROUND(I262*H262,2)</f>
        <v>0</v>
      </c>
      <c r="K262" s="177" t="s">
        <v>155</v>
      </c>
      <c r="L262" s="41"/>
      <c r="M262" s="182" t="s">
        <v>19</v>
      </c>
      <c r="N262" s="183" t="s">
        <v>43</v>
      </c>
      <c r="O262" s="66"/>
      <c r="P262" s="184">
        <f>O262*H262</f>
        <v>0</v>
      </c>
      <c r="Q262" s="184">
        <v>0</v>
      </c>
      <c r="R262" s="184">
        <f>Q262*H262</f>
        <v>0</v>
      </c>
      <c r="S262" s="184">
        <v>0</v>
      </c>
      <c r="T262" s="185">
        <f>S262*H262</f>
        <v>0</v>
      </c>
      <c r="U262" s="36"/>
      <c r="V262" s="36"/>
      <c r="W262" s="36"/>
      <c r="X262" s="36"/>
      <c r="Y262" s="36"/>
      <c r="Z262" s="36"/>
      <c r="AA262" s="36"/>
      <c r="AB262" s="36"/>
      <c r="AC262" s="36"/>
      <c r="AD262" s="36"/>
      <c r="AE262" s="36"/>
      <c r="AR262" s="186" t="s">
        <v>149</v>
      </c>
      <c r="AT262" s="186" t="s">
        <v>145</v>
      </c>
      <c r="AU262" s="186" t="s">
        <v>82</v>
      </c>
      <c r="AY262" s="19" t="s">
        <v>143</v>
      </c>
      <c r="BE262" s="187">
        <f>IF(N262="základní",J262,0)</f>
        <v>0</v>
      </c>
      <c r="BF262" s="187">
        <f>IF(N262="snížená",J262,0)</f>
        <v>0</v>
      </c>
      <c r="BG262" s="187">
        <f>IF(N262="zákl. přenesená",J262,0)</f>
        <v>0</v>
      </c>
      <c r="BH262" s="187">
        <f>IF(N262="sníž. přenesená",J262,0)</f>
        <v>0</v>
      </c>
      <c r="BI262" s="187">
        <f>IF(N262="nulová",J262,0)</f>
        <v>0</v>
      </c>
      <c r="BJ262" s="19" t="s">
        <v>80</v>
      </c>
      <c r="BK262" s="187">
        <f>ROUND(I262*H262,2)</f>
        <v>0</v>
      </c>
      <c r="BL262" s="19" t="s">
        <v>149</v>
      </c>
      <c r="BM262" s="186" t="s">
        <v>1530</v>
      </c>
    </row>
    <row r="263" spans="1:47" s="2" customFormat="1" ht="39">
      <c r="A263" s="36"/>
      <c r="B263" s="37"/>
      <c r="C263" s="38"/>
      <c r="D263" s="188" t="s">
        <v>151</v>
      </c>
      <c r="E263" s="38"/>
      <c r="F263" s="189" t="s">
        <v>823</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82</v>
      </c>
    </row>
    <row r="264" spans="2:63" s="12" customFormat="1" ht="25.9" customHeight="1">
      <c r="B264" s="159"/>
      <c r="C264" s="160"/>
      <c r="D264" s="161" t="s">
        <v>71</v>
      </c>
      <c r="E264" s="162" t="s">
        <v>824</v>
      </c>
      <c r="F264" s="162" t="s">
        <v>825</v>
      </c>
      <c r="G264" s="160"/>
      <c r="H264" s="160"/>
      <c r="I264" s="163"/>
      <c r="J264" s="164">
        <f>BK264</f>
        <v>0</v>
      </c>
      <c r="K264" s="160"/>
      <c r="L264" s="165"/>
      <c r="M264" s="166"/>
      <c r="N264" s="167"/>
      <c r="O264" s="167"/>
      <c r="P264" s="168">
        <f>P265+P283+P368+P484+P559+P572</f>
        <v>0</v>
      </c>
      <c r="Q264" s="167"/>
      <c r="R264" s="168">
        <f>R265+R283+R368+R484+R559+R572</f>
        <v>2.7488690000000005</v>
      </c>
      <c r="S264" s="167"/>
      <c r="T264" s="169">
        <f>T265+T283+T368+T484+T559+T572</f>
        <v>3.5649499999999996</v>
      </c>
      <c r="AR264" s="170" t="s">
        <v>82</v>
      </c>
      <c r="AT264" s="171" t="s">
        <v>71</v>
      </c>
      <c r="AU264" s="171" t="s">
        <v>72</v>
      </c>
      <c r="AY264" s="170" t="s">
        <v>143</v>
      </c>
      <c r="BK264" s="172">
        <f>BK265+BK283+BK368+BK484+BK559+BK572</f>
        <v>0</v>
      </c>
    </row>
    <row r="265" spans="2:63" s="12" customFormat="1" ht="22.9" customHeight="1">
      <c r="B265" s="159"/>
      <c r="C265" s="160"/>
      <c r="D265" s="161" t="s">
        <v>71</v>
      </c>
      <c r="E265" s="173" t="s">
        <v>1531</v>
      </c>
      <c r="F265" s="173" t="s">
        <v>1532</v>
      </c>
      <c r="G265" s="160"/>
      <c r="H265" s="160"/>
      <c r="I265" s="163"/>
      <c r="J265" s="174">
        <f>BK265</f>
        <v>0</v>
      </c>
      <c r="K265" s="160"/>
      <c r="L265" s="165"/>
      <c r="M265" s="166"/>
      <c r="N265" s="167"/>
      <c r="O265" s="167"/>
      <c r="P265" s="168">
        <f>SUM(P266:P282)</f>
        <v>0</v>
      </c>
      <c r="Q265" s="167"/>
      <c r="R265" s="168">
        <f>SUM(R266:R282)</f>
        <v>0.026775</v>
      </c>
      <c r="S265" s="167"/>
      <c r="T265" s="169">
        <f>SUM(T266:T282)</f>
        <v>0</v>
      </c>
      <c r="AR265" s="170" t="s">
        <v>82</v>
      </c>
      <c r="AT265" s="171" t="s">
        <v>71</v>
      </c>
      <c r="AU265" s="171" t="s">
        <v>80</v>
      </c>
      <c r="AY265" s="170" t="s">
        <v>143</v>
      </c>
      <c r="BK265" s="172">
        <f>SUM(BK266:BK282)</f>
        <v>0</v>
      </c>
    </row>
    <row r="266" spans="1:65" s="2" customFormat="1" ht="24.2" customHeight="1">
      <c r="A266" s="36"/>
      <c r="B266" s="37"/>
      <c r="C266" s="175" t="s">
        <v>352</v>
      </c>
      <c r="D266" s="175" t="s">
        <v>145</v>
      </c>
      <c r="E266" s="176" t="s">
        <v>1533</v>
      </c>
      <c r="F266" s="177" t="s">
        <v>1534</v>
      </c>
      <c r="G266" s="178" t="s">
        <v>375</v>
      </c>
      <c r="H266" s="179">
        <v>25.5</v>
      </c>
      <c r="I266" s="180"/>
      <c r="J266" s="181">
        <f>ROUND(I266*H266,2)</f>
        <v>0</v>
      </c>
      <c r="K266" s="177" t="s">
        <v>155</v>
      </c>
      <c r="L266" s="41"/>
      <c r="M266" s="182" t="s">
        <v>19</v>
      </c>
      <c r="N266" s="183" t="s">
        <v>43</v>
      </c>
      <c r="O266" s="66"/>
      <c r="P266" s="184">
        <f>O266*H266</f>
        <v>0</v>
      </c>
      <c r="Q266" s="184">
        <v>0</v>
      </c>
      <c r="R266" s="184">
        <f>Q266*H266</f>
        <v>0</v>
      </c>
      <c r="S266" s="184">
        <v>0</v>
      </c>
      <c r="T266" s="185">
        <f>S266*H266</f>
        <v>0</v>
      </c>
      <c r="U266" s="36"/>
      <c r="V266" s="36"/>
      <c r="W266" s="36"/>
      <c r="X266" s="36"/>
      <c r="Y266" s="36"/>
      <c r="Z266" s="36"/>
      <c r="AA266" s="36"/>
      <c r="AB266" s="36"/>
      <c r="AC266" s="36"/>
      <c r="AD266" s="36"/>
      <c r="AE266" s="36"/>
      <c r="AR266" s="186" t="s">
        <v>242</v>
      </c>
      <c r="AT266" s="186" t="s">
        <v>145</v>
      </c>
      <c r="AU266" s="186" t="s">
        <v>82</v>
      </c>
      <c r="AY266" s="19" t="s">
        <v>143</v>
      </c>
      <c r="BE266" s="187">
        <f>IF(N266="základní",J266,0)</f>
        <v>0</v>
      </c>
      <c r="BF266" s="187">
        <f>IF(N266="snížená",J266,0)</f>
        <v>0</v>
      </c>
      <c r="BG266" s="187">
        <f>IF(N266="zákl. přenesená",J266,0)</f>
        <v>0</v>
      </c>
      <c r="BH266" s="187">
        <f>IF(N266="sníž. přenesená",J266,0)</f>
        <v>0</v>
      </c>
      <c r="BI266" s="187">
        <f>IF(N266="nulová",J266,0)</f>
        <v>0</v>
      </c>
      <c r="BJ266" s="19" t="s">
        <v>80</v>
      </c>
      <c r="BK266" s="187">
        <f>ROUND(I266*H266,2)</f>
        <v>0</v>
      </c>
      <c r="BL266" s="19" t="s">
        <v>242</v>
      </c>
      <c r="BM266" s="186" t="s">
        <v>1535</v>
      </c>
    </row>
    <row r="267" spans="1:47" s="2" customFormat="1" ht="29.25">
      <c r="A267" s="36"/>
      <c r="B267" s="37"/>
      <c r="C267" s="38"/>
      <c r="D267" s="188" t="s">
        <v>151</v>
      </c>
      <c r="E267" s="38"/>
      <c r="F267" s="189" t="s">
        <v>1536</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151</v>
      </c>
      <c r="AU267" s="19" t="s">
        <v>82</v>
      </c>
    </row>
    <row r="268" spans="2:51" s="13" customFormat="1" ht="12">
      <c r="B268" s="193"/>
      <c r="C268" s="194"/>
      <c r="D268" s="188" t="s">
        <v>158</v>
      </c>
      <c r="E268" s="195" t="s">
        <v>19</v>
      </c>
      <c r="F268" s="196" t="s">
        <v>1537</v>
      </c>
      <c r="G268" s="194"/>
      <c r="H268" s="197">
        <v>25.5</v>
      </c>
      <c r="I268" s="198"/>
      <c r="J268" s="194"/>
      <c r="K268" s="194"/>
      <c r="L268" s="199"/>
      <c r="M268" s="200"/>
      <c r="N268" s="201"/>
      <c r="O268" s="201"/>
      <c r="P268" s="201"/>
      <c r="Q268" s="201"/>
      <c r="R268" s="201"/>
      <c r="S268" s="201"/>
      <c r="T268" s="202"/>
      <c r="AT268" s="203" t="s">
        <v>158</v>
      </c>
      <c r="AU268" s="203" t="s">
        <v>82</v>
      </c>
      <c r="AV268" s="13" t="s">
        <v>82</v>
      </c>
      <c r="AW268" s="13" t="s">
        <v>33</v>
      </c>
      <c r="AX268" s="13" t="s">
        <v>72</v>
      </c>
      <c r="AY268" s="203" t="s">
        <v>143</v>
      </c>
    </row>
    <row r="269" spans="2:51" s="15" customFormat="1" ht="12">
      <c r="B269" s="214"/>
      <c r="C269" s="215"/>
      <c r="D269" s="188" t="s">
        <v>158</v>
      </c>
      <c r="E269" s="216" t="s">
        <v>19</v>
      </c>
      <c r="F269" s="217" t="s">
        <v>172</v>
      </c>
      <c r="G269" s="215"/>
      <c r="H269" s="218">
        <v>25.5</v>
      </c>
      <c r="I269" s="219"/>
      <c r="J269" s="215"/>
      <c r="K269" s="215"/>
      <c r="L269" s="220"/>
      <c r="M269" s="221"/>
      <c r="N269" s="222"/>
      <c r="O269" s="222"/>
      <c r="P269" s="222"/>
      <c r="Q269" s="222"/>
      <c r="R269" s="222"/>
      <c r="S269" s="222"/>
      <c r="T269" s="223"/>
      <c r="AT269" s="224" t="s">
        <v>158</v>
      </c>
      <c r="AU269" s="224" t="s">
        <v>82</v>
      </c>
      <c r="AV269" s="15" t="s">
        <v>149</v>
      </c>
      <c r="AW269" s="15" t="s">
        <v>33</v>
      </c>
      <c r="AX269" s="15" t="s">
        <v>80</v>
      </c>
      <c r="AY269" s="224" t="s">
        <v>143</v>
      </c>
    </row>
    <row r="270" spans="1:65" s="2" customFormat="1" ht="49.15" customHeight="1">
      <c r="A270" s="36"/>
      <c r="B270" s="37"/>
      <c r="C270" s="225" t="s">
        <v>356</v>
      </c>
      <c r="D270" s="225" t="s">
        <v>214</v>
      </c>
      <c r="E270" s="226" t="s">
        <v>1538</v>
      </c>
      <c r="F270" s="227" t="s">
        <v>1539</v>
      </c>
      <c r="G270" s="228" t="s">
        <v>375</v>
      </c>
      <c r="H270" s="229">
        <v>1.575</v>
      </c>
      <c r="I270" s="230"/>
      <c r="J270" s="231">
        <f>ROUND(I270*H270,2)</f>
        <v>0</v>
      </c>
      <c r="K270" s="227" t="s">
        <v>19</v>
      </c>
      <c r="L270" s="232"/>
      <c r="M270" s="233" t="s">
        <v>19</v>
      </c>
      <c r="N270" s="234" t="s">
        <v>43</v>
      </c>
      <c r="O270" s="66"/>
      <c r="P270" s="184">
        <f>O270*H270</f>
        <v>0</v>
      </c>
      <c r="Q270" s="184">
        <v>0.001</v>
      </c>
      <c r="R270" s="184">
        <f>Q270*H270</f>
        <v>0.001575</v>
      </c>
      <c r="S270" s="184">
        <v>0</v>
      </c>
      <c r="T270" s="185">
        <f>S270*H270</f>
        <v>0</v>
      </c>
      <c r="U270" s="36"/>
      <c r="V270" s="36"/>
      <c r="W270" s="36"/>
      <c r="X270" s="36"/>
      <c r="Y270" s="36"/>
      <c r="Z270" s="36"/>
      <c r="AA270" s="36"/>
      <c r="AB270" s="36"/>
      <c r="AC270" s="36"/>
      <c r="AD270" s="36"/>
      <c r="AE270" s="36"/>
      <c r="AR270" s="186" t="s">
        <v>356</v>
      </c>
      <c r="AT270" s="186" t="s">
        <v>214</v>
      </c>
      <c r="AU270" s="186" t="s">
        <v>82</v>
      </c>
      <c r="AY270" s="19" t="s">
        <v>143</v>
      </c>
      <c r="BE270" s="187">
        <f>IF(N270="základní",J270,0)</f>
        <v>0</v>
      </c>
      <c r="BF270" s="187">
        <f>IF(N270="snížená",J270,0)</f>
        <v>0</v>
      </c>
      <c r="BG270" s="187">
        <f>IF(N270="zákl. přenesená",J270,0)</f>
        <v>0</v>
      </c>
      <c r="BH270" s="187">
        <f>IF(N270="sníž. přenesená",J270,0)</f>
        <v>0</v>
      </c>
      <c r="BI270" s="187">
        <f>IF(N270="nulová",J270,0)</f>
        <v>0</v>
      </c>
      <c r="BJ270" s="19" t="s">
        <v>80</v>
      </c>
      <c r="BK270" s="187">
        <f>ROUND(I270*H270,2)</f>
        <v>0</v>
      </c>
      <c r="BL270" s="19" t="s">
        <v>242</v>
      </c>
      <c r="BM270" s="186" t="s">
        <v>1540</v>
      </c>
    </row>
    <row r="271" spans="1:47" s="2" customFormat="1" ht="29.25">
      <c r="A271" s="36"/>
      <c r="B271" s="37"/>
      <c r="C271" s="38"/>
      <c r="D271" s="188" t="s">
        <v>151</v>
      </c>
      <c r="E271" s="38"/>
      <c r="F271" s="189" t="s">
        <v>1539</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151</v>
      </c>
      <c r="AU271" s="19" t="s">
        <v>82</v>
      </c>
    </row>
    <row r="272" spans="2:51" s="14" customFormat="1" ht="12">
      <c r="B272" s="204"/>
      <c r="C272" s="205"/>
      <c r="D272" s="188" t="s">
        <v>158</v>
      </c>
      <c r="E272" s="206" t="s">
        <v>19</v>
      </c>
      <c r="F272" s="207" t="s">
        <v>1541</v>
      </c>
      <c r="G272" s="205"/>
      <c r="H272" s="206" t="s">
        <v>19</v>
      </c>
      <c r="I272" s="208"/>
      <c r="J272" s="205"/>
      <c r="K272" s="205"/>
      <c r="L272" s="209"/>
      <c r="M272" s="210"/>
      <c r="N272" s="211"/>
      <c r="O272" s="211"/>
      <c r="P272" s="211"/>
      <c r="Q272" s="211"/>
      <c r="R272" s="211"/>
      <c r="S272" s="211"/>
      <c r="T272" s="212"/>
      <c r="AT272" s="213" t="s">
        <v>158</v>
      </c>
      <c r="AU272" s="213" t="s">
        <v>82</v>
      </c>
      <c r="AV272" s="14" t="s">
        <v>80</v>
      </c>
      <c r="AW272" s="14" t="s">
        <v>33</v>
      </c>
      <c r="AX272" s="14" t="s">
        <v>72</v>
      </c>
      <c r="AY272" s="213" t="s">
        <v>143</v>
      </c>
    </row>
    <row r="273" spans="2:51" s="13" customFormat="1" ht="12">
      <c r="B273" s="193"/>
      <c r="C273" s="194"/>
      <c r="D273" s="188" t="s">
        <v>158</v>
      </c>
      <c r="E273" s="195" t="s">
        <v>19</v>
      </c>
      <c r="F273" s="196" t="s">
        <v>1542</v>
      </c>
      <c r="G273" s="194"/>
      <c r="H273" s="197">
        <v>1.575</v>
      </c>
      <c r="I273" s="198"/>
      <c r="J273" s="194"/>
      <c r="K273" s="194"/>
      <c r="L273" s="199"/>
      <c r="M273" s="200"/>
      <c r="N273" s="201"/>
      <c r="O273" s="201"/>
      <c r="P273" s="201"/>
      <c r="Q273" s="201"/>
      <c r="R273" s="201"/>
      <c r="S273" s="201"/>
      <c r="T273" s="202"/>
      <c r="AT273" s="203" t="s">
        <v>158</v>
      </c>
      <c r="AU273" s="203" t="s">
        <v>82</v>
      </c>
      <c r="AV273" s="13" t="s">
        <v>82</v>
      </c>
      <c r="AW273" s="13" t="s">
        <v>33</v>
      </c>
      <c r="AX273" s="13" t="s">
        <v>80</v>
      </c>
      <c r="AY273" s="203" t="s">
        <v>143</v>
      </c>
    </row>
    <row r="274" spans="1:65" s="2" customFormat="1" ht="49.15" customHeight="1">
      <c r="A274" s="36"/>
      <c r="B274" s="37"/>
      <c r="C274" s="225" t="s">
        <v>361</v>
      </c>
      <c r="D274" s="225" t="s">
        <v>214</v>
      </c>
      <c r="E274" s="226" t="s">
        <v>1543</v>
      </c>
      <c r="F274" s="227" t="s">
        <v>1539</v>
      </c>
      <c r="G274" s="228" t="s">
        <v>375</v>
      </c>
      <c r="H274" s="229">
        <v>25.2</v>
      </c>
      <c r="I274" s="230"/>
      <c r="J274" s="231">
        <f>ROUND(I274*H274,2)</f>
        <v>0</v>
      </c>
      <c r="K274" s="227" t="s">
        <v>19</v>
      </c>
      <c r="L274" s="232"/>
      <c r="M274" s="233" t="s">
        <v>19</v>
      </c>
      <c r="N274" s="234" t="s">
        <v>43</v>
      </c>
      <c r="O274" s="66"/>
      <c r="P274" s="184">
        <f>O274*H274</f>
        <v>0</v>
      </c>
      <c r="Q274" s="184">
        <v>0.001</v>
      </c>
      <c r="R274" s="184">
        <f>Q274*H274</f>
        <v>0.0252</v>
      </c>
      <c r="S274" s="184">
        <v>0</v>
      </c>
      <c r="T274" s="185">
        <f>S274*H274</f>
        <v>0</v>
      </c>
      <c r="U274" s="36"/>
      <c r="V274" s="36"/>
      <c r="W274" s="36"/>
      <c r="X274" s="36"/>
      <c r="Y274" s="36"/>
      <c r="Z274" s="36"/>
      <c r="AA274" s="36"/>
      <c r="AB274" s="36"/>
      <c r="AC274" s="36"/>
      <c r="AD274" s="36"/>
      <c r="AE274" s="36"/>
      <c r="AR274" s="186" t="s">
        <v>356</v>
      </c>
      <c r="AT274" s="186" t="s">
        <v>214</v>
      </c>
      <c r="AU274" s="186" t="s">
        <v>82</v>
      </c>
      <c r="AY274" s="19" t="s">
        <v>143</v>
      </c>
      <c r="BE274" s="187">
        <f>IF(N274="základní",J274,0)</f>
        <v>0</v>
      </c>
      <c r="BF274" s="187">
        <f>IF(N274="snížená",J274,0)</f>
        <v>0</v>
      </c>
      <c r="BG274" s="187">
        <f>IF(N274="zákl. přenesená",J274,0)</f>
        <v>0</v>
      </c>
      <c r="BH274" s="187">
        <f>IF(N274="sníž. přenesená",J274,0)</f>
        <v>0</v>
      </c>
      <c r="BI274" s="187">
        <f>IF(N274="nulová",J274,0)</f>
        <v>0</v>
      </c>
      <c r="BJ274" s="19" t="s">
        <v>80</v>
      </c>
      <c r="BK274" s="187">
        <f>ROUND(I274*H274,2)</f>
        <v>0</v>
      </c>
      <c r="BL274" s="19" t="s">
        <v>242</v>
      </c>
      <c r="BM274" s="186" t="s">
        <v>1544</v>
      </c>
    </row>
    <row r="275" spans="1:47" s="2" customFormat="1" ht="29.25">
      <c r="A275" s="36"/>
      <c r="B275" s="37"/>
      <c r="C275" s="38"/>
      <c r="D275" s="188" t="s">
        <v>151</v>
      </c>
      <c r="E275" s="38"/>
      <c r="F275" s="189" t="s">
        <v>1539</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151</v>
      </c>
      <c r="AU275" s="19" t="s">
        <v>82</v>
      </c>
    </row>
    <row r="276" spans="2:51" s="14" customFormat="1" ht="12">
      <c r="B276" s="204"/>
      <c r="C276" s="205"/>
      <c r="D276" s="188" t="s">
        <v>158</v>
      </c>
      <c r="E276" s="206" t="s">
        <v>19</v>
      </c>
      <c r="F276" s="207" t="s">
        <v>1545</v>
      </c>
      <c r="G276" s="205"/>
      <c r="H276" s="206" t="s">
        <v>19</v>
      </c>
      <c r="I276" s="208"/>
      <c r="J276" s="205"/>
      <c r="K276" s="205"/>
      <c r="L276" s="209"/>
      <c r="M276" s="210"/>
      <c r="N276" s="211"/>
      <c r="O276" s="211"/>
      <c r="P276" s="211"/>
      <c r="Q276" s="211"/>
      <c r="R276" s="211"/>
      <c r="S276" s="211"/>
      <c r="T276" s="212"/>
      <c r="AT276" s="213" t="s">
        <v>158</v>
      </c>
      <c r="AU276" s="213" t="s">
        <v>82</v>
      </c>
      <c r="AV276" s="14" t="s">
        <v>80</v>
      </c>
      <c r="AW276" s="14" t="s">
        <v>33</v>
      </c>
      <c r="AX276" s="14" t="s">
        <v>72</v>
      </c>
      <c r="AY276" s="213" t="s">
        <v>143</v>
      </c>
    </row>
    <row r="277" spans="2:51" s="13" customFormat="1" ht="12">
      <c r="B277" s="193"/>
      <c r="C277" s="194"/>
      <c r="D277" s="188" t="s">
        <v>158</v>
      </c>
      <c r="E277" s="195" t="s">
        <v>19</v>
      </c>
      <c r="F277" s="196" t="s">
        <v>1546</v>
      </c>
      <c r="G277" s="194"/>
      <c r="H277" s="197">
        <v>25.2</v>
      </c>
      <c r="I277" s="198"/>
      <c r="J277" s="194"/>
      <c r="K277" s="194"/>
      <c r="L277" s="199"/>
      <c r="M277" s="200"/>
      <c r="N277" s="201"/>
      <c r="O277" s="201"/>
      <c r="P277" s="201"/>
      <c r="Q277" s="201"/>
      <c r="R277" s="201"/>
      <c r="S277" s="201"/>
      <c r="T277" s="202"/>
      <c r="AT277" s="203" t="s">
        <v>158</v>
      </c>
      <c r="AU277" s="203" t="s">
        <v>82</v>
      </c>
      <c r="AV277" s="13" t="s">
        <v>82</v>
      </c>
      <c r="AW277" s="13" t="s">
        <v>33</v>
      </c>
      <c r="AX277" s="13" t="s">
        <v>72</v>
      </c>
      <c r="AY277" s="203" t="s">
        <v>143</v>
      </c>
    </row>
    <row r="278" spans="2:51" s="15" customFormat="1" ht="12">
      <c r="B278" s="214"/>
      <c r="C278" s="215"/>
      <c r="D278" s="188" t="s">
        <v>158</v>
      </c>
      <c r="E278" s="216" t="s">
        <v>19</v>
      </c>
      <c r="F278" s="217" t="s">
        <v>172</v>
      </c>
      <c r="G278" s="215"/>
      <c r="H278" s="218">
        <v>25.2</v>
      </c>
      <c r="I278" s="219"/>
      <c r="J278" s="215"/>
      <c r="K278" s="215"/>
      <c r="L278" s="220"/>
      <c r="M278" s="221"/>
      <c r="N278" s="222"/>
      <c r="O278" s="222"/>
      <c r="P278" s="222"/>
      <c r="Q278" s="222"/>
      <c r="R278" s="222"/>
      <c r="S278" s="222"/>
      <c r="T278" s="223"/>
      <c r="AT278" s="224" t="s">
        <v>158</v>
      </c>
      <c r="AU278" s="224" t="s">
        <v>82</v>
      </c>
      <c r="AV278" s="15" t="s">
        <v>149</v>
      </c>
      <c r="AW278" s="15" t="s">
        <v>33</v>
      </c>
      <c r="AX278" s="15" t="s">
        <v>80</v>
      </c>
      <c r="AY278" s="224" t="s">
        <v>143</v>
      </c>
    </row>
    <row r="279" spans="1:65" s="2" customFormat="1" ht="24.2" customHeight="1">
      <c r="A279" s="36"/>
      <c r="B279" s="37"/>
      <c r="C279" s="175" t="s">
        <v>366</v>
      </c>
      <c r="D279" s="175" t="s">
        <v>145</v>
      </c>
      <c r="E279" s="176" t="s">
        <v>1547</v>
      </c>
      <c r="F279" s="177" t="s">
        <v>1548</v>
      </c>
      <c r="G279" s="178" t="s">
        <v>196</v>
      </c>
      <c r="H279" s="179">
        <v>0.027</v>
      </c>
      <c r="I279" s="180"/>
      <c r="J279" s="181">
        <f>ROUND(I279*H279,2)</f>
        <v>0</v>
      </c>
      <c r="K279" s="177" t="s">
        <v>155</v>
      </c>
      <c r="L279" s="41"/>
      <c r="M279" s="182" t="s">
        <v>19</v>
      </c>
      <c r="N279" s="183" t="s">
        <v>43</v>
      </c>
      <c r="O279" s="66"/>
      <c r="P279" s="184">
        <f>O279*H279</f>
        <v>0</v>
      </c>
      <c r="Q279" s="184">
        <v>0</v>
      </c>
      <c r="R279" s="184">
        <f>Q279*H279</f>
        <v>0</v>
      </c>
      <c r="S279" s="184">
        <v>0</v>
      </c>
      <c r="T279" s="185">
        <f>S279*H279</f>
        <v>0</v>
      </c>
      <c r="U279" s="36"/>
      <c r="V279" s="36"/>
      <c r="W279" s="36"/>
      <c r="X279" s="36"/>
      <c r="Y279" s="36"/>
      <c r="Z279" s="36"/>
      <c r="AA279" s="36"/>
      <c r="AB279" s="36"/>
      <c r="AC279" s="36"/>
      <c r="AD279" s="36"/>
      <c r="AE279" s="36"/>
      <c r="AR279" s="186" t="s">
        <v>242</v>
      </c>
      <c r="AT279" s="186" t="s">
        <v>145</v>
      </c>
      <c r="AU279" s="186" t="s">
        <v>82</v>
      </c>
      <c r="AY279" s="19" t="s">
        <v>143</v>
      </c>
      <c r="BE279" s="187">
        <f>IF(N279="základní",J279,0)</f>
        <v>0</v>
      </c>
      <c r="BF279" s="187">
        <f>IF(N279="snížená",J279,0)</f>
        <v>0</v>
      </c>
      <c r="BG279" s="187">
        <f>IF(N279="zákl. přenesená",J279,0)</f>
        <v>0</v>
      </c>
      <c r="BH279" s="187">
        <f>IF(N279="sníž. přenesená",J279,0)</f>
        <v>0</v>
      </c>
      <c r="BI279" s="187">
        <f>IF(N279="nulová",J279,0)</f>
        <v>0</v>
      </c>
      <c r="BJ279" s="19" t="s">
        <v>80</v>
      </c>
      <c r="BK279" s="187">
        <f>ROUND(I279*H279,2)</f>
        <v>0</v>
      </c>
      <c r="BL279" s="19" t="s">
        <v>242</v>
      </c>
      <c r="BM279" s="186" t="s">
        <v>1549</v>
      </c>
    </row>
    <row r="280" spans="1:47" s="2" customFormat="1" ht="29.25">
      <c r="A280" s="36"/>
      <c r="B280" s="37"/>
      <c r="C280" s="38"/>
      <c r="D280" s="188" t="s">
        <v>151</v>
      </c>
      <c r="E280" s="38"/>
      <c r="F280" s="189" t="s">
        <v>1550</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151</v>
      </c>
      <c r="AU280" s="19" t="s">
        <v>82</v>
      </c>
    </row>
    <row r="281" spans="1:65" s="2" customFormat="1" ht="24.2" customHeight="1">
      <c r="A281" s="36"/>
      <c r="B281" s="37"/>
      <c r="C281" s="175" t="s">
        <v>372</v>
      </c>
      <c r="D281" s="175" t="s">
        <v>145</v>
      </c>
      <c r="E281" s="176" t="s">
        <v>1551</v>
      </c>
      <c r="F281" s="177" t="s">
        <v>1552</v>
      </c>
      <c r="G281" s="178" t="s">
        <v>196</v>
      </c>
      <c r="H281" s="179">
        <v>0.027</v>
      </c>
      <c r="I281" s="180"/>
      <c r="J281" s="181">
        <f>ROUND(I281*H281,2)</f>
        <v>0</v>
      </c>
      <c r="K281" s="177" t="s">
        <v>155</v>
      </c>
      <c r="L281" s="41"/>
      <c r="M281" s="182" t="s">
        <v>19</v>
      </c>
      <c r="N281" s="183" t="s">
        <v>43</v>
      </c>
      <c r="O281" s="66"/>
      <c r="P281" s="184">
        <f>O281*H281</f>
        <v>0</v>
      </c>
      <c r="Q281" s="184">
        <v>0</v>
      </c>
      <c r="R281" s="184">
        <f>Q281*H281</f>
        <v>0</v>
      </c>
      <c r="S281" s="184">
        <v>0</v>
      </c>
      <c r="T281" s="185">
        <f>S281*H281</f>
        <v>0</v>
      </c>
      <c r="U281" s="36"/>
      <c r="V281" s="36"/>
      <c r="W281" s="36"/>
      <c r="X281" s="36"/>
      <c r="Y281" s="36"/>
      <c r="Z281" s="36"/>
      <c r="AA281" s="36"/>
      <c r="AB281" s="36"/>
      <c r="AC281" s="36"/>
      <c r="AD281" s="36"/>
      <c r="AE281" s="36"/>
      <c r="AR281" s="186" t="s">
        <v>242</v>
      </c>
      <c r="AT281" s="186" t="s">
        <v>145</v>
      </c>
      <c r="AU281" s="186" t="s">
        <v>82</v>
      </c>
      <c r="AY281" s="19" t="s">
        <v>143</v>
      </c>
      <c r="BE281" s="187">
        <f>IF(N281="základní",J281,0)</f>
        <v>0</v>
      </c>
      <c r="BF281" s="187">
        <f>IF(N281="snížená",J281,0)</f>
        <v>0</v>
      </c>
      <c r="BG281" s="187">
        <f>IF(N281="zákl. přenesená",J281,0)</f>
        <v>0</v>
      </c>
      <c r="BH281" s="187">
        <f>IF(N281="sníž. přenesená",J281,0)</f>
        <v>0</v>
      </c>
      <c r="BI281" s="187">
        <f>IF(N281="nulová",J281,0)</f>
        <v>0</v>
      </c>
      <c r="BJ281" s="19" t="s">
        <v>80</v>
      </c>
      <c r="BK281" s="187">
        <f>ROUND(I281*H281,2)</f>
        <v>0</v>
      </c>
      <c r="BL281" s="19" t="s">
        <v>242</v>
      </c>
      <c r="BM281" s="186" t="s">
        <v>1553</v>
      </c>
    </row>
    <row r="282" spans="1:47" s="2" customFormat="1" ht="29.25">
      <c r="A282" s="36"/>
      <c r="B282" s="37"/>
      <c r="C282" s="38"/>
      <c r="D282" s="188" t="s">
        <v>151</v>
      </c>
      <c r="E282" s="38"/>
      <c r="F282" s="189" t="s">
        <v>1554</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151</v>
      </c>
      <c r="AU282" s="19" t="s">
        <v>82</v>
      </c>
    </row>
    <row r="283" spans="2:63" s="12" customFormat="1" ht="22.9" customHeight="1">
      <c r="B283" s="159"/>
      <c r="C283" s="160"/>
      <c r="D283" s="161" t="s">
        <v>71</v>
      </c>
      <c r="E283" s="173" t="s">
        <v>1555</v>
      </c>
      <c r="F283" s="173" t="s">
        <v>1556</v>
      </c>
      <c r="G283" s="160"/>
      <c r="H283" s="160"/>
      <c r="I283" s="163"/>
      <c r="J283" s="174">
        <f>BK283</f>
        <v>0</v>
      </c>
      <c r="K283" s="160"/>
      <c r="L283" s="165"/>
      <c r="M283" s="166"/>
      <c r="N283" s="167"/>
      <c r="O283" s="167"/>
      <c r="P283" s="168">
        <f>SUM(P284:P367)</f>
        <v>0</v>
      </c>
      <c r="Q283" s="167"/>
      <c r="R283" s="168">
        <f>SUM(R284:R367)</f>
        <v>0.741721</v>
      </c>
      <c r="S283" s="167"/>
      <c r="T283" s="169">
        <f>SUM(T284:T367)</f>
        <v>2.2925299999999997</v>
      </c>
      <c r="AR283" s="170" t="s">
        <v>82</v>
      </c>
      <c r="AT283" s="171" t="s">
        <v>71</v>
      </c>
      <c r="AU283" s="171" t="s">
        <v>80</v>
      </c>
      <c r="AY283" s="170" t="s">
        <v>143</v>
      </c>
      <c r="BK283" s="172">
        <f>SUM(BK284:BK367)</f>
        <v>0</v>
      </c>
    </row>
    <row r="284" spans="1:65" s="2" customFormat="1" ht="14.45" customHeight="1">
      <c r="A284" s="36"/>
      <c r="B284" s="37"/>
      <c r="C284" s="175" t="s">
        <v>380</v>
      </c>
      <c r="D284" s="175" t="s">
        <v>145</v>
      </c>
      <c r="E284" s="176" t="s">
        <v>1557</v>
      </c>
      <c r="F284" s="177" t="s">
        <v>1558</v>
      </c>
      <c r="G284" s="178" t="s">
        <v>148</v>
      </c>
      <c r="H284" s="179">
        <v>1</v>
      </c>
      <c r="I284" s="180"/>
      <c r="J284" s="181">
        <f>ROUND(I284*H284,2)</f>
        <v>0</v>
      </c>
      <c r="K284" s="177" t="s">
        <v>19</v>
      </c>
      <c r="L284" s="41"/>
      <c r="M284" s="182" t="s">
        <v>19</v>
      </c>
      <c r="N284" s="183" t="s">
        <v>43</v>
      </c>
      <c r="O284" s="66"/>
      <c r="P284" s="184">
        <f>O284*H284</f>
        <v>0</v>
      </c>
      <c r="Q284" s="184">
        <v>0.00012</v>
      </c>
      <c r="R284" s="184">
        <f>Q284*H284</f>
        <v>0.00012</v>
      </c>
      <c r="S284" s="184">
        <v>4E-05</v>
      </c>
      <c r="T284" s="185">
        <f>S284*H284</f>
        <v>4E-05</v>
      </c>
      <c r="U284" s="36"/>
      <c r="V284" s="36"/>
      <c r="W284" s="36"/>
      <c r="X284" s="36"/>
      <c r="Y284" s="36"/>
      <c r="Z284" s="36"/>
      <c r="AA284" s="36"/>
      <c r="AB284" s="36"/>
      <c r="AC284" s="36"/>
      <c r="AD284" s="36"/>
      <c r="AE284" s="36"/>
      <c r="AR284" s="186" t="s">
        <v>242</v>
      </c>
      <c r="AT284" s="186" t="s">
        <v>145</v>
      </c>
      <c r="AU284" s="186" t="s">
        <v>82</v>
      </c>
      <c r="AY284" s="19" t="s">
        <v>143</v>
      </c>
      <c r="BE284" s="187">
        <f>IF(N284="základní",J284,0)</f>
        <v>0</v>
      </c>
      <c r="BF284" s="187">
        <f>IF(N284="snížená",J284,0)</f>
        <v>0</v>
      </c>
      <c r="BG284" s="187">
        <f>IF(N284="zákl. přenesená",J284,0)</f>
        <v>0</v>
      </c>
      <c r="BH284" s="187">
        <f>IF(N284="sníž. přenesená",J284,0)</f>
        <v>0</v>
      </c>
      <c r="BI284" s="187">
        <f>IF(N284="nulová",J284,0)</f>
        <v>0</v>
      </c>
      <c r="BJ284" s="19" t="s">
        <v>80</v>
      </c>
      <c r="BK284" s="187">
        <f>ROUND(I284*H284,2)</f>
        <v>0</v>
      </c>
      <c r="BL284" s="19" t="s">
        <v>242</v>
      </c>
      <c r="BM284" s="186" t="s">
        <v>1559</v>
      </c>
    </row>
    <row r="285" spans="1:47" s="2" customFormat="1" ht="12">
      <c r="A285" s="36"/>
      <c r="B285" s="37"/>
      <c r="C285" s="38"/>
      <c r="D285" s="188" t="s">
        <v>151</v>
      </c>
      <c r="E285" s="38"/>
      <c r="F285" s="189" t="s">
        <v>1558</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151</v>
      </c>
      <c r="AU285" s="19" t="s">
        <v>82</v>
      </c>
    </row>
    <row r="286" spans="1:65" s="2" customFormat="1" ht="14.45" customHeight="1">
      <c r="A286" s="36"/>
      <c r="B286" s="37"/>
      <c r="C286" s="225" t="s">
        <v>407</v>
      </c>
      <c r="D286" s="225" t="s">
        <v>214</v>
      </c>
      <c r="E286" s="226" t="s">
        <v>1560</v>
      </c>
      <c r="F286" s="227" t="s">
        <v>1561</v>
      </c>
      <c r="G286" s="228" t="s">
        <v>148</v>
      </c>
      <c r="H286" s="229">
        <v>1</v>
      </c>
      <c r="I286" s="230"/>
      <c r="J286" s="231">
        <f>ROUND(I286*H286,2)</f>
        <v>0</v>
      </c>
      <c r="K286" s="227" t="s">
        <v>155</v>
      </c>
      <c r="L286" s="232"/>
      <c r="M286" s="233" t="s">
        <v>19</v>
      </c>
      <c r="N286" s="234" t="s">
        <v>43</v>
      </c>
      <c r="O286" s="66"/>
      <c r="P286" s="184">
        <f>O286*H286</f>
        <v>0</v>
      </c>
      <c r="Q286" s="184">
        <v>3E-05</v>
      </c>
      <c r="R286" s="184">
        <f>Q286*H286</f>
        <v>3E-05</v>
      </c>
      <c r="S286" s="184">
        <v>0</v>
      </c>
      <c r="T286" s="185">
        <f>S286*H286</f>
        <v>0</v>
      </c>
      <c r="U286" s="36"/>
      <c r="V286" s="36"/>
      <c r="W286" s="36"/>
      <c r="X286" s="36"/>
      <c r="Y286" s="36"/>
      <c r="Z286" s="36"/>
      <c r="AA286" s="36"/>
      <c r="AB286" s="36"/>
      <c r="AC286" s="36"/>
      <c r="AD286" s="36"/>
      <c r="AE286" s="36"/>
      <c r="AR286" s="186" t="s">
        <v>356</v>
      </c>
      <c r="AT286" s="186" t="s">
        <v>214</v>
      </c>
      <c r="AU286" s="186" t="s">
        <v>82</v>
      </c>
      <c r="AY286" s="19" t="s">
        <v>143</v>
      </c>
      <c r="BE286" s="187">
        <f>IF(N286="základní",J286,0)</f>
        <v>0</v>
      </c>
      <c r="BF286" s="187">
        <f>IF(N286="snížená",J286,0)</f>
        <v>0</v>
      </c>
      <c r="BG286" s="187">
        <f>IF(N286="zákl. přenesená",J286,0)</f>
        <v>0</v>
      </c>
      <c r="BH286" s="187">
        <f>IF(N286="sníž. přenesená",J286,0)</f>
        <v>0</v>
      </c>
      <c r="BI286" s="187">
        <f>IF(N286="nulová",J286,0)</f>
        <v>0</v>
      </c>
      <c r="BJ286" s="19" t="s">
        <v>80</v>
      </c>
      <c r="BK286" s="187">
        <f>ROUND(I286*H286,2)</f>
        <v>0</v>
      </c>
      <c r="BL286" s="19" t="s">
        <v>242</v>
      </c>
      <c r="BM286" s="186" t="s">
        <v>1562</v>
      </c>
    </row>
    <row r="287" spans="1:47" s="2" customFormat="1" ht="12">
      <c r="A287" s="36"/>
      <c r="B287" s="37"/>
      <c r="C287" s="38"/>
      <c r="D287" s="188" t="s">
        <v>151</v>
      </c>
      <c r="E287" s="38"/>
      <c r="F287" s="189" t="s">
        <v>1561</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151</v>
      </c>
      <c r="AU287" s="19" t="s">
        <v>82</v>
      </c>
    </row>
    <row r="288" spans="1:65" s="2" customFormat="1" ht="14.45" customHeight="1">
      <c r="A288" s="36"/>
      <c r="B288" s="37"/>
      <c r="C288" s="175" t="s">
        <v>414</v>
      </c>
      <c r="D288" s="175" t="s">
        <v>145</v>
      </c>
      <c r="E288" s="176" t="s">
        <v>1563</v>
      </c>
      <c r="F288" s="177" t="s">
        <v>1564</v>
      </c>
      <c r="G288" s="178" t="s">
        <v>148</v>
      </c>
      <c r="H288" s="179">
        <v>3</v>
      </c>
      <c r="I288" s="180"/>
      <c r="J288" s="181">
        <f>ROUND(I288*H288,2)</f>
        <v>0</v>
      </c>
      <c r="K288" s="177" t="s">
        <v>19</v>
      </c>
      <c r="L288" s="41"/>
      <c r="M288" s="182" t="s">
        <v>19</v>
      </c>
      <c r="N288" s="183" t="s">
        <v>43</v>
      </c>
      <c r="O288" s="66"/>
      <c r="P288" s="184">
        <f>O288*H288</f>
        <v>0</v>
      </c>
      <c r="Q288" s="184">
        <v>3E-05</v>
      </c>
      <c r="R288" s="184">
        <f>Q288*H288</f>
        <v>9E-05</v>
      </c>
      <c r="S288" s="184">
        <v>1E-05</v>
      </c>
      <c r="T288" s="185">
        <f>S288*H288</f>
        <v>3.0000000000000004E-05</v>
      </c>
      <c r="U288" s="36"/>
      <c r="V288" s="36"/>
      <c r="W288" s="36"/>
      <c r="X288" s="36"/>
      <c r="Y288" s="36"/>
      <c r="Z288" s="36"/>
      <c r="AA288" s="36"/>
      <c r="AB288" s="36"/>
      <c r="AC288" s="36"/>
      <c r="AD288" s="36"/>
      <c r="AE288" s="36"/>
      <c r="AR288" s="186" t="s">
        <v>242</v>
      </c>
      <c r="AT288" s="186" t="s">
        <v>145</v>
      </c>
      <c r="AU288" s="186" t="s">
        <v>82</v>
      </c>
      <c r="AY288" s="19" t="s">
        <v>143</v>
      </c>
      <c r="BE288" s="187">
        <f>IF(N288="základní",J288,0)</f>
        <v>0</v>
      </c>
      <c r="BF288" s="187">
        <f>IF(N288="snížená",J288,0)</f>
        <v>0</v>
      </c>
      <c r="BG288" s="187">
        <f>IF(N288="zákl. přenesená",J288,0)</f>
        <v>0</v>
      </c>
      <c r="BH288" s="187">
        <f>IF(N288="sníž. přenesená",J288,0)</f>
        <v>0</v>
      </c>
      <c r="BI288" s="187">
        <f>IF(N288="nulová",J288,0)</f>
        <v>0</v>
      </c>
      <c r="BJ288" s="19" t="s">
        <v>80</v>
      </c>
      <c r="BK288" s="187">
        <f>ROUND(I288*H288,2)</f>
        <v>0</v>
      </c>
      <c r="BL288" s="19" t="s">
        <v>242</v>
      </c>
      <c r="BM288" s="186" t="s">
        <v>1565</v>
      </c>
    </row>
    <row r="289" spans="1:47" s="2" customFormat="1" ht="12">
      <c r="A289" s="36"/>
      <c r="B289" s="37"/>
      <c r="C289" s="38"/>
      <c r="D289" s="188" t="s">
        <v>151</v>
      </c>
      <c r="E289" s="38"/>
      <c r="F289" s="189" t="s">
        <v>1564</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151</v>
      </c>
      <c r="AU289" s="19" t="s">
        <v>82</v>
      </c>
    </row>
    <row r="290" spans="1:65" s="2" customFormat="1" ht="14.45" customHeight="1">
      <c r="A290" s="36"/>
      <c r="B290" s="37"/>
      <c r="C290" s="225" t="s">
        <v>426</v>
      </c>
      <c r="D290" s="225" t="s">
        <v>214</v>
      </c>
      <c r="E290" s="226" t="s">
        <v>1566</v>
      </c>
      <c r="F290" s="227" t="s">
        <v>1567</v>
      </c>
      <c r="G290" s="228" t="s">
        <v>148</v>
      </c>
      <c r="H290" s="229">
        <v>3</v>
      </c>
      <c r="I290" s="230"/>
      <c r="J290" s="231">
        <f>ROUND(I290*H290,2)</f>
        <v>0</v>
      </c>
      <c r="K290" s="227" t="s">
        <v>155</v>
      </c>
      <c r="L290" s="232"/>
      <c r="M290" s="233" t="s">
        <v>19</v>
      </c>
      <c r="N290" s="234" t="s">
        <v>43</v>
      </c>
      <c r="O290" s="66"/>
      <c r="P290" s="184">
        <f>O290*H290</f>
        <v>0</v>
      </c>
      <c r="Q290" s="184">
        <v>7E-05</v>
      </c>
      <c r="R290" s="184">
        <f>Q290*H290</f>
        <v>0.00020999999999999998</v>
      </c>
      <c r="S290" s="184">
        <v>0</v>
      </c>
      <c r="T290" s="185">
        <f>S290*H290</f>
        <v>0</v>
      </c>
      <c r="U290" s="36"/>
      <c r="V290" s="36"/>
      <c r="W290" s="36"/>
      <c r="X290" s="36"/>
      <c r="Y290" s="36"/>
      <c r="Z290" s="36"/>
      <c r="AA290" s="36"/>
      <c r="AB290" s="36"/>
      <c r="AC290" s="36"/>
      <c r="AD290" s="36"/>
      <c r="AE290" s="36"/>
      <c r="AR290" s="186" t="s">
        <v>356</v>
      </c>
      <c r="AT290" s="186" t="s">
        <v>214</v>
      </c>
      <c r="AU290" s="186" t="s">
        <v>82</v>
      </c>
      <c r="AY290" s="19" t="s">
        <v>143</v>
      </c>
      <c r="BE290" s="187">
        <f>IF(N290="základní",J290,0)</f>
        <v>0</v>
      </c>
      <c r="BF290" s="187">
        <f>IF(N290="snížená",J290,0)</f>
        <v>0</v>
      </c>
      <c r="BG290" s="187">
        <f>IF(N290="zákl. přenesená",J290,0)</f>
        <v>0</v>
      </c>
      <c r="BH290" s="187">
        <f>IF(N290="sníž. přenesená",J290,0)</f>
        <v>0</v>
      </c>
      <c r="BI290" s="187">
        <f>IF(N290="nulová",J290,0)</f>
        <v>0</v>
      </c>
      <c r="BJ290" s="19" t="s">
        <v>80</v>
      </c>
      <c r="BK290" s="187">
        <f>ROUND(I290*H290,2)</f>
        <v>0</v>
      </c>
      <c r="BL290" s="19" t="s">
        <v>242</v>
      </c>
      <c r="BM290" s="186" t="s">
        <v>1568</v>
      </c>
    </row>
    <row r="291" spans="1:47" s="2" customFormat="1" ht="12">
      <c r="A291" s="36"/>
      <c r="B291" s="37"/>
      <c r="C291" s="38"/>
      <c r="D291" s="188" t="s">
        <v>151</v>
      </c>
      <c r="E291" s="38"/>
      <c r="F291" s="189" t="s">
        <v>1567</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151</v>
      </c>
      <c r="AU291" s="19" t="s">
        <v>82</v>
      </c>
    </row>
    <row r="292" spans="1:65" s="2" customFormat="1" ht="14.45" customHeight="1">
      <c r="A292" s="36"/>
      <c r="B292" s="37"/>
      <c r="C292" s="175" t="s">
        <v>435</v>
      </c>
      <c r="D292" s="175" t="s">
        <v>145</v>
      </c>
      <c r="E292" s="176" t="s">
        <v>1569</v>
      </c>
      <c r="F292" s="177" t="s">
        <v>1570</v>
      </c>
      <c r="G292" s="178" t="s">
        <v>148</v>
      </c>
      <c r="H292" s="179">
        <v>1</v>
      </c>
      <c r="I292" s="180"/>
      <c r="J292" s="181">
        <f>ROUND(I292*H292,2)</f>
        <v>0</v>
      </c>
      <c r="K292" s="177" t="s">
        <v>19</v>
      </c>
      <c r="L292" s="41"/>
      <c r="M292" s="182" t="s">
        <v>19</v>
      </c>
      <c r="N292" s="183" t="s">
        <v>43</v>
      </c>
      <c r="O292" s="66"/>
      <c r="P292" s="184">
        <f>O292*H292</f>
        <v>0</v>
      </c>
      <c r="Q292" s="184">
        <v>0.06004</v>
      </c>
      <c r="R292" s="184">
        <f>Q292*H292</f>
        <v>0.06004</v>
      </c>
      <c r="S292" s="184">
        <v>0</v>
      </c>
      <c r="T292" s="185">
        <f>S292*H292</f>
        <v>0</v>
      </c>
      <c r="U292" s="36"/>
      <c r="V292" s="36"/>
      <c r="W292" s="36"/>
      <c r="X292" s="36"/>
      <c r="Y292" s="36"/>
      <c r="Z292" s="36"/>
      <c r="AA292" s="36"/>
      <c r="AB292" s="36"/>
      <c r="AC292" s="36"/>
      <c r="AD292" s="36"/>
      <c r="AE292" s="36"/>
      <c r="AR292" s="186" t="s">
        <v>242</v>
      </c>
      <c r="AT292" s="186" t="s">
        <v>145</v>
      </c>
      <c r="AU292" s="186" t="s">
        <v>82</v>
      </c>
      <c r="AY292" s="19" t="s">
        <v>143</v>
      </c>
      <c r="BE292" s="187">
        <f>IF(N292="základní",J292,0)</f>
        <v>0</v>
      </c>
      <c r="BF292" s="187">
        <f>IF(N292="snížená",J292,0)</f>
        <v>0</v>
      </c>
      <c r="BG292" s="187">
        <f>IF(N292="zákl. přenesená",J292,0)</f>
        <v>0</v>
      </c>
      <c r="BH292" s="187">
        <f>IF(N292="sníž. přenesená",J292,0)</f>
        <v>0</v>
      </c>
      <c r="BI292" s="187">
        <f>IF(N292="nulová",J292,0)</f>
        <v>0</v>
      </c>
      <c r="BJ292" s="19" t="s">
        <v>80</v>
      </c>
      <c r="BK292" s="187">
        <f>ROUND(I292*H292,2)</f>
        <v>0</v>
      </c>
      <c r="BL292" s="19" t="s">
        <v>242</v>
      </c>
      <c r="BM292" s="186" t="s">
        <v>1571</v>
      </c>
    </row>
    <row r="293" spans="1:47" s="2" customFormat="1" ht="12">
      <c r="A293" s="36"/>
      <c r="B293" s="37"/>
      <c r="C293" s="38"/>
      <c r="D293" s="188" t="s">
        <v>151</v>
      </c>
      <c r="E293" s="38"/>
      <c r="F293" s="189" t="s">
        <v>1570</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151</v>
      </c>
      <c r="AU293" s="19" t="s">
        <v>82</v>
      </c>
    </row>
    <row r="294" spans="1:65" s="2" customFormat="1" ht="14.45" customHeight="1">
      <c r="A294" s="36"/>
      <c r="B294" s="37"/>
      <c r="C294" s="175" t="s">
        <v>442</v>
      </c>
      <c r="D294" s="175" t="s">
        <v>145</v>
      </c>
      <c r="E294" s="176" t="s">
        <v>1572</v>
      </c>
      <c r="F294" s="177" t="s">
        <v>1573</v>
      </c>
      <c r="G294" s="178" t="s">
        <v>148</v>
      </c>
      <c r="H294" s="179">
        <v>1</v>
      </c>
      <c r="I294" s="180"/>
      <c r="J294" s="181">
        <f>ROUND(I294*H294,2)</f>
        <v>0</v>
      </c>
      <c r="K294" s="177" t="s">
        <v>155</v>
      </c>
      <c r="L294" s="41"/>
      <c r="M294" s="182" t="s">
        <v>19</v>
      </c>
      <c r="N294" s="183" t="s">
        <v>43</v>
      </c>
      <c r="O294" s="66"/>
      <c r="P294" s="184">
        <f>O294*H294</f>
        <v>0</v>
      </c>
      <c r="Q294" s="184">
        <v>0.01127</v>
      </c>
      <c r="R294" s="184">
        <f>Q294*H294</f>
        <v>0.01127</v>
      </c>
      <c r="S294" s="184">
        <v>0</v>
      </c>
      <c r="T294" s="185">
        <f>S294*H294</f>
        <v>0</v>
      </c>
      <c r="U294" s="36"/>
      <c r="V294" s="36"/>
      <c r="W294" s="36"/>
      <c r="X294" s="36"/>
      <c r="Y294" s="36"/>
      <c r="Z294" s="36"/>
      <c r="AA294" s="36"/>
      <c r="AB294" s="36"/>
      <c r="AC294" s="36"/>
      <c r="AD294" s="36"/>
      <c r="AE294" s="36"/>
      <c r="AR294" s="186" t="s">
        <v>242</v>
      </c>
      <c r="AT294" s="186" t="s">
        <v>145</v>
      </c>
      <c r="AU294" s="186" t="s">
        <v>82</v>
      </c>
      <c r="AY294" s="19" t="s">
        <v>143</v>
      </c>
      <c r="BE294" s="187">
        <f>IF(N294="základní",J294,0)</f>
        <v>0</v>
      </c>
      <c r="BF294" s="187">
        <f>IF(N294="snížená",J294,0)</f>
        <v>0</v>
      </c>
      <c r="BG294" s="187">
        <f>IF(N294="zákl. přenesená",J294,0)</f>
        <v>0</v>
      </c>
      <c r="BH294" s="187">
        <f>IF(N294="sníž. přenesená",J294,0)</f>
        <v>0</v>
      </c>
      <c r="BI294" s="187">
        <f>IF(N294="nulová",J294,0)</f>
        <v>0</v>
      </c>
      <c r="BJ294" s="19" t="s">
        <v>80</v>
      </c>
      <c r="BK294" s="187">
        <f>ROUND(I294*H294,2)</f>
        <v>0</v>
      </c>
      <c r="BL294" s="19" t="s">
        <v>242</v>
      </c>
      <c r="BM294" s="186" t="s">
        <v>1574</v>
      </c>
    </row>
    <row r="295" spans="1:47" s="2" customFormat="1" ht="19.5">
      <c r="A295" s="36"/>
      <c r="B295" s="37"/>
      <c r="C295" s="38"/>
      <c r="D295" s="188" t="s">
        <v>151</v>
      </c>
      <c r="E295" s="38"/>
      <c r="F295" s="189" t="s">
        <v>1575</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82</v>
      </c>
    </row>
    <row r="296" spans="2:51" s="14" customFormat="1" ht="12">
      <c r="B296" s="204"/>
      <c r="C296" s="205"/>
      <c r="D296" s="188" t="s">
        <v>158</v>
      </c>
      <c r="E296" s="206" t="s">
        <v>19</v>
      </c>
      <c r="F296" s="207" t="s">
        <v>1576</v>
      </c>
      <c r="G296" s="205"/>
      <c r="H296" s="206" t="s">
        <v>19</v>
      </c>
      <c r="I296" s="208"/>
      <c r="J296" s="205"/>
      <c r="K296" s="205"/>
      <c r="L296" s="209"/>
      <c r="M296" s="210"/>
      <c r="N296" s="211"/>
      <c r="O296" s="211"/>
      <c r="P296" s="211"/>
      <c r="Q296" s="211"/>
      <c r="R296" s="211"/>
      <c r="S296" s="211"/>
      <c r="T296" s="212"/>
      <c r="AT296" s="213" t="s">
        <v>158</v>
      </c>
      <c r="AU296" s="213" t="s">
        <v>82</v>
      </c>
      <c r="AV296" s="14" t="s">
        <v>80</v>
      </c>
      <c r="AW296" s="14" t="s">
        <v>33</v>
      </c>
      <c r="AX296" s="14" t="s">
        <v>72</v>
      </c>
      <c r="AY296" s="213" t="s">
        <v>143</v>
      </c>
    </row>
    <row r="297" spans="2:51" s="13" customFormat="1" ht="12">
      <c r="B297" s="193"/>
      <c r="C297" s="194"/>
      <c r="D297" s="188" t="s">
        <v>158</v>
      </c>
      <c r="E297" s="195" t="s">
        <v>19</v>
      </c>
      <c r="F297" s="196" t="s">
        <v>80</v>
      </c>
      <c r="G297" s="194"/>
      <c r="H297" s="197">
        <v>1</v>
      </c>
      <c r="I297" s="198"/>
      <c r="J297" s="194"/>
      <c r="K297" s="194"/>
      <c r="L297" s="199"/>
      <c r="M297" s="200"/>
      <c r="N297" s="201"/>
      <c r="O297" s="201"/>
      <c r="P297" s="201"/>
      <c r="Q297" s="201"/>
      <c r="R297" s="201"/>
      <c r="S297" s="201"/>
      <c r="T297" s="202"/>
      <c r="AT297" s="203" t="s">
        <v>158</v>
      </c>
      <c r="AU297" s="203" t="s">
        <v>82</v>
      </c>
      <c r="AV297" s="13" t="s">
        <v>82</v>
      </c>
      <c r="AW297" s="13" t="s">
        <v>33</v>
      </c>
      <c r="AX297" s="13" t="s">
        <v>72</v>
      </c>
      <c r="AY297" s="203" t="s">
        <v>143</v>
      </c>
    </row>
    <row r="298" spans="2:51" s="15" customFormat="1" ht="12">
      <c r="B298" s="214"/>
      <c r="C298" s="215"/>
      <c r="D298" s="188" t="s">
        <v>158</v>
      </c>
      <c r="E298" s="216" t="s">
        <v>19</v>
      </c>
      <c r="F298" s="217" t="s">
        <v>172</v>
      </c>
      <c r="G298" s="215"/>
      <c r="H298" s="218">
        <v>1</v>
      </c>
      <c r="I298" s="219"/>
      <c r="J298" s="215"/>
      <c r="K298" s="215"/>
      <c r="L298" s="220"/>
      <c r="M298" s="221"/>
      <c r="N298" s="222"/>
      <c r="O298" s="222"/>
      <c r="P298" s="222"/>
      <c r="Q298" s="222"/>
      <c r="R298" s="222"/>
      <c r="S298" s="222"/>
      <c r="T298" s="223"/>
      <c r="AT298" s="224" t="s">
        <v>158</v>
      </c>
      <c r="AU298" s="224" t="s">
        <v>82</v>
      </c>
      <c r="AV298" s="15" t="s">
        <v>149</v>
      </c>
      <c r="AW298" s="15" t="s">
        <v>33</v>
      </c>
      <c r="AX298" s="15" t="s">
        <v>80</v>
      </c>
      <c r="AY298" s="224" t="s">
        <v>143</v>
      </c>
    </row>
    <row r="299" spans="1:65" s="2" customFormat="1" ht="14.45" customHeight="1">
      <c r="A299" s="36"/>
      <c r="B299" s="37"/>
      <c r="C299" s="225" t="s">
        <v>447</v>
      </c>
      <c r="D299" s="225" t="s">
        <v>214</v>
      </c>
      <c r="E299" s="226" t="s">
        <v>1577</v>
      </c>
      <c r="F299" s="227" t="s">
        <v>1578</v>
      </c>
      <c r="G299" s="228" t="s">
        <v>148</v>
      </c>
      <c r="H299" s="229">
        <v>2</v>
      </c>
      <c r="I299" s="230"/>
      <c r="J299" s="231">
        <f>ROUND(I299*H299,2)</f>
        <v>0</v>
      </c>
      <c r="K299" s="227" t="s">
        <v>19</v>
      </c>
      <c r="L299" s="232"/>
      <c r="M299" s="233" t="s">
        <v>19</v>
      </c>
      <c r="N299" s="234" t="s">
        <v>43</v>
      </c>
      <c r="O299" s="66"/>
      <c r="P299" s="184">
        <f>O299*H299</f>
        <v>0</v>
      </c>
      <c r="Q299" s="184">
        <v>0.00121</v>
      </c>
      <c r="R299" s="184">
        <f>Q299*H299</f>
        <v>0.00242</v>
      </c>
      <c r="S299" s="184">
        <v>0</v>
      </c>
      <c r="T299" s="185">
        <f>S299*H299</f>
        <v>0</v>
      </c>
      <c r="U299" s="36"/>
      <c r="V299" s="36"/>
      <c r="W299" s="36"/>
      <c r="X299" s="36"/>
      <c r="Y299" s="36"/>
      <c r="Z299" s="36"/>
      <c r="AA299" s="36"/>
      <c r="AB299" s="36"/>
      <c r="AC299" s="36"/>
      <c r="AD299" s="36"/>
      <c r="AE299" s="36"/>
      <c r="AR299" s="186" t="s">
        <v>356</v>
      </c>
      <c r="AT299" s="186" t="s">
        <v>214</v>
      </c>
      <c r="AU299" s="186" t="s">
        <v>82</v>
      </c>
      <c r="AY299" s="19" t="s">
        <v>143</v>
      </c>
      <c r="BE299" s="187">
        <f>IF(N299="základní",J299,0)</f>
        <v>0</v>
      </c>
      <c r="BF299" s="187">
        <f>IF(N299="snížená",J299,0)</f>
        <v>0</v>
      </c>
      <c r="BG299" s="187">
        <f>IF(N299="zákl. přenesená",J299,0)</f>
        <v>0</v>
      </c>
      <c r="BH299" s="187">
        <f>IF(N299="sníž. přenesená",J299,0)</f>
        <v>0</v>
      </c>
      <c r="BI299" s="187">
        <f>IF(N299="nulová",J299,0)</f>
        <v>0</v>
      </c>
      <c r="BJ299" s="19" t="s">
        <v>80</v>
      </c>
      <c r="BK299" s="187">
        <f>ROUND(I299*H299,2)</f>
        <v>0</v>
      </c>
      <c r="BL299" s="19" t="s">
        <v>242</v>
      </c>
      <c r="BM299" s="186" t="s">
        <v>1579</v>
      </c>
    </row>
    <row r="300" spans="1:47" s="2" customFormat="1" ht="12">
      <c r="A300" s="36"/>
      <c r="B300" s="37"/>
      <c r="C300" s="38"/>
      <c r="D300" s="188" t="s">
        <v>151</v>
      </c>
      <c r="E300" s="38"/>
      <c r="F300" s="189" t="s">
        <v>1578</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151</v>
      </c>
      <c r="AU300" s="19" t="s">
        <v>82</v>
      </c>
    </row>
    <row r="301" spans="1:65" s="2" customFormat="1" ht="14.45" customHeight="1">
      <c r="A301" s="36"/>
      <c r="B301" s="37"/>
      <c r="C301" s="225" t="s">
        <v>452</v>
      </c>
      <c r="D301" s="225" t="s">
        <v>214</v>
      </c>
      <c r="E301" s="226" t="s">
        <v>1580</v>
      </c>
      <c r="F301" s="227" t="s">
        <v>1581</v>
      </c>
      <c r="G301" s="228" t="s">
        <v>148</v>
      </c>
      <c r="H301" s="229">
        <v>10</v>
      </c>
      <c r="I301" s="230"/>
      <c r="J301" s="231">
        <f>ROUND(I301*H301,2)</f>
        <v>0</v>
      </c>
      <c r="K301" s="227" t="s">
        <v>19</v>
      </c>
      <c r="L301" s="232"/>
      <c r="M301" s="233" t="s">
        <v>19</v>
      </c>
      <c r="N301" s="234" t="s">
        <v>43</v>
      </c>
      <c r="O301" s="66"/>
      <c r="P301" s="184">
        <f>O301*H301</f>
        <v>0</v>
      </c>
      <c r="Q301" s="184">
        <v>0.00165</v>
      </c>
      <c r="R301" s="184">
        <f>Q301*H301</f>
        <v>0.0165</v>
      </c>
      <c r="S301" s="184">
        <v>0</v>
      </c>
      <c r="T301" s="185">
        <f>S301*H301</f>
        <v>0</v>
      </c>
      <c r="U301" s="36"/>
      <c r="V301" s="36"/>
      <c r="W301" s="36"/>
      <c r="X301" s="36"/>
      <c r="Y301" s="36"/>
      <c r="Z301" s="36"/>
      <c r="AA301" s="36"/>
      <c r="AB301" s="36"/>
      <c r="AC301" s="36"/>
      <c r="AD301" s="36"/>
      <c r="AE301" s="36"/>
      <c r="AR301" s="186" t="s">
        <v>356</v>
      </c>
      <c r="AT301" s="186" t="s">
        <v>214</v>
      </c>
      <c r="AU301" s="186" t="s">
        <v>82</v>
      </c>
      <c r="AY301" s="19" t="s">
        <v>143</v>
      </c>
      <c r="BE301" s="187">
        <f>IF(N301="základní",J301,0)</f>
        <v>0</v>
      </c>
      <c r="BF301" s="187">
        <f>IF(N301="snížená",J301,0)</f>
        <v>0</v>
      </c>
      <c r="BG301" s="187">
        <f>IF(N301="zákl. přenesená",J301,0)</f>
        <v>0</v>
      </c>
      <c r="BH301" s="187">
        <f>IF(N301="sníž. přenesená",J301,0)</f>
        <v>0</v>
      </c>
      <c r="BI301" s="187">
        <f>IF(N301="nulová",J301,0)</f>
        <v>0</v>
      </c>
      <c r="BJ301" s="19" t="s">
        <v>80</v>
      </c>
      <c r="BK301" s="187">
        <f>ROUND(I301*H301,2)</f>
        <v>0</v>
      </c>
      <c r="BL301" s="19" t="s">
        <v>242</v>
      </c>
      <c r="BM301" s="186" t="s">
        <v>1582</v>
      </c>
    </row>
    <row r="302" spans="1:47" s="2" customFormat="1" ht="12">
      <c r="A302" s="36"/>
      <c r="B302" s="37"/>
      <c r="C302" s="38"/>
      <c r="D302" s="188" t="s">
        <v>151</v>
      </c>
      <c r="E302" s="38"/>
      <c r="F302" s="189" t="s">
        <v>1581</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151</v>
      </c>
      <c r="AU302" s="19" t="s">
        <v>82</v>
      </c>
    </row>
    <row r="303" spans="1:65" s="2" customFormat="1" ht="14.45" customHeight="1">
      <c r="A303" s="36"/>
      <c r="B303" s="37"/>
      <c r="C303" s="175" t="s">
        <v>457</v>
      </c>
      <c r="D303" s="175" t="s">
        <v>145</v>
      </c>
      <c r="E303" s="176" t="s">
        <v>1583</v>
      </c>
      <c r="F303" s="177" t="s">
        <v>1584</v>
      </c>
      <c r="G303" s="178" t="s">
        <v>375</v>
      </c>
      <c r="H303" s="179">
        <v>147</v>
      </c>
      <c r="I303" s="180"/>
      <c r="J303" s="181">
        <f>ROUND(I303*H303,2)</f>
        <v>0</v>
      </c>
      <c r="K303" s="177" t="s">
        <v>155</v>
      </c>
      <c r="L303" s="41"/>
      <c r="M303" s="182" t="s">
        <v>19</v>
      </c>
      <c r="N303" s="183" t="s">
        <v>43</v>
      </c>
      <c r="O303" s="66"/>
      <c r="P303" s="184">
        <f>O303*H303</f>
        <v>0</v>
      </c>
      <c r="Q303" s="184">
        <v>0</v>
      </c>
      <c r="R303" s="184">
        <f>Q303*H303</f>
        <v>0</v>
      </c>
      <c r="S303" s="184">
        <v>0.01492</v>
      </c>
      <c r="T303" s="185">
        <f>S303*H303</f>
        <v>2.19324</v>
      </c>
      <c r="U303" s="36"/>
      <c r="V303" s="36"/>
      <c r="W303" s="36"/>
      <c r="X303" s="36"/>
      <c r="Y303" s="36"/>
      <c r="Z303" s="36"/>
      <c r="AA303" s="36"/>
      <c r="AB303" s="36"/>
      <c r="AC303" s="36"/>
      <c r="AD303" s="36"/>
      <c r="AE303" s="36"/>
      <c r="AR303" s="186" t="s">
        <v>242</v>
      </c>
      <c r="AT303" s="186" t="s">
        <v>145</v>
      </c>
      <c r="AU303" s="186" t="s">
        <v>82</v>
      </c>
      <c r="AY303" s="19" t="s">
        <v>143</v>
      </c>
      <c r="BE303" s="187">
        <f>IF(N303="základní",J303,0)</f>
        <v>0</v>
      </c>
      <c r="BF303" s="187">
        <f>IF(N303="snížená",J303,0)</f>
        <v>0</v>
      </c>
      <c r="BG303" s="187">
        <f>IF(N303="zákl. přenesená",J303,0)</f>
        <v>0</v>
      </c>
      <c r="BH303" s="187">
        <f>IF(N303="sníž. přenesená",J303,0)</f>
        <v>0</v>
      </c>
      <c r="BI303" s="187">
        <f>IF(N303="nulová",J303,0)</f>
        <v>0</v>
      </c>
      <c r="BJ303" s="19" t="s">
        <v>80</v>
      </c>
      <c r="BK303" s="187">
        <f>ROUND(I303*H303,2)</f>
        <v>0</v>
      </c>
      <c r="BL303" s="19" t="s">
        <v>242</v>
      </c>
      <c r="BM303" s="186" t="s">
        <v>1585</v>
      </c>
    </row>
    <row r="304" spans="1:47" s="2" customFormat="1" ht="19.5">
      <c r="A304" s="36"/>
      <c r="B304" s="37"/>
      <c r="C304" s="38"/>
      <c r="D304" s="188" t="s">
        <v>151</v>
      </c>
      <c r="E304" s="38"/>
      <c r="F304" s="189" t="s">
        <v>1586</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151</v>
      </c>
      <c r="AU304" s="19" t="s">
        <v>82</v>
      </c>
    </row>
    <row r="305" spans="2:51" s="13" customFormat="1" ht="12">
      <c r="B305" s="193"/>
      <c r="C305" s="194"/>
      <c r="D305" s="188" t="s">
        <v>158</v>
      </c>
      <c r="E305" s="195" t="s">
        <v>19</v>
      </c>
      <c r="F305" s="196" t="s">
        <v>1587</v>
      </c>
      <c r="G305" s="194"/>
      <c r="H305" s="197">
        <v>147</v>
      </c>
      <c r="I305" s="198"/>
      <c r="J305" s="194"/>
      <c r="K305" s="194"/>
      <c r="L305" s="199"/>
      <c r="M305" s="200"/>
      <c r="N305" s="201"/>
      <c r="O305" s="201"/>
      <c r="P305" s="201"/>
      <c r="Q305" s="201"/>
      <c r="R305" s="201"/>
      <c r="S305" s="201"/>
      <c r="T305" s="202"/>
      <c r="AT305" s="203" t="s">
        <v>158</v>
      </c>
      <c r="AU305" s="203" t="s">
        <v>82</v>
      </c>
      <c r="AV305" s="13" t="s">
        <v>82</v>
      </c>
      <c r="AW305" s="13" t="s">
        <v>33</v>
      </c>
      <c r="AX305" s="13" t="s">
        <v>80</v>
      </c>
      <c r="AY305" s="203" t="s">
        <v>143</v>
      </c>
    </row>
    <row r="306" spans="1:65" s="2" customFormat="1" ht="14.45" customHeight="1">
      <c r="A306" s="36"/>
      <c r="B306" s="37"/>
      <c r="C306" s="175" t="s">
        <v>465</v>
      </c>
      <c r="D306" s="175" t="s">
        <v>145</v>
      </c>
      <c r="E306" s="176" t="s">
        <v>1588</v>
      </c>
      <c r="F306" s="177" t="s">
        <v>1589</v>
      </c>
      <c r="G306" s="178" t="s">
        <v>148</v>
      </c>
      <c r="H306" s="179">
        <v>2</v>
      </c>
      <c r="I306" s="180"/>
      <c r="J306" s="181">
        <f>ROUND(I306*H306,2)</f>
        <v>0</v>
      </c>
      <c r="K306" s="177" t="s">
        <v>155</v>
      </c>
      <c r="L306" s="41"/>
      <c r="M306" s="182" t="s">
        <v>19</v>
      </c>
      <c r="N306" s="183" t="s">
        <v>43</v>
      </c>
      <c r="O306" s="66"/>
      <c r="P306" s="184">
        <f>O306*H306</f>
        <v>0</v>
      </c>
      <c r="Q306" s="184">
        <v>0.00157</v>
      </c>
      <c r="R306" s="184">
        <f>Q306*H306</f>
        <v>0.00314</v>
      </c>
      <c r="S306" s="184">
        <v>0</v>
      </c>
      <c r="T306" s="185">
        <f>S306*H306</f>
        <v>0</v>
      </c>
      <c r="U306" s="36"/>
      <c r="V306" s="36"/>
      <c r="W306" s="36"/>
      <c r="X306" s="36"/>
      <c r="Y306" s="36"/>
      <c r="Z306" s="36"/>
      <c r="AA306" s="36"/>
      <c r="AB306" s="36"/>
      <c r="AC306" s="36"/>
      <c r="AD306" s="36"/>
      <c r="AE306" s="36"/>
      <c r="AR306" s="186" t="s">
        <v>242</v>
      </c>
      <c r="AT306" s="186" t="s">
        <v>145</v>
      </c>
      <c r="AU306" s="186" t="s">
        <v>82</v>
      </c>
      <c r="AY306" s="19" t="s">
        <v>143</v>
      </c>
      <c r="BE306" s="187">
        <f>IF(N306="základní",J306,0)</f>
        <v>0</v>
      </c>
      <c r="BF306" s="187">
        <f>IF(N306="snížená",J306,0)</f>
        <v>0</v>
      </c>
      <c r="BG306" s="187">
        <f>IF(N306="zákl. přenesená",J306,0)</f>
        <v>0</v>
      </c>
      <c r="BH306" s="187">
        <f>IF(N306="sníž. přenesená",J306,0)</f>
        <v>0</v>
      </c>
      <c r="BI306" s="187">
        <f>IF(N306="nulová",J306,0)</f>
        <v>0</v>
      </c>
      <c r="BJ306" s="19" t="s">
        <v>80</v>
      </c>
      <c r="BK306" s="187">
        <f>ROUND(I306*H306,2)</f>
        <v>0</v>
      </c>
      <c r="BL306" s="19" t="s">
        <v>242</v>
      </c>
      <c r="BM306" s="186" t="s">
        <v>1590</v>
      </c>
    </row>
    <row r="307" spans="1:47" s="2" customFormat="1" ht="19.5">
      <c r="A307" s="36"/>
      <c r="B307" s="37"/>
      <c r="C307" s="38"/>
      <c r="D307" s="188" t="s">
        <v>151</v>
      </c>
      <c r="E307" s="38"/>
      <c r="F307" s="189" t="s">
        <v>1591</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151</v>
      </c>
      <c r="AU307" s="19" t="s">
        <v>82</v>
      </c>
    </row>
    <row r="308" spans="2:51" s="14" customFormat="1" ht="12">
      <c r="B308" s="204"/>
      <c r="C308" s="205"/>
      <c r="D308" s="188" t="s">
        <v>158</v>
      </c>
      <c r="E308" s="206" t="s">
        <v>19</v>
      </c>
      <c r="F308" s="207" t="s">
        <v>1592</v>
      </c>
      <c r="G308" s="205"/>
      <c r="H308" s="206" t="s">
        <v>19</v>
      </c>
      <c r="I308" s="208"/>
      <c r="J308" s="205"/>
      <c r="K308" s="205"/>
      <c r="L308" s="209"/>
      <c r="M308" s="210"/>
      <c r="N308" s="211"/>
      <c r="O308" s="211"/>
      <c r="P308" s="211"/>
      <c r="Q308" s="211"/>
      <c r="R308" s="211"/>
      <c r="S308" s="211"/>
      <c r="T308" s="212"/>
      <c r="AT308" s="213" t="s">
        <v>158</v>
      </c>
      <c r="AU308" s="213" t="s">
        <v>82</v>
      </c>
      <c r="AV308" s="14" t="s">
        <v>80</v>
      </c>
      <c r="AW308" s="14" t="s">
        <v>33</v>
      </c>
      <c r="AX308" s="14" t="s">
        <v>72</v>
      </c>
      <c r="AY308" s="213" t="s">
        <v>143</v>
      </c>
    </row>
    <row r="309" spans="2:51" s="14" customFormat="1" ht="12">
      <c r="B309" s="204"/>
      <c r="C309" s="205"/>
      <c r="D309" s="188" t="s">
        <v>158</v>
      </c>
      <c r="E309" s="206" t="s">
        <v>19</v>
      </c>
      <c r="F309" s="207" t="s">
        <v>1593</v>
      </c>
      <c r="G309" s="205"/>
      <c r="H309" s="206" t="s">
        <v>19</v>
      </c>
      <c r="I309" s="208"/>
      <c r="J309" s="205"/>
      <c r="K309" s="205"/>
      <c r="L309" s="209"/>
      <c r="M309" s="210"/>
      <c r="N309" s="211"/>
      <c r="O309" s="211"/>
      <c r="P309" s="211"/>
      <c r="Q309" s="211"/>
      <c r="R309" s="211"/>
      <c r="S309" s="211"/>
      <c r="T309" s="212"/>
      <c r="AT309" s="213" t="s">
        <v>158</v>
      </c>
      <c r="AU309" s="213" t="s">
        <v>82</v>
      </c>
      <c r="AV309" s="14" t="s">
        <v>80</v>
      </c>
      <c r="AW309" s="14" t="s">
        <v>33</v>
      </c>
      <c r="AX309" s="14" t="s">
        <v>72</v>
      </c>
      <c r="AY309" s="213" t="s">
        <v>143</v>
      </c>
    </row>
    <row r="310" spans="2:51" s="13" customFormat="1" ht="12">
      <c r="B310" s="193"/>
      <c r="C310" s="194"/>
      <c r="D310" s="188" t="s">
        <v>158</v>
      </c>
      <c r="E310" s="195" t="s">
        <v>19</v>
      </c>
      <c r="F310" s="196" t="s">
        <v>82</v>
      </c>
      <c r="G310" s="194"/>
      <c r="H310" s="197">
        <v>2</v>
      </c>
      <c r="I310" s="198"/>
      <c r="J310" s="194"/>
      <c r="K310" s="194"/>
      <c r="L310" s="199"/>
      <c r="M310" s="200"/>
      <c r="N310" s="201"/>
      <c r="O310" s="201"/>
      <c r="P310" s="201"/>
      <c r="Q310" s="201"/>
      <c r="R310" s="201"/>
      <c r="S310" s="201"/>
      <c r="T310" s="202"/>
      <c r="AT310" s="203" t="s">
        <v>158</v>
      </c>
      <c r="AU310" s="203" t="s">
        <v>82</v>
      </c>
      <c r="AV310" s="13" t="s">
        <v>82</v>
      </c>
      <c r="AW310" s="13" t="s">
        <v>33</v>
      </c>
      <c r="AX310" s="13" t="s">
        <v>72</v>
      </c>
      <c r="AY310" s="203" t="s">
        <v>143</v>
      </c>
    </row>
    <row r="311" spans="2:51" s="15" customFormat="1" ht="12">
      <c r="B311" s="214"/>
      <c r="C311" s="215"/>
      <c r="D311" s="188" t="s">
        <v>158</v>
      </c>
      <c r="E311" s="216" t="s">
        <v>19</v>
      </c>
      <c r="F311" s="217" t="s">
        <v>172</v>
      </c>
      <c r="G311" s="215"/>
      <c r="H311" s="218">
        <v>2</v>
      </c>
      <c r="I311" s="219"/>
      <c r="J311" s="215"/>
      <c r="K311" s="215"/>
      <c r="L311" s="220"/>
      <c r="M311" s="221"/>
      <c r="N311" s="222"/>
      <c r="O311" s="222"/>
      <c r="P311" s="222"/>
      <c r="Q311" s="222"/>
      <c r="R311" s="222"/>
      <c r="S311" s="222"/>
      <c r="T311" s="223"/>
      <c r="AT311" s="224" t="s">
        <v>158</v>
      </c>
      <c r="AU311" s="224" t="s">
        <v>82</v>
      </c>
      <c r="AV311" s="15" t="s">
        <v>149</v>
      </c>
      <c r="AW311" s="15" t="s">
        <v>33</v>
      </c>
      <c r="AX311" s="15" t="s">
        <v>80</v>
      </c>
      <c r="AY311" s="224" t="s">
        <v>143</v>
      </c>
    </row>
    <row r="312" spans="1:65" s="2" customFormat="1" ht="14.45" customHeight="1">
      <c r="A312" s="36"/>
      <c r="B312" s="37"/>
      <c r="C312" s="175" t="s">
        <v>473</v>
      </c>
      <c r="D312" s="175" t="s">
        <v>145</v>
      </c>
      <c r="E312" s="176" t="s">
        <v>1594</v>
      </c>
      <c r="F312" s="177" t="s">
        <v>1595</v>
      </c>
      <c r="G312" s="178" t="s">
        <v>148</v>
      </c>
      <c r="H312" s="179">
        <v>6</v>
      </c>
      <c r="I312" s="180"/>
      <c r="J312" s="181">
        <f>ROUND(I312*H312,2)</f>
        <v>0</v>
      </c>
      <c r="K312" s="177" t="s">
        <v>155</v>
      </c>
      <c r="L312" s="41"/>
      <c r="M312" s="182" t="s">
        <v>19</v>
      </c>
      <c r="N312" s="183" t="s">
        <v>43</v>
      </c>
      <c r="O312" s="66"/>
      <c r="P312" s="184">
        <f>O312*H312</f>
        <v>0</v>
      </c>
      <c r="Q312" s="184">
        <v>0.00202</v>
      </c>
      <c r="R312" s="184">
        <f>Q312*H312</f>
        <v>0.01212</v>
      </c>
      <c r="S312" s="184">
        <v>0</v>
      </c>
      <c r="T312" s="185">
        <f>S312*H312</f>
        <v>0</v>
      </c>
      <c r="U312" s="36"/>
      <c r="V312" s="36"/>
      <c r="W312" s="36"/>
      <c r="X312" s="36"/>
      <c r="Y312" s="36"/>
      <c r="Z312" s="36"/>
      <c r="AA312" s="36"/>
      <c r="AB312" s="36"/>
      <c r="AC312" s="36"/>
      <c r="AD312" s="36"/>
      <c r="AE312" s="36"/>
      <c r="AR312" s="186" t="s">
        <v>242</v>
      </c>
      <c r="AT312" s="186" t="s">
        <v>145</v>
      </c>
      <c r="AU312" s="186" t="s">
        <v>82</v>
      </c>
      <c r="AY312" s="19" t="s">
        <v>143</v>
      </c>
      <c r="BE312" s="187">
        <f>IF(N312="základní",J312,0)</f>
        <v>0</v>
      </c>
      <c r="BF312" s="187">
        <f>IF(N312="snížená",J312,0)</f>
        <v>0</v>
      </c>
      <c r="BG312" s="187">
        <f>IF(N312="zákl. přenesená",J312,0)</f>
        <v>0</v>
      </c>
      <c r="BH312" s="187">
        <f>IF(N312="sníž. přenesená",J312,0)</f>
        <v>0</v>
      </c>
      <c r="BI312" s="187">
        <f>IF(N312="nulová",J312,0)</f>
        <v>0</v>
      </c>
      <c r="BJ312" s="19" t="s">
        <v>80</v>
      </c>
      <c r="BK312" s="187">
        <f>ROUND(I312*H312,2)</f>
        <v>0</v>
      </c>
      <c r="BL312" s="19" t="s">
        <v>242</v>
      </c>
      <c r="BM312" s="186" t="s">
        <v>1596</v>
      </c>
    </row>
    <row r="313" spans="1:47" s="2" customFormat="1" ht="19.5">
      <c r="A313" s="36"/>
      <c r="B313" s="37"/>
      <c r="C313" s="38"/>
      <c r="D313" s="188" t="s">
        <v>151</v>
      </c>
      <c r="E313" s="38"/>
      <c r="F313" s="189" t="s">
        <v>1597</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151</v>
      </c>
      <c r="AU313" s="19" t="s">
        <v>82</v>
      </c>
    </row>
    <row r="314" spans="2:51" s="14" customFormat="1" ht="12">
      <c r="B314" s="204"/>
      <c r="C314" s="205"/>
      <c r="D314" s="188" t="s">
        <v>158</v>
      </c>
      <c r="E314" s="206" t="s">
        <v>19</v>
      </c>
      <c r="F314" s="207" t="s">
        <v>1598</v>
      </c>
      <c r="G314" s="205"/>
      <c r="H314" s="206" t="s">
        <v>19</v>
      </c>
      <c r="I314" s="208"/>
      <c r="J314" s="205"/>
      <c r="K314" s="205"/>
      <c r="L314" s="209"/>
      <c r="M314" s="210"/>
      <c r="N314" s="211"/>
      <c r="O314" s="211"/>
      <c r="P314" s="211"/>
      <c r="Q314" s="211"/>
      <c r="R314" s="211"/>
      <c r="S314" s="211"/>
      <c r="T314" s="212"/>
      <c r="AT314" s="213" t="s">
        <v>158</v>
      </c>
      <c r="AU314" s="213" t="s">
        <v>82</v>
      </c>
      <c r="AV314" s="14" t="s">
        <v>80</v>
      </c>
      <c r="AW314" s="14" t="s">
        <v>33</v>
      </c>
      <c r="AX314" s="14" t="s">
        <v>72</v>
      </c>
      <c r="AY314" s="213" t="s">
        <v>143</v>
      </c>
    </row>
    <row r="315" spans="2:51" s="13" customFormat="1" ht="12">
      <c r="B315" s="193"/>
      <c r="C315" s="194"/>
      <c r="D315" s="188" t="s">
        <v>158</v>
      </c>
      <c r="E315" s="195" t="s">
        <v>19</v>
      </c>
      <c r="F315" s="196" t="s">
        <v>182</v>
      </c>
      <c r="G315" s="194"/>
      <c r="H315" s="197">
        <v>6</v>
      </c>
      <c r="I315" s="198"/>
      <c r="J315" s="194"/>
      <c r="K315" s="194"/>
      <c r="L315" s="199"/>
      <c r="M315" s="200"/>
      <c r="N315" s="201"/>
      <c r="O315" s="201"/>
      <c r="P315" s="201"/>
      <c r="Q315" s="201"/>
      <c r="R315" s="201"/>
      <c r="S315" s="201"/>
      <c r="T315" s="202"/>
      <c r="AT315" s="203" t="s">
        <v>158</v>
      </c>
      <c r="AU315" s="203" t="s">
        <v>82</v>
      </c>
      <c r="AV315" s="13" t="s">
        <v>82</v>
      </c>
      <c r="AW315" s="13" t="s">
        <v>33</v>
      </c>
      <c r="AX315" s="13" t="s">
        <v>72</v>
      </c>
      <c r="AY315" s="203" t="s">
        <v>143</v>
      </c>
    </row>
    <row r="316" spans="2:51" s="15" customFormat="1" ht="12">
      <c r="B316" s="214"/>
      <c r="C316" s="215"/>
      <c r="D316" s="188" t="s">
        <v>158</v>
      </c>
      <c r="E316" s="216" t="s">
        <v>19</v>
      </c>
      <c r="F316" s="217" t="s">
        <v>172</v>
      </c>
      <c r="G316" s="215"/>
      <c r="H316" s="218">
        <v>6</v>
      </c>
      <c r="I316" s="219"/>
      <c r="J316" s="215"/>
      <c r="K316" s="215"/>
      <c r="L316" s="220"/>
      <c r="M316" s="221"/>
      <c r="N316" s="222"/>
      <c r="O316" s="222"/>
      <c r="P316" s="222"/>
      <c r="Q316" s="222"/>
      <c r="R316" s="222"/>
      <c r="S316" s="222"/>
      <c r="T316" s="223"/>
      <c r="AT316" s="224" t="s">
        <v>158</v>
      </c>
      <c r="AU316" s="224" t="s">
        <v>82</v>
      </c>
      <c r="AV316" s="15" t="s">
        <v>149</v>
      </c>
      <c r="AW316" s="15" t="s">
        <v>33</v>
      </c>
      <c r="AX316" s="15" t="s">
        <v>80</v>
      </c>
      <c r="AY316" s="224" t="s">
        <v>143</v>
      </c>
    </row>
    <row r="317" spans="1:65" s="2" customFormat="1" ht="14.45" customHeight="1">
      <c r="A317" s="36"/>
      <c r="B317" s="37"/>
      <c r="C317" s="225" t="s">
        <v>479</v>
      </c>
      <c r="D317" s="225" t="s">
        <v>214</v>
      </c>
      <c r="E317" s="226" t="s">
        <v>1599</v>
      </c>
      <c r="F317" s="227" t="s">
        <v>1600</v>
      </c>
      <c r="G317" s="228" t="s">
        <v>148</v>
      </c>
      <c r="H317" s="229">
        <v>1</v>
      </c>
      <c r="I317" s="230"/>
      <c r="J317" s="231">
        <f>ROUND(I317*H317,2)</f>
        <v>0</v>
      </c>
      <c r="K317" s="227" t="s">
        <v>19</v>
      </c>
      <c r="L317" s="232"/>
      <c r="M317" s="233" t="s">
        <v>19</v>
      </c>
      <c r="N317" s="234" t="s">
        <v>43</v>
      </c>
      <c r="O317" s="66"/>
      <c r="P317" s="184">
        <f>O317*H317</f>
        <v>0</v>
      </c>
      <c r="Q317" s="184">
        <v>0.0004</v>
      </c>
      <c r="R317" s="184">
        <f>Q317*H317</f>
        <v>0.0004</v>
      </c>
      <c r="S317" s="184">
        <v>0</v>
      </c>
      <c r="T317" s="185">
        <f>S317*H317</f>
        <v>0</v>
      </c>
      <c r="U317" s="36"/>
      <c r="V317" s="36"/>
      <c r="W317" s="36"/>
      <c r="X317" s="36"/>
      <c r="Y317" s="36"/>
      <c r="Z317" s="36"/>
      <c r="AA317" s="36"/>
      <c r="AB317" s="36"/>
      <c r="AC317" s="36"/>
      <c r="AD317" s="36"/>
      <c r="AE317" s="36"/>
      <c r="AR317" s="186" t="s">
        <v>356</v>
      </c>
      <c r="AT317" s="186" t="s">
        <v>214</v>
      </c>
      <c r="AU317" s="186" t="s">
        <v>82</v>
      </c>
      <c r="AY317" s="19" t="s">
        <v>143</v>
      </c>
      <c r="BE317" s="187">
        <f>IF(N317="základní",J317,0)</f>
        <v>0</v>
      </c>
      <c r="BF317" s="187">
        <f>IF(N317="snížená",J317,0)</f>
        <v>0</v>
      </c>
      <c r="BG317" s="187">
        <f>IF(N317="zákl. přenesená",J317,0)</f>
        <v>0</v>
      </c>
      <c r="BH317" s="187">
        <f>IF(N317="sníž. přenesená",J317,0)</f>
        <v>0</v>
      </c>
      <c r="BI317" s="187">
        <f>IF(N317="nulová",J317,0)</f>
        <v>0</v>
      </c>
      <c r="BJ317" s="19" t="s">
        <v>80</v>
      </c>
      <c r="BK317" s="187">
        <f>ROUND(I317*H317,2)</f>
        <v>0</v>
      </c>
      <c r="BL317" s="19" t="s">
        <v>242</v>
      </c>
      <c r="BM317" s="186" t="s">
        <v>1601</v>
      </c>
    </row>
    <row r="318" spans="1:47" s="2" customFormat="1" ht="12">
      <c r="A318" s="36"/>
      <c r="B318" s="37"/>
      <c r="C318" s="38"/>
      <c r="D318" s="188" t="s">
        <v>151</v>
      </c>
      <c r="E318" s="38"/>
      <c r="F318" s="189" t="s">
        <v>1600</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151</v>
      </c>
      <c r="AU318" s="19" t="s">
        <v>82</v>
      </c>
    </row>
    <row r="319" spans="2:51" s="14" customFormat="1" ht="22.5">
      <c r="B319" s="204"/>
      <c r="C319" s="205"/>
      <c r="D319" s="188" t="s">
        <v>158</v>
      </c>
      <c r="E319" s="206" t="s">
        <v>19</v>
      </c>
      <c r="F319" s="207" t="s">
        <v>1602</v>
      </c>
      <c r="G319" s="205"/>
      <c r="H319" s="206" t="s">
        <v>19</v>
      </c>
      <c r="I319" s="208"/>
      <c r="J319" s="205"/>
      <c r="K319" s="205"/>
      <c r="L319" s="209"/>
      <c r="M319" s="210"/>
      <c r="N319" s="211"/>
      <c r="O319" s="211"/>
      <c r="P319" s="211"/>
      <c r="Q319" s="211"/>
      <c r="R319" s="211"/>
      <c r="S319" s="211"/>
      <c r="T319" s="212"/>
      <c r="AT319" s="213" t="s">
        <v>158</v>
      </c>
      <c r="AU319" s="213" t="s">
        <v>82</v>
      </c>
      <c r="AV319" s="14" t="s">
        <v>80</v>
      </c>
      <c r="AW319" s="14" t="s">
        <v>33</v>
      </c>
      <c r="AX319" s="14" t="s">
        <v>72</v>
      </c>
      <c r="AY319" s="213" t="s">
        <v>143</v>
      </c>
    </row>
    <row r="320" spans="2:51" s="13" customFormat="1" ht="12">
      <c r="B320" s="193"/>
      <c r="C320" s="194"/>
      <c r="D320" s="188" t="s">
        <v>158</v>
      </c>
      <c r="E320" s="195" t="s">
        <v>19</v>
      </c>
      <c r="F320" s="196" t="s">
        <v>80</v>
      </c>
      <c r="G320" s="194"/>
      <c r="H320" s="197">
        <v>1</v>
      </c>
      <c r="I320" s="198"/>
      <c r="J320" s="194"/>
      <c r="K320" s="194"/>
      <c r="L320" s="199"/>
      <c r="M320" s="200"/>
      <c r="N320" s="201"/>
      <c r="O320" s="201"/>
      <c r="P320" s="201"/>
      <c r="Q320" s="201"/>
      <c r="R320" s="201"/>
      <c r="S320" s="201"/>
      <c r="T320" s="202"/>
      <c r="AT320" s="203" t="s">
        <v>158</v>
      </c>
      <c r="AU320" s="203" t="s">
        <v>82</v>
      </c>
      <c r="AV320" s="13" t="s">
        <v>82</v>
      </c>
      <c r="AW320" s="13" t="s">
        <v>33</v>
      </c>
      <c r="AX320" s="13" t="s">
        <v>72</v>
      </c>
      <c r="AY320" s="203" t="s">
        <v>143</v>
      </c>
    </row>
    <row r="321" spans="2:51" s="15" customFormat="1" ht="12">
      <c r="B321" s="214"/>
      <c r="C321" s="215"/>
      <c r="D321" s="188" t="s">
        <v>158</v>
      </c>
      <c r="E321" s="216" t="s">
        <v>19</v>
      </c>
      <c r="F321" s="217" t="s">
        <v>172</v>
      </c>
      <c r="G321" s="215"/>
      <c r="H321" s="218">
        <v>1</v>
      </c>
      <c r="I321" s="219"/>
      <c r="J321" s="215"/>
      <c r="K321" s="215"/>
      <c r="L321" s="220"/>
      <c r="M321" s="221"/>
      <c r="N321" s="222"/>
      <c r="O321" s="222"/>
      <c r="P321" s="222"/>
      <c r="Q321" s="222"/>
      <c r="R321" s="222"/>
      <c r="S321" s="222"/>
      <c r="T321" s="223"/>
      <c r="AT321" s="224" t="s">
        <v>158</v>
      </c>
      <c r="AU321" s="224" t="s">
        <v>82</v>
      </c>
      <c r="AV321" s="15" t="s">
        <v>149</v>
      </c>
      <c r="AW321" s="15" t="s">
        <v>33</v>
      </c>
      <c r="AX321" s="15" t="s">
        <v>80</v>
      </c>
      <c r="AY321" s="224" t="s">
        <v>143</v>
      </c>
    </row>
    <row r="322" spans="1:65" s="2" customFormat="1" ht="14.45" customHeight="1">
      <c r="A322" s="36"/>
      <c r="B322" s="37"/>
      <c r="C322" s="225" t="s">
        <v>484</v>
      </c>
      <c r="D322" s="225" t="s">
        <v>214</v>
      </c>
      <c r="E322" s="226" t="s">
        <v>1603</v>
      </c>
      <c r="F322" s="227" t="s">
        <v>1604</v>
      </c>
      <c r="G322" s="228" t="s">
        <v>148</v>
      </c>
      <c r="H322" s="229">
        <v>6</v>
      </c>
      <c r="I322" s="230"/>
      <c r="J322" s="231">
        <f>ROUND(I322*H322,2)</f>
        <v>0</v>
      </c>
      <c r="K322" s="227" t="s">
        <v>19</v>
      </c>
      <c r="L322" s="232"/>
      <c r="M322" s="233" t="s">
        <v>19</v>
      </c>
      <c r="N322" s="234" t="s">
        <v>43</v>
      </c>
      <c r="O322" s="66"/>
      <c r="P322" s="184">
        <f>O322*H322</f>
        <v>0</v>
      </c>
      <c r="Q322" s="184">
        <v>0.0006</v>
      </c>
      <c r="R322" s="184">
        <f>Q322*H322</f>
        <v>0.0036</v>
      </c>
      <c r="S322" s="184">
        <v>0</v>
      </c>
      <c r="T322" s="185">
        <f>S322*H322</f>
        <v>0</v>
      </c>
      <c r="U322" s="36"/>
      <c r="V322" s="36"/>
      <c r="W322" s="36"/>
      <c r="X322" s="36"/>
      <c r="Y322" s="36"/>
      <c r="Z322" s="36"/>
      <c r="AA322" s="36"/>
      <c r="AB322" s="36"/>
      <c r="AC322" s="36"/>
      <c r="AD322" s="36"/>
      <c r="AE322" s="36"/>
      <c r="AR322" s="186" t="s">
        <v>356</v>
      </c>
      <c r="AT322" s="186" t="s">
        <v>214</v>
      </c>
      <c r="AU322" s="186" t="s">
        <v>82</v>
      </c>
      <c r="AY322" s="19" t="s">
        <v>143</v>
      </c>
      <c r="BE322" s="187">
        <f>IF(N322="základní",J322,0)</f>
        <v>0</v>
      </c>
      <c r="BF322" s="187">
        <f>IF(N322="snížená",J322,0)</f>
        <v>0</v>
      </c>
      <c r="BG322" s="187">
        <f>IF(N322="zákl. přenesená",J322,0)</f>
        <v>0</v>
      </c>
      <c r="BH322" s="187">
        <f>IF(N322="sníž. přenesená",J322,0)</f>
        <v>0</v>
      </c>
      <c r="BI322" s="187">
        <f>IF(N322="nulová",J322,0)</f>
        <v>0</v>
      </c>
      <c r="BJ322" s="19" t="s">
        <v>80</v>
      </c>
      <c r="BK322" s="187">
        <f>ROUND(I322*H322,2)</f>
        <v>0</v>
      </c>
      <c r="BL322" s="19" t="s">
        <v>242</v>
      </c>
      <c r="BM322" s="186" t="s">
        <v>1605</v>
      </c>
    </row>
    <row r="323" spans="1:47" s="2" customFormat="1" ht="12">
      <c r="A323" s="36"/>
      <c r="B323" s="37"/>
      <c r="C323" s="38"/>
      <c r="D323" s="188" t="s">
        <v>151</v>
      </c>
      <c r="E323" s="38"/>
      <c r="F323" s="189" t="s">
        <v>1606</v>
      </c>
      <c r="G323" s="38"/>
      <c r="H323" s="38"/>
      <c r="I323" s="190"/>
      <c r="J323" s="38"/>
      <c r="K323" s="38"/>
      <c r="L323" s="41"/>
      <c r="M323" s="191"/>
      <c r="N323" s="192"/>
      <c r="O323" s="66"/>
      <c r="P323" s="66"/>
      <c r="Q323" s="66"/>
      <c r="R323" s="66"/>
      <c r="S323" s="66"/>
      <c r="T323" s="67"/>
      <c r="U323" s="36"/>
      <c r="V323" s="36"/>
      <c r="W323" s="36"/>
      <c r="X323" s="36"/>
      <c r="Y323" s="36"/>
      <c r="Z323" s="36"/>
      <c r="AA323" s="36"/>
      <c r="AB323" s="36"/>
      <c r="AC323" s="36"/>
      <c r="AD323" s="36"/>
      <c r="AE323" s="36"/>
      <c r="AT323" s="19" t="s">
        <v>151</v>
      </c>
      <c r="AU323" s="19" t="s">
        <v>82</v>
      </c>
    </row>
    <row r="324" spans="2:51" s="14" customFormat="1" ht="22.5">
      <c r="B324" s="204"/>
      <c r="C324" s="205"/>
      <c r="D324" s="188" t="s">
        <v>158</v>
      </c>
      <c r="E324" s="206" t="s">
        <v>19</v>
      </c>
      <c r="F324" s="207" t="s">
        <v>1607</v>
      </c>
      <c r="G324" s="205"/>
      <c r="H324" s="206" t="s">
        <v>19</v>
      </c>
      <c r="I324" s="208"/>
      <c r="J324" s="205"/>
      <c r="K324" s="205"/>
      <c r="L324" s="209"/>
      <c r="M324" s="210"/>
      <c r="N324" s="211"/>
      <c r="O324" s="211"/>
      <c r="P324" s="211"/>
      <c r="Q324" s="211"/>
      <c r="R324" s="211"/>
      <c r="S324" s="211"/>
      <c r="T324" s="212"/>
      <c r="AT324" s="213" t="s">
        <v>158</v>
      </c>
      <c r="AU324" s="213" t="s">
        <v>82</v>
      </c>
      <c r="AV324" s="14" t="s">
        <v>80</v>
      </c>
      <c r="AW324" s="14" t="s">
        <v>33</v>
      </c>
      <c r="AX324" s="14" t="s">
        <v>72</v>
      </c>
      <c r="AY324" s="213" t="s">
        <v>143</v>
      </c>
    </row>
    <row r="325" spans="2:51" s="13" customFormat="1" ht="12">
      <c r="B325" s="193"/>
      <c r="C325" s="194"/>
      <c r="D325" s="188" t="s">
        <v>158</v>
      </c>
      <c r="E325" s="195" t="s">
        <v>19</v>
      </c>
      <c r="F325" s="196" t="s">
        <v>182</v>
      </c>
      <c r="G325" s="194"/>
      <c r="H325" s="197">
        <v>6</v>
      </c>
      <c r="I325" s="198"/>
      <c r="J325" s="194"/>
      <c r="K325" s="194"/>
      <c r="L325" s="199"/>
      <c r="M325" s="200"/>
      <c r="N325" s="201"/>
      <c r="O325" s="201"/>
      <c r="P325" s="201"/>
      <c r="Q325" s="201"/>
      <c r="R325" s="201"/>
      <c r="S325" s="201"/>
      <c r="T325" s="202"/>
      <c r="AT325" s="203" t="s">
        <v>158</v>
      </c>
      <c r="AU325" s="203" t="s">
        <v>82</v>
      </c>
      <c r="AV325" s="13" t="s">
        <v>82</v>
      </c>
      <c r="AW325" s="13" t="s">
        <v>33</v>
      </c>
      <c r="AX325" s="13" t="s">
        <v>72</v>
      </c>
      <c r="AY325" s="203" t="s">
        <v>143</v>
      </c>
    </row>
    <row r="326" spans="2:51" s="15" customFormat="1" ht="12">
      <c r="B326" s="214"/>
      <c r="C326" s="215"/>
      <c r="D326" s="188" t="s">
        <v>158</v>
      </c>
      <c r="E326" s="216" t="s">
        <v>19</v>
      </c>
      <c r="F326" s="217" t="s">
        <v>172</v>
      </c>
      <c r="G326" s="215"/>
      <c r="H326" s="218">
        <v>6</v>
      </c>
      <c r="I326" s="219"/>
      <c r="J326" s="215"/>
      <c r="K326" s="215"/>
      <c r="L326" s="220"/>
      <c r="M326" s="221"/>
      <c r="N326" s="222"/>
      <c r="O326" s="222"/>
      <c r="P326" s="222"/>
      <c r="Q326" s="222"/>
      <c r="R326" s="222"/>
      <c r="S326" s="222"/>
      <c r="T326" s="223"/>
      <c r="AT326" s="224" t="s">
        <v>158</v>
      </c>
      <c r="AU326" s="224" t="s">
        <v>82</v>
      </c>
      <c r="AV326" s="15" t="s">
        <v>149</v>
      </c>
      <c r="AW326" s="15" t="s">
        <v>33</v>
      </c>
      <c r="AX326" s="15" t="s">
        <v>80</v>
      </c>
      <c r="AY326" s="224" t="s">
        <v>143</v>
      </c>
    </row>
    <row r="327" spans="1:65" s="2" customFormat="1" ht="14.45" customHeight="1">
      <c r="A327" s="36"/>
      <c r="B327" s="37"/>
      <c r="C327" s="175" t="s">
        <v>492</v>
      </c>
      <c r="D327" s="175" t="s">
        <v>145</v>
      </c>
      <c r="E327" s="176" t="s">
        <v>1608</v>
      </c>
      <c r="F327" s="177" t="s">
        <v>1609</v>
      </c>
      <c r="G327" s="178" t="s">
        <v>375</v>
      </c>
      <c r="H327" s="179">
        <v>21</v>
      </c>
      <c r="I327" s="180"/>
      <c r="J327" s="181">
        <f>ROUND(I327*H327,2)</f>
        <v>0</v>
      </c>
      <c r="K327" s="177" t="s">
        <v>155</v>
      </c>
      <c r="L327" s="41"/>
      <c r="M327" s="182" t="s">
        <v>19</v>
      </c>
      <c r="N327" s="183" t="s">
        <v>43</v>
      </c>
      <c r="O327" s="66"/>
      <c r="P327" s="184">
        <f>O327*H327</f>
        <v>0</v>
      </c>
      <c r="Q327" s="184">
        <v>0</v>
      </c>
      <c r="R327" s="184">
        <f>Q327*H327</f>
        <v>0</v>
      </c>
      <c r="S327" s="184">
        <v>0.0021</v>
      </c>
      <c r="T327" s="185">
        <f>S327*H327</f>
        <v>0.0441</v>
      </c>
      <c r="U327" s="36"/>
      <c r="V327" s="36"/>
      <c r="W327" s="36"/>
      <c r="X327" s="36"/>
      <c r="Y327" s="36"/>
      <c r="Z327" s="36"/>
      <c r="AA327" s="36"/>
      <c r="AB327" s="36"/>
      <c r="AC327" s="36"/>
      <c r="AD327" s="36"/>
      <c r="AE327" s="36"/>
      <c r="AR327" s="186" t="s">
        <v>242</v>
      </c>
      <c r="AT327" s="186" t="s">
        <v>145</v>
      </c>
      <c r="AU327" s="186" t="s">
        <v>82</v>
      </c>
      <c r="AY327" s="19" t="s">
        <v>143</v>
      </c>
      <c r="BE327" s="187">
        <f>IF(N327="základní",J327,0)</f>
        <v>0</v>
      </c>
      <c r="BF327" s="187">
        <f>IF(N327="snížená",J327,0)</f>
        <v>0</v>
      </c>
      <c r="BG327" s="187">
        <f>IF(N327="zákl. přenesená",J327,0)</f>
        <v>0</v>
      </c>
      <c r="BH327" s="187">
        <f>IF(N327="sníž. přenesená",J327,0)</f>
        <v>0</v>
      </c>
      <c r="BI327" s="187">
        <f>IF(N327="nulová",J327,0)</f>
        <v>0</v>
      </c>
      <c r="BJ327" s="19" t="s">
        <v>80</v>
      </c>
      <c r="BK327" s="187">
        <f>ROUND(I327*H327,2)</f>
        <v>0</v>
      </c>
      <c r="BL327" s="19" t="s">
        <v>242</v>
      </c>
      <c r="BM327" s="186" t="s">
        <v>1610</v>
      </c>
    </row>
    <row r="328" spans="1:47" s="2" customFormat="1" ht="19.5">
      <c r="A328" s="36"/>
      <c r="B328" s="37"/>
      <c r="C328" s="38"/>
      <c r="D328" s="188" t="s">
        <v>151</v>
      </c>
      <c r="E328" s="38"/>
      <c r="F328" s="189" t="s">
        <v>1611</v>
      </c>
      <c r="G328" s="38"/>
      <c r="H328" s="38"/>
      <c r="I328" s="190"/>
      <c r="J328" s="38"/>
      <c r="K328" s="38"/>
      <c r="L328" s="41"/>
      <c r="M328" s="191"/>
      <c r="N328" s="192"/>
      <c r="O328" s="66"/>
      <c r="P328" s="66"/>
      <c r="Q328" s="66"/>
      <c r="R328" s="66"/>
      <c r="S328" s="66"/>
      <c r="T328" s="67"/>
      <c r="U328" s="36"/>
      <c r="V328" s="36"/>
      <c r="W328" s="36"/>
      <c r="X328" s="36"/>
      <c r="Y328" s="36"/>
      <c r="Z328" s="36"/>
      <c r="AA328" s="36"/>
      <c r="AB328" s="36"/>
      <c r="AC328" s="36"/>
      <c r="AD328" s="36"/>
      <c r="AE328" s="36"/>
      <c r="AT328" s="19" t="s">
        <v>151</v>
      </c>
      <c r="AU328" s="19" t="s">
        <v>82</v>
      </c>
    </row>
    <row r="329" spans="1:65" s="2" customFormat="1" ht="14.45" customHeight="1">
      <c r="A329" s="36"/>
      <c r="B329" s="37"/>
      <c r="C329" s="175" t="s">
        <v>497</v>
      </c>
      <c r="D329" s="175" t="s">
        <v>145</v>
      </c>
      <c r="E329" s="176" t="s">
        <v>1612</v>
      </c>
      <c r="F329" s="177" t="s">
        <v>1613</v>
      </c>
      <c r="G329" s="178" t="s">
        <v>375</v>
      </c>
      <c r="H329" s="179">
        <v>23.4</v>
      </c>
      <c r="I329" s="180"/>
      <c r="J329" s="181">
        <f>ROUND(I329*H329,2)</f>
        <v>0</v>
      </c>
      <c r="K329" s="177" t="s">
        <v>155</v>
      </c>
      <c r="L329" s="41"/>
      <c r="M329" s="182" t="s">
        <v>19</v>
      </c>
      <c r="N329" s="183" t="s">
        <v>43</v>
      </c>
      <c r="O329" s="66"/>
      <c r="P329" s="184">
        <f>O329*H329</f>
        <v>0</v>
      </c>
      <c r="Q329" s="184">
        <v>0.00142</v>
      </c>
      <c r="R329" s="184">
        <f>Q329*H329</f>
        <v>0.033228</v>
      </c>
      <c r="S329" s="184">
        <v>0</v>
      </c>
      <c r="T329" s="185">
        <f>S329*H329</f>
        <v>0</v>
      </c>
      <c r="U329" s="36"/>
      <c r="V329" s="36"/>
      <c r="W329" s="36"/>
      <c r="X329" s="36"/>
      <c r="Y329" s="36"/>
      <c r="Z329" s="36"/>
      <c r="AA329" s="36"/>
      <c r="AB329" s="36"/>
      <c r="AC329" s="36"/>
      <c r="AD329" s="36"/>
      <c r="AE329" s="36"/>
      <c r="AR329" s="186" t="s">
        <v>242</v>
      </c>
      <c r="AT329" s="186" t="s">
        <v>145</v>
      </c>
      <c r="AU329" s="186" t="s">
        <v>82</v>
      </c>
      <c r="AY329" s="19" t="s">
        <v>143</v>
      </c>
      <c r="BE329" s="187">
        <f>IF(N329="základní",J329,0)</f>
        <v>0</v>
      </c>
      <c r="BF329" s="187">
        <f>IF(N329="snížená",J329,0)</f>
        <v>0</v>
      </c>
      <c r="BG329" s="187">
        <f>IF(N329="zákl. přenesená",J329,0)</f>
        <v>0</v>
      </c>
      <c r="BH329" s="187">
        <f>IF(N329="sníž. přenesená",J329,0)</f>
        <v>0</v>
      </c>
      <c r="BI329" s="187">
        <f>IF(N329="nulová",J329,0)</f>
        <v>0</v>
      </c>
      <c r="BJ329" s="19" t="s">
        <v>80</v>
      </c>
      <c r="BK329" s="187">
        <f>ROUND(I329*H329,2)</f>
        <v>0</v>
      </c>
      <c r="BL329" s="19" t="s">
        <v>242</v>
      </c>
      <c r="BM329" s="186" t="s">
        <v>1614</v>
      </c>
    </row>
    <row r="330" spans="1:47" s="2" customFormat="1" ht="12">
      <c r="A330" s="36"/>
      <c r="B330" s="37"/>
      <c r="C330" s="38"/>
      <c r="D330" s="188" t="s">
        <v>151</v>
      </c>
      <c r="E330" s="38"/>
      <c r="F330" s="189" t="s">
        <v>1615</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82</v>
      </c>
    </row>
    <row r="331" spans="1:65" s="2" customFormat="1" ht="14.45" customHeight="1">
      <c r="A331" s="36"/>
      <c r="B331" s="37"/>
      <c r="C331" s="175" t="s">
        <v>507</v>
      </c>
      <c r="D331" s="175" t="s">
        <v>145</v>
      </c>
      <c r="E331" s="176" t="s">
        <v>1616</v>
      </c>
      <c r="F331" s="177" t="s">
        <v>1617</v>
      </c>
      <c r="G331" s="178" t="s">
        <v>375</v>
      </c>
      <c r="H331" s="179">
        <v>14.5</v>
      </c>
      <c r="I331" s="180"/>
      <c r="J331" s="181">
        <f>ROUND(I331*H331,2)</f>
        <v>0</v>
      </c>
      <c r="K331" s="177" t="s">
        <v>155</v>
      </c>
      <c r="L331" s="41"/>
      <c r="M331" s="182" t="s">
        <v>19</v>
      </c>
      <c r="N331" s="183" t="s">
        <v>43</v>
      </c>
      <c r="O331" s="66"/>
      <c r="P331" s="184">
        <f>O331*H331</f>
        <v>0</v>
      </c>
      <c r="Q331" s="184">
        <v>0.00744</v>
      </c>
      <c r="R331" s="184">
        <f>Q331*H331</f>
        <v>0.10788</v>
      </c>
      <c r="S331" s="184">
        <v>0</v>
      </c>
      <c r="T331" s="185">
        <f>S331*H331</f>
        <v>0</v>
      </c>
      <c r="U331" s="36"/>
      <c r="V331" s="36"/>
      <c r="W331" s="36"/>
      <c r="X331" s="36"/>
      <c r="Y331" s="36"/>
      <c r="Z331" s="36"/>
      <c r="AA331" s="36"/>
      <c r="AB331" s="36"/>
      <c r="AC331" s="36"/>
      <c r="AD331" s="36"/>
      <c r="AE331" s="36"/>
      <c r="AR331" s="186" t="s">
        <v>242</v>
      </c>
      <c r="AT331" s="186" t="s">
        <v>145</v>
      </c>
      <c r="AU331" s="186" t="s">
        <v>82</v>
      </c>
      <c r="AY331" s="19" t="s">
        <v>143</v>
      </c>
      <c r="BE331" s="187">
        <f>IF(N331="základní",J331,0)</f>
        <v>0</v>
      </c>
      <c r="BF331" s="187">
        <f>IF(N331="snížená",J331,0)</f>
        <v>0</v>
      </c>
      <c r="BG331" s="187">
        <f>IF(N331="zákl. přenesená",J331,0)</f>
        <v>0</v>
      </c>
      <c r="BH331" s="187">
        <f>IF(N331="sníž. přenesená",J331,0)</f>
        <v>0</v>
      </c>
      <c r="BI331" s="187">
        <f>IF(N331="nulová",J331,0)</f>
        <v>0</v>
      </c>
      <c r="BJ331" s="19" t="s">
        <v>80</v>
      </c>
      <c r="BK331" s="187">
        <f>ROUND(I331*H331,2)</f>
        <v>0</v>
      </c>
      <c r="BL331" s="19" t="s">
        <v>242</v>
      </c>
      <c r="BM331" s="186" t="s">
        <v>1618</v>
      </c>
    </row>
    <row r="332" spans="1:47" s="2" customFormat="1" ht="12">
      <c r="A332" s="36"/>
      <c r="B332" s="37"/>
      <c r="C332" s="38"/>
      <c r="D332" s="188" t="s">
        <v>151</v>
      </c>
      <c r="E332" s="38"/>
      <c r="F332" s="189" t="s">
        <v>1619</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151</v>
      </c>
      <c r="AU332" s="19" t="s">
        <v>82</v>
      </c>
    </row>
    <row r="333" spans="1:65" s="2" customFormat="1" ht="14.45" customHeight="1">
      <c r="A333" s="36"/>
      <c r="B333" s="37"/>
      <c r="C333" s="175" t="s">
        <v>512</v>
      </c>
      <c r="D333" s="175" t="s">
        <v>145</v>
      </c>
      <c r="E333" s="176" t="s">
        <v>1620</v>
      </c>
      <c r="F333" s="177" t="s">
        <v>1621</v>
      </c>
      <c r="G333" s="178" t="s">
        <v>375</v>
      </c>
      <c r="H333" s="179">
        <v>13.2</v>
      </c>
      <c r="I333" s="180"/>
      <c r="J333" s="181">
        <f>ROUND(I333*H333,2)</f>
        <v>0</v>
      </c>
      <c r="K333" s="177" t="s">
        <v>155</v>
      </c>
      <c r="L333" s="41"/>
      <c r="M333" s="182" t="s">
        <v>19</v>
      </c>
      <c r="N333" s="183" t="s">
        <v>43</v>
      </c>
      <c r="O333" s="66"/>
      <c r="P333" s="184">
        <f>O333*H333</f>
        <v>0</v>
      </c>
      <c r="Q333" s="184">
        <v>0.01232</v>
      </c>
      <c r="R333" s="184">
        <f>Q333*H333</f>
        <v>0.162624</v>
      </c>
      <c r="S333" s="184">
        <v>0</v>
      </c>
      <c r="T333" s="185">
        <f>S333*H333</f>
        <v>0</v>
      </c>
      <c r="U333" s="36"/>
      <c r="V333" s="36"/>
      <c r="W333" s="36"/>
      <c r="X333" s="36"/>
      <c r="Y333" s="36"/>
      <c r="Z333" s="36"/>
      <c r="AA333" s="36"/>
      <c r="AB333" s="36"/>
      <c r="AC333" s="36"/>
      <c r="AD333" s="36"/>
      <c r="AE333" s="36"/>
      <c r="AR333" s="186" t="s">
        <v>242</v>
      </c>
      <c r="AT333" s="186" t="s">
        <v>145</v>
      </c>
      <c r="AU333" s="186" t="s">
        <v>82</v>
      </c>
      <c r="AY333" s="19" t="s">
        <v>143</v>
      </c>
      <c r="BE333" s="187">
        <f>IF(N333="základní",J333,0)</f>
        <v>0</v>
      </c>
      <c r="BF333" s="187">
        <f>IF(N333="snížená",J333,0)</f>
        <v>0</v>
      </c>
      <c r="BG333" s="187">
        <f>IF(N333="zákl. přenesená",J333,0)</f>
        <v>0</v>
      </c>
      <c r="BH333" s="187">
        <f>IF(N333="sníž. přenesená",J333,0)</f>
        <v>0</v>
      </c>
      <c r="BI333" s="187">
        <f>IF(N333="nulová",J333,0)</f>
        <v>0</v>
      </c>
      <c r="BJ333" s="19" t="s">
        <v>80</v>
      </c>
      <c r="BK333" s="187">
        <f>ROUND(I333*H333,2)</f>
        <v>0</v>
      </c>
      <c r="BL333" s="19" t="s">
        <v>242</v>
      </c>
      <c r="BM333" s="186" t="s">
        <v>1622</v>
      </c>
    </row>
    <row r="334" spans="1:47" s="2" customFormat="1" ht="12">
      <c r="A334" s="36"/>
      <c r="B334" s="37"/>
      <c r="C334" s="38"/>
      <c r="D334" s="188" t="s">
        <v>151</v>
      </c>
      <c r="E334" s="38"/>
      <c r="F334" s="189" t="s">
        <v>1623</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151</v>
      </c>
      <c r="AU334" s="19" t="s">
        <v>82</v>
      </c>
    </row>
    <row r="335" spans="1:65" s="2" customFormat="1" ht="14.45" customHeight="1">
      <c r="A335" s="36"/>
      <c r="B335" s="37"/>
      <c r="C335" s="175" t="s">
        <v>518</v>
      </c>
      <c r="D335" s="175" t="s">
        <v>145</v>
      </c>
      <c r="E335" s="176" t="s">
        <v>1624</v>
      </c>
      <c r="F335" s="177" t="s">
        <v>1625</v>
      </c>
      <c r="G335" s="178" t="s">
        <v>375</v>
      </c>
      <c r="H335" s="179">
        <v>25</v>
      </c>
      <c r="I335" s="180"/>
      <c r="J335" s="181">
        <f>ROUND(I335*H335,2)</f>
        <v>0</v>
      </c>
      <c r="K335" s="177" t="s">
        <v>155</v>
      </c>
      <c r="L335" s="41"/>
      <c r="M335" s="182" t="s">
        <v>19</v>
      </c>
      <c r="N335" s="183" t="s">
        <v>43</v>
      </c>
      <c r="O335" s="66"/>
      <c r="P335" s="184">
        <f>O335*H335</f>
        <v>0</v>
      </c>
      <c r="Q335" s="184">
        <v>0.00059</v>
      </c>
      <c r="R335" s="184">
        <f>Q335*H335</f>
        <v>0.014750000000000001</v>
      </c>
      <c r="S335" s="184">
        <v>0</v>
      </c>
      <c r="T335" s="185">
        <f>S335*H335</f>
        <v>0</v>
      </c>
      <c r="U335" s="36"/>
      <c r="V335" s="36"/>
      <c r="W335" s="36"/>
      <c r="X335" s="36"/>
      <c r="Y335" s="36"/>
      <c r="Z335" s="36"/>
      <c r="AA335" s="36"/>
      <c r="AB335" s="36"/>
      <c r="AC335" s="36"/>
      <c r="AD335" s="36"/>
      <c r="AE335" s="36"/>
      <c r="AR335" s="186" t="s">
        <v>242</v>
      </c>
      <c r="AT335" s="186" t="s">
        <v>145</v>
      </c>
      <c r="AU335" s="186" t="s">
        <v>82</v>
      </c>
      <c r="AY335" s="19" t="s">
        <v>143</v>
      </c>
      <c r="BE335" s="187">
        <f>IF(N335="základní",J335,0)</f>
        <v>0</v>
      </c>
      <c r="BF335" s="187">
        <f>IF(N335="snížená",J335,0)</f>
        <v>0</v>
      </c>
      <c r="BG335" s="187">
        <f>IF(N335="zákl. přenesená",J335,0)</f>
        <v>0</v>
      </c>
      <c r="BH335" s="187">
        <f>IF(N335="sníž. přenesená",J335,0)</f>
        <v>0</v>
      </c>
      <c r="BI335" s="187">
        <f>IF(N335="nulová",J335,0)</f>
        <v>0</v>
      </c>
      <c r="BJ335" s="19" t="s">
        <v>80</v>
      </c>
      <c r="BK335" s="187">
        <f>ROUND(I335*H335,2)</f>
        <v>0</v>
      </c>
      <c r="BL335" s="19" t="s">
        <v>242</v>
      </c>
      <c r="BM335" s="186" t="s">
        <v>1626</v>
      </c>
    </row>
    <row r="336" spans="1:47" s="2" customFormat="1" ht="12">
      <c r="A336" s="36"/>
      <c r="B336" s="37"/>
      <c r="C336" s="38"/>
      <c r="D336" s="188" t="s">
        <v>151</v>
      </c>
      <c r="E336" s="38"/>
      <c r="F336" s="189" t="s">
        <v>1627</v>
      </c>
      <c r="G336" s="38"/>
      <c r="H336" s="38"/>
      <c r="I336" s="190"/>
      <c r="J336" s="38"/>
      <c r="K336" s="38"/>
      <c r="L336" s="41"/>
      <c r="M336" s="191"/>
      <c r="N336" s="192"/>
      <c r="O336" s="66"/>
      <c r="P336" s="66"/>
      <c r="Q336" s="66"/>
      <c r="R336" s="66"/>
      <c r="S336" s="66"/>
      <c r="T336" s="67"/>
      <c r="U336" s="36"/>
      <c r="V336" s="36"/>
      <c r="W336" s="36"/>
      <c r="X336" s="36"/>
      <c r="Y336" s="36"/>
      <c r="Z336" s="36"/>
      <c r="AA336" s="36"/>
      <c r="AB336" s="36"/>
      <c r="AC336" s="36"/>
      <c r="AD336" s="36"/>
      <c r="AE336" s="36"/>
      <c r="AT336" s="19" t="s">
        <v>151</v>
      </c>
      <c r="AU336" s="19" t="s">
        <v>82</v>
      </c>
    </row>
    <row r="337" spans="1:65" s="2" customFormat="1" ht="14.45" customHeight="1">
      <c r="A337" s="36"/>
      <c r="B337" s="37"/>
      <c r="C337" s="175" t="s">
        <v>523</v>
      </c>
      <c r="D337" s="175" t="s">
        <v>145</v>
      </c>
      <c r="E337" s="176" t="s">
        <v>1628</v>
      </c>
      <c r="F337" s="177" t="s">
        <v>1629</v>
      </c>
      <c r="G337" s="178" t="s">
        <v>375</v>
      </c>
      <c r="H337" s="179">
        <v>102.8</v>
      </c>
      <c r="I337" s="180"/>
      <c r="J337" s="181">
        <f>ROUND(I337*H337,2)</f>
        <v>0</v>
      </c>
      <c r="K337" s="177" t="s">
        <v>155</v>
      </c>
      <c r="L337" s="41"/>
      <c r="M337" s="182" t="s">
        <v>19</v>
      </c>
      <c r="N337" s="183" t="s">
        <v>43</v>
      </c>
      <c r="O337" s="66"/>
      <c r="P337" s="184">
        <f>O337*H337</f>
        <v>0</v>
      </c>
      <c r="Q337" s="184">
        <v>0.00201</v>
      </c>
      <c r="R337" s="184">
        <f>Q337*H337</f>
        <v>0.206628</v>
      </c>
      <c r="S337" s="184">
        <v>0</v>
      </c>
      <c r="T337" s="185">
        <f>S337*H337</f>
        <v>0</v>
      </c>
      <c r="U337" s="36"/>
      <c r="V337" s="36"/>
      <c r="W337" s="36"/>
      <c r="X337" s="36"/>
      <c r="Y337" s="36"/>
      <c r="Z337" s="36"/>
      <c r="AA337" s="36"/>
      <c r="AB337" s="36"/>
      <c r="AC337" s="36"/>
      <c r="AD337" s="36"/>
      <c r="AE337" s="36"/>
      <c r="AR337" s="186" t="s">
        <v>242</v>
      </c>
      <c r="AT337" s="186" t="s">
        <v>145</v>
      </c>
      <c r="AU337" s="186" t="s">
        <v>82</v>
      </c>
      <c r="AY337" s="19" t="s">
        <v>143</v>
      </c>
      <c r="BE337" s="187">
        <f>IF(N337="základní",J337,0)</f>
        <v>0</v>
      </c>
      <c r="BF337" s="187">
        <f>IF(N337="snížená",J337,0)</f>
        <v>0</v>
      </c>
      <c r="BG337" s="187">
        <f>IF(N337="zákl. přenesená",J337,0)</f>
        <v>0</v>
      </c>
      <c r="BH337" s="187">
        <f>IF(N337="sníž. přenesená",J337,0)</f>
        <v>0</v>
      </c>
      <c r="BI337" s="187">
        <f>IF(N337="nulová",J337,0)</f>
        <v>0</v>
      </c>
      <c r="BJ337" s="19" t="s">
        <v>80</v>
      </c>
      <c r="BK337" s="187">
        <f>ROUND(I337*H337,2)</f>
        <v>0</v>
      </c>
      <c r="BL337" s="19" t="s">
        <v>242</v>
      </c>
      <c r="BM337" s="186" t="s">
        <v>1630</v>
      </c>
    </row>
    <row r="338" spans="1:47" s="2" customFormat="1" ht="12">
      <c r="A338" s="36"/>
      <c r="B338" s="37"/>
      <c r="C338" s="38"/>
      <c r="D338" s="188" t="s">
        <v>151</v>
      </c>
      <c r="E338" s="38"/>
      <c r="F338" s="189" t="s">
        <v>1631</v>
      </c>
      <c r="G338" s="38"/>
      <c r="H338" s="38"/>
      <c r="I338" s="190"/>
      <c r="J338" s="38"/>
      <c r="K338" s="38"/>
      <c r="L338" s="41"/>
      <c r="M338" s="191"/>
      <c r="N338" s="192"/>
      <c r="O338" s="66"/>
      <c r="P338" s="66"/>
      <c r="Q338" s="66"/>
      <c r="R338" s="66"/>
      <c r="S338" s="66"/>
      <c r="T338" s="67"/>
      <c r="U338" s="36"/>
      <c r="V338" s="36"/>
      <c r="W338" s="36"/>
      <c r="X338" s="36"/>
      <c r="Y338" s="36"/>
      <c r="Z338" s="36"/>
      <c r="AA338" s="36"/>
      <c r="AB338" s="36"/>
      <c r="AC338" s="36"/>
      <c r="AD338" s="36"/>
      <c r="AE338" s="36"/>
      <c r="AT338" s="19" t="s">
        <v>151</v>
      </c>
      <c r="AU338" s="19" t="s">
        <v>82</v>
      </c>
    </row>
    <row r="339" spans="1:65" s="2" customFormat="1" ht="14.45" customHeight="1">
      <c r="A339" s="36"/>
      <c r="B339" s="37"/>
      <c r="C339" s="175" t="s">
        <v>530</v>
      </c>
      <c r="D339" s="175" t="s">
        <v>145</v>
      </c>
      <c r="E339" s="176" t="s">
        <v>1632</v>
      </c>
      <c r="F339" s="177" t="s">
        <v>1633</v>
      </c>
      <c r="G339" s="178" t="s">
        <v>375</v>
      </c>
      <c r="H339" s="179">
        <v>30</v>
      </c>
      <c r="I339" s="180"/>
      <c r="J339" s="181">
        <f>ROUND(I339*H339,2)</f>
        <v>0</v>
      </c>
      <c r="K339" s="177" t="s">
        <v>155</v>
      </c>
      <c r="L339" s="41"/>
      <c r="M339" s="182" t="s">
        <v>19</v>
      </c>
      <c r="N339" s="183" t="s">
        <v>43</v>
      </c>
      <c r="O339" s="66"/>
      <c r="P339" s="184">
        <f>O339*H339</f>
        <v>0</v>
      </c>
      <c r="Q339" s="184">
        <v>0.00041</v>
      </c>
      <c r="R339" s="184">
        <f>Q339*H339</f>
        <v>0.0123</v>
      </c>
      <c r="S339" s="184">
        <v>0</v>
      </c>
      <c r="T339" s="185">
        <f>S339*H339</f>
        <v>0</v>
      </c>
      <c r="U339" s="36"/>
      <c r="V339" s="36"/>
      <c r="W339" s="36"/>
      <c r="X339" s="36"/>
      <c r="Y339" s="36"/>
      <c r="Z339" s="36"/>
      <c r="AA339" s="36"/>
      <c r="AB339" s="36"/>
      <c r="AC339" s="36"/>
      <c r="AD339" s="36"/>
      <c r="AE339" s="36"/>
      <c r="AR339" s="186" t="s">
        <v>242</v>
      </c>
      <c r="AT339" s="186" t="s">
        <v>145</v>
      </c>
      <c r="AU339" s="186" t="s">
        <v>82</v>
      </c>
      <c r="AY339" s="19" t="s">
        <v>143</v>
      </c>
      <c r="BE339" s="187">
        <f>IF(N339="základní",J339,0)</f>
        <v>0</v>
      </c>
      <c r="BF339" s="187">
        <f>IF(N339="snížená",J339,0)</f>
        <v>0</v>
      </c>
      <c r="BG339" s="187">
        <f>IF(N339="zákl. přenesená",J339,0)</f>
        <v>0</v>
      </c>
      <c r="BH339" s="187">
        <f>IF(N339="sníž. přenesená",J339,0)</f>
        <v>0</v>
      </c>
      <c r="BI339" s="187">
        <f>IF(N339="nulová",J339,0)</f>
        <v>0</v>
      </c>
      <c r="BJ339" s="19" t="s">
        <v>80</v>
      </c>
      <c r="BK339" s="187">
        <f>ROUND(I339*H339,2)</f>
        <v>0</v>
      </c>
      <c r="BL339" s="19" t="s">
        <v>242</v>
      </c>
      <c r="BM339" s="186" t="s">
        <v>1634</v>
      </c>
    </row>
    <row r="340" spans="1:47" s="2" customFormat="1" ht="12">
      <c r="A340" s="36"/>
      <c r="B340" s="37"/>
      <c r="C340" s="38"/>
      <c r="D340" s="188" t="s">
        <v>151</v>
      </c>
      <c r="E340" s="38"/>
      <c r="F340" s="189" t="s">
        <v>1635</v>
      </c>
      <c r="G340" s="38"/>
      <c r="H340" s="38"/>
      <c r="I340" s="190"/>
      <c r="J340" s="38"/>
      <c r="K340" s="38"/>
      <c r="L340" s="41"/>
      <c r="M340" s="191"/>
      <c r="N340" s="192"/>
      <c r="O340" s="66"/>
      <c r="P340" s="66"/>
      <c r="Q340" s="66"/>
      <c r="R340" s="66"/>
      <c r="S340" s="66"/>
      <c r="T340" s="67"/>
      <c r="U340" s="36"/>
      <c r="V340" s="36"/>
      <c r="W340" s="36"/>
      <c r="X340" s="36"/>
      <c r="Y340" s="36"/>
      <c r="Z340" s="36"/>
      <c r="AA340" s="36"/>
      <c r="AB340" s="36"/>
      <c r="AC340" s="36"/>
      <c r="AD340" s="36"/>
      <c r="AE340" s="36"/>
      <c r="AT340" s="19" t="s">
        <v>151</v>
      </c>
      <c r="AU340" s="19" t="s">
        <v>82</v>
      </c>
    </row>
    <row r="341" spans="1:65" s="2" customFormat="1" ht="14.45" customHeight="1">
      <c r="A341" s="36"/>
      <c r="B341" s="37"/>
      <c r="C341" s="175" t="s">
        <v>537</v>
      </c>
      <c r="D341" s="175" t="s">
        <v>145</v>
      </c>
      <c r="E341" s="176" t="s">
        <v>1636</v>
      </c>
      <c r="F341" s="177" t="s">
        <v>1637</v>
      </c>
      <c r="G341" s="178" t="s">
        <v>375</v>
      </c>
      <c r="H341" s="179">
        <v>26.6</v>
      </c>
      <c r="I341" s="180"/>
      <c r="J341" s="181">
        <f>ROUND(I341*H341,2)</f>
        <v>0</v>
      </c>
      <c r="K341" s="177" t="s">
        <v>155</v>
      </c>
      <c r="L341" s="41"/>
      <c r="M341" s="182" t="s">
        <v>19</v>
      </c>
      <c r="N341" s="183" t="s">
        <v>43</v>
      </c>
      <c r="O341" s="66"/>
      <c r="P341" s="184">
        <f>O341*H341</f>
        <v>0</v>
      </c>
      <c r="Q341" s="184">
        <v>0.00048</v>
      </c>
      <c r="R341" s="184">
        <f>Q341*H341</f>
        <v>0.012768000000000002</v>
      </c>
      <c r="S341" s="184">
        <v>0</v>
      </c>
      <c r="T341" s="185">
        <f>S341*H341</f>
        <v>0</v>
      </c>
      <c r="U341" s="36"/>
      <c r="V341" s="36"/>
      <c r="W341" s="36"/>
      <c r="X341" s="36"/>
      <c r="Y341" s="36"/>
      <c r="Z341" s="36"/>
      <c r="AA341" s="36"/>
      <c r="AB341" s="36"/>
      <c r="AC341" s="36"/>
      <c r="AD341" s="36"/>
      <c r="AE341" s="36"/>
      <c r="AR341" s="186" t="s">
        <v>242</v>
      </c>
      <c r="AT341" s="186" t="s">
        <v>145</v>
      </c>
      <c r="AU341" s="186" t="s">
        <v>82</v>
      </c>
      <c r="AY341" s="19" t="s">
        <v>143</v>
      </c>
      <c r="BE341" s="187">
        <f>IF(N341="základní",J341,0)</f>
        <v>0</v>
      </c>
      <c r="BF341" s="187">
        <f>IF(N341="snížená",J341,0)</f>
        <v>0</v>
      </c>
      <c r="BG341" s="187">
        <f>IF(N341="zákl. přenesená",J341,0)</f>
        <v>0</v>
      </c>
      <c r="BH341" s="187">
        <f>IF(N341="sníž. přenesená",J341,0)</f>
        <v>0</v>
      </c>
      <c r="BI341" s="187">
        <f>IF(N341="nulová",J341,0)</f>
        <v>0</v>
      </c>
      <c r="BJ341" s="19" t="s">
        <v>80</v>
      </c>
      <c r="BK341" s="187">
        <f>ROUND(I341*H341,2)</f>
        <v>0</v>
      </c>
      <c r="BL341" s="19" t="s">
        <v>242</v>
      </c>
      <c r="BM341" s="186" t="s">
        <v>1638</v>
      </c>
    </row>
    <row r="342" spans="1:47" s="2" customFormat="1" ht="12">
      <c r="A342" s="36"/>
      <c r="B342" s="37"/>
      <c r="C342" s="38"/>
      <c r="D342" s="188" t="s">
        <v>151</v>
      </c>
      <c r="E342" s="38"/>
      <c r="F342" s="189" t="s">
        <v>1639</v>
      </c>
      <c r="G342" s="38"/>
      <c r="H342" s="38"/>
      <c r="I342" s="190"/>
      <c r="J342" s="38"/>
      <c r="K342" s="38"/>
      <c r="L342" s="41"/>
      <c r="M342" s="191"/>
      <c r="N342" s="192"/>
      <c r="O342" s="66"/>
      <c r="P342" s="66"/>
      <c r="Q342" s="66"/>
      <c r="R342" s="66"/>
      <c r="S342" s="66"/>
      <c r="T342" s="67"/>
      <c r="U342" s="36"/>
      <c r="V342" s="36"/>
      <c r="W342" s="36"/>
      <c r="X342" s="36"/>
      <c r="Y342" s="36"/>
      <c r="Z342" s="36"/>
      <c r="AA342" s="36"/>
      <c r="AB342" s="36"/>
      <c r="AC342" s="36"/>
      <c r="AD342" s="36"/>
      <c r="AE342" s="36"/>
      <c r="AT342" s="19" t="s">
        <v>151</v>
      </c>
      <c r="AU342" s="19" t="s">
        <v>82</v>
      </c>
    </row>
    <row r="343" spans="1:65" s="2" customFormat="1" ht="14.45" customHeight="1">
      <c r="A343" s="36"/>
      <c r="B343" s="37"/>
      <c r="C343" s="175" t="s">
        <v>544</v>
      </c>
      <c r="D343" s="175" t="s">
        <v>145</v>
      </c>
      <c r="E343" s="176" t="s">
        <v>1640</v>
      </c>
      <c r="F343" s="177" t="s">
        <v>1641</v>
      </c>
      <c r="G343" s="178" t="s">
        <v>375</v>
      </c>
      <c r="H343" s="179">
        <v>1.6</v>
      </c>
      <c r="I343" s="180"/>
      <c r="J343" s="181">
        <f>ROUND(I343*H343,2)</f>
        <v>0</v>
      </c>
      <c r="K343" s="177" t="s">
        <v>155</v>
      </c>
      <c r="L343" s="41"/>
      <c r="M343" s="182" t="s">
        <v>19</v>
      </c>
      <c r="N343" s="183" t="s">
        <v>43</v>
      </c>
      <c r="O343" s="66"/>
      <c r="P343" s="184">
        <f>O343*H343</f>
        <v>0</v>
      </c>
      <c r="Q343" s="184">
        <v>0.00071</v>
      </c>
      <c r="R343" s="184">
        <f>Q343*H343</f>
        <v>0.001136</v>
      </c>
      <c r="S343" s="184">
        <v>0</v>
      </c>
      <c r="T343" s="185">
        <f>S343*H343</f>
        <v>0</v>
      </c>
      <c r="U343" s="36"/>
      <c r="V343" s="36"/>
      <c r="W343" s="36"/>
      <c r="X343" s="36"/>
      <c r="Y343" s="36"/>
      <c r="Z343" s="36"/>
      <c r="AA343" s="36"/>
      <c r="AB343" s="36"/>
      <c r="AC343" s="36"/>
      <c r="AD343" s="36"/>
      <c r="AE343" s="36"/>
      <c r="AR343" s="186" t="s">
        <v>242</v>
      </c>
      <c r="AT343" s="186" t="s">
        <v>145</v>
      </c>
      <c r="AU343" s="186" t="s">
        <v>82</v>
      </c>
      <c r="AY343" s="19" t="s">
        <v>143</v>
      </c>
      <c r="BE343" s="187">
        <f>IF(N343="základní",J343,0)</f>
        <v>0</v>
      </c>
      <c r="BF343" s="187">
        <f>IF(N343="snížená",J343,0)</f>
        <v>0</v>
      </c>
      <c r="BG343" s="187">
        <f>IF(N343="zákl. přenesená",J343,0)</f>
        <v>0</v>
      </c>
      <c r="BH343" s="187">
        <f>IF(N343="sníž. přenesená",J343,0)</f>
        <v>0</v>
      </c>
      <c r="BI343" s="187">
        <f>IF(N343="nulová",J343,0)</f>
        <v>0</v>
      </c>
      <c r="BJ343" s="19" t="s">
        <v>80</v>
      </c>
      <c r="BK343" s="187">
        <f>ROUND(I343*H343,2)</f>
        <v>0</v>
      </c>
      <c r="BL343" s="19" t="s">
        <v>242</v>
      </c>
      <c r="BM343" s="186" t="s">
        <v>1642</v>
      </c>
    </row>
    <row r="344" spans="1:47" s="2" customFormat="1" ht="12">
      <c r="A344" s="36"/>
      <c r="B344" s="37"/>
      <c r="C344" s="38"/>
      <c r="D344" s="188" t="s">
        <v>151</v>
      </c>
      <c r="E344" s="38"/>
      <c r="F344" s="189" t="s">
        <v>1643</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151</v>
      </c>
      <c r="AU344" s="19" t="s">
        <v>82</v>
      </c>
    </row>
    <row r="345" spans="1:65" s="2" customFormat="1" ht="14.45" customHeight="1">
      <c r="A345" s="36"/>
      <c r="B345" s="37"/>
      <c r="C345" s="175" t="s">
        <v>550</v>
      </c>
      <c r="D345" s="175" t="s">
        <v>145</v>
      </c>
      <c r="E345" s="176" t="s">
        <v>1644</v>
      </c>
      <c r="F345" s="177" t="s">
        <v>1645</v>
      </c>
      <c r="G345" s="178" t="s">
        <v>375</v>
      </c>
      <c r="H345" s="179">
        <v>16.3</v>
      </c>
      <c r="I345" s="180"/>
      <c r="J345" s="181">
        <f>ROUND(I345*H345,2)</f>
        <v>0</v>
      </c>
      <c r="K345" s="177" t="s">
        <v>155</v>
      </c>
      <c r="L345" s="41"/>
      <c r="M345" s="182" t="s">
        <v>19</v>
      </c>
      <c r="N345" s="183" t="s">
        <v>43</v>
      </c>
      <c r="O345" s="66"/>
      <c r="P345" s="184">
        <f>O345*H345</f>
        <v>0</v>
      </c>
      <c r="Q345" s="184">
        <v>0.00224</v>
      </c>
      <c r="R345" s="184">
        <f>Q345*H345</f>
        <v>0.036511999999999996</v>
      </c>
      <c r="S345" s="184">
        <v>0</v>
      </c>
      <c r="T345" s="185">
        <f>S345*H345</f>
        <v>0</v>
      </c>
      <c r="U345" s="36"/>
      <c r="V345" s="36"/>
      <c r="W345" s="36"/>
      <c r="X345" s="36"/>
      <c r="Y345" s="36"/>
      <c r="Z345" s="36"/>
      <c r="AA345" s="36"/>
      <c r="AB345" s="36"/>
      <c r="AC345" s="36"/>
      <c r="AD345" s="36"/>
      <c r="AE345" s="36"/>
      <c r="AR345" s="186" t="s">
        <v>242</v>
      </c>
      <c r="AT345" s="186" t="s">
        <v>145</v>
      </c>
      <c r="AU345" s="186" t="s">
        <v>82</v>
      </c>
      <c r="AY345" s="19" t="s">
        <v>143</v>
      </c>
      <c r="BE345" s="187">
        <f>IF(N345="základní",J345,0)</f>
        <v>0</v>
      </c>
      <c r="BF345" s="187">
        <f>IF(N345="snížená",J345,0)</f>
        <v>0</v>
      </c>
      <c r="BG345" s="187">
        <f>IF(N345="zákl. přenesená",J345,0)</f>
        <v>0</v>
      </c>
      <c r="BH345" s="187">
        <f>IF(N345="sníž. přenesená",J345,0)</f>
        <v>0</v>
      </c>
      <c r="BI345" s="187">
        <f>IF(N345="nulová",J345,0)</f>
        <v>0</v>
      </c>
      <c r="BJ345" s="19" t="s">
        <v>80</v>
      </c>
      <c r="BK345" s="187">
        <f>ROUND(I345*H345,2)</f>
        <v>0</v>
      </c>
      <c r="BL345" s="19" t="s">
        <v>242</v>
      </c>
      <c r="BM345" s="186" t="s">
        <v>1646</v>
      </c>
    </row>
    <row r="346" spans="1:47" s="2" customFormat="1" ht="12">
      <c r="A346" s="36"/>
      <c r="B346" s="37"/>
      <c r="C346" s="38"/>
      <c r="D346" s="188" t="s">
        <v>151</v>
      </c>
      <c r="E346" s="38"/>
      <c r="F346" s="189" t="s">
        <v>1647</v>
      </c>
      <c r="G346" s="38"/>
      <c r="H346" s="38"/>
      <c r="I346" s="190"/>
      <c r="J346" s="38"/>
      <c r="K346" s="38"/>
      <c r="L346" s="41"/>
      <c r="M346" s="191"/>
      <c r="N346" s="192"/>
      <c r="O346" s="66"/>
      <c r="P346" s="66"/>
      <c r="Q346" s="66"/>
      <c r="R346" s="66"/>
      <c r="S346" s="66"/>
      <c r="T346" s="67"/>
      <c r="U346" s="36"/>
      <c r="V346" s="36"/>
      <c r="W346" s="36"/>
      <c r="X346" s="36"/>
      <c r="Y346" s="36"/>
      <c r="Z346" s="36"/>
      <c r="AA346" s="36"/>
      <c r="AB346" s="36"/>
      <c r="AC346" s="36"/>
      <c r="AD346" s="36"/>
      <c r="AE346" s="36"/>
      <c r="AT346" s="19" t="s">
        <v>151</v>
      </c>
      <c r="AU346" s="19" t="s">
        <v>82</v>
      </c>
    </row>
    <row r="347" spans="1:65" s="2" customFormat="1" ht="24.2" customHeight="1">
      <c r="A347" s="36"/>
      <c r="B347" s="37"/>
      <c r="C347" s="175" t="s">
        <v>556</v>
      </c>
      <c r="D347" s="175" t="s">
        <v>145</v>
      </c>
      <c r="E347" s="176" t="s">
        <v>1648</v>
      </c>
      <c r="F347" s="177" t="s">
        <v>1649</v>
      </c>
      <c r="G347" s="178" t="s">
        <v>375</v>
      </c>
      <c r="H347" s="179">
        <v>4.5</v>
      </c>
      <c r="I347" s="180"/>
      <c r="J347" s="181">
        <f>ROUND(I347*H347,2)</f>
        <v>0</v>
      </c>
      <c r="K347" s="177" t="s">
        <v>155</v>
      </c>
      <c r="L347" s="41"/>
      <c r="M347" s="182" t="s">
        <v>19</v>
      </c>
      <c r="N347" s="183" t="s">
        <v>43</v>
      </c>
      <c r="O347" s="66"/>
      <c r="P347" s="184">
        <f>O347*H347</f>
        <v>0</v>
      </c>
      <c r="Q347" s="184">
        <v>0.00177</v>
      </c>
      <c r="R347" s="184">
        <f>Q347*H347</f>
        <v>0.007965</v>
      </c>
      <c r="S347" s="184">
        <v>0</v>
      </c>
      <c r="T347" s="185">
        <f>S347*H347</f>
        <v>0</v>
      </c>
      <c r="U347" s="36"/>
      <c r="V347" s="36"/>
      <c r="W347" s="36"/>
      <c r="X347" s="36"/>
      <c r="Y347" s="36"/>
      <c r="Z347" s="36"/>
      <c r="AA347" s="36"/>
      <c r="AB347" s="36"/>
      <c r="AC347" s="36"/>
      <c r="AD347" s="36"/>
      <c r="AE347" s="36"/>
      <c r="AR347" s="186" t="s">
        <v>242</v>
      </c>
      <c r="AT347" s="186" t="s">
        <v>145</v>
      </c>
      <c r="AU347" s="186" t="s">
        <v>82</v>
      </c>
      <c r="AY347" s="19" t="s">
        <v>143</v>
      </c>
      <c r="BE347" s="187">
        <f>IF(N347="základní",J347,0)</f>
        <v>0</v>
      </c>
      <c r="BF347" s="187">
        <f>IF(N347="snížená",J347,0)</f>
        <v>0</v>
      </c>
      <c r="BG347" s="187">
        <f>IF(N347="zákl. přenesená",J347,0)</f>
        <v>0</v>
      </c>
      <c r="BH347" s="187">
        <f>IF(N347="sníž. přenesená",J347,0)</f>
        <v>0</v>
      </c>
      <c r="BI347" s="187">
        <f>IF(N347="nulová",J347,0)</f>
        <v>0</v>
      </c>
      <c r="BJ347" s="19" t="s">
        <v>80</v>
      </c>
      <c r="BK347" s="187">
        <f>ROUND(I347*H347,2)</f>
        <v>0</v>
      </c>
      <c r="BL347" s="19" t="s">
        <v>242</v>
      </c>
      <c r="BM347" s="186" t="s">
        <v>1650</v>
      </c>
    </row>
    <row r="348" spans="1:47" s="2" customFormat="1" ht="12">
      <c r="A348" s="36"/>
      <c r="B348" s="37"/>
      <c r="C348" s="38"/>
      <c r="D348" s="188" t="s">
        <v>151</v>
      </c>
      <c r="E348" s="38"/>
      <c r="F348" s="189" t="s">
        <v>1651</v>
      </c>
      <c r="G348" s="38"/>
      <c r="H348" s="38"/>
      <c r="I348" s="190"/>
      <c r="J348" s="38"/>
      <c r="K348" s="38"/>
      <c r="L348" s="41"/>
      <c r="M348" s="191"/>
      <c r="N348" s="192"/>
      <c r="O348" s="66"/>
      <c r="P348" s="66"/>
      <c r="Q348" s="66"/>
      <c r="R348" s="66"/>
      <c r="S348" s="66"/>
      <c r="T348" s="67"/>
      <c r="U348" s="36"/>
      <c r="V348" s="36"/>
      <c r="W348" s="36"/>
      <c r="X348" s="36"/>
      <c r="Y348" s="36"/>
      <c r="Z348" s="36"/>
      <c r="AA348" s="36"/>
      <c r="AB348" s="36"/>
      <c r="AC348" s="36"/>
      <c r="AD348" s="36"/>
      <c r="AE348" s="36"/>
      <c r="AT348" s="19" t="s">
        <v>151</v>
      </c>
      <c r="AU348" s="19" t="s">
        <v>82</v>
      </c>
    </row>
    <row r="349" spans="1:65" s="2" customFormat="1" ht="14.45" customHeight="1">
      <c r="A349" s="36"/>
      <c r="B349" s="37"/>
      <c r="C349" s="175" t="s">
        <v>562</v>
      </c>
      <c r="D349" s="175" t="s">
        <v>145</v>
      </c>
      <c r="E349" s="176" t="s">
        <v>1652</v>
      </c>
      <c r="F349" s="177" t="s">
        <v>1653</v>
      </c>
      <c r="G349" s="178" t="s">
        <v>148</v>
      </c>
      <c r="H349" s="179">
        <v>2</v>
      </c>
      <c r="I349" s="180"/>
      <c r="J349" s="181">
        <f>ROUND(I349*H349,2)</f>
        <v>0</v>
      </c>
      <c r="K349" s="177" t="s">
        <v>19</v>
      </c>
      <c r="L349" s="41"/>
      <c r="M349" s="182" t="s">
        <v>19</v>
      </c>
      <c r="N349" s="183" t="s">
        <v>43</v>
      </c>
      <c r="O349" s="66"/>
      <c r="P349" s="184">
        <f>O349*H349</f>
        <v>0</v>
      </c>
      <c r="Q349" s="184">
        <v>0</v>
      </c>
      <c r="R349" s="184">
        <f>Q349*H349</f>
        <v>0</v>
      </c>
      <c r="S349" s="184">
        <v>0.02756</v>
      </c>
      <c r="T349" s="185">
        <f>S349*H349</f>
        <v>0.05512</v>
      </c>
      <c r="U349" s="36"/>
      <c r="V349" s="36"/>
      <c r="W349" s="36"/>
      <c r="X349" s="36"/>
      <c r="Y349" s="36"/>
      <c r="Z349" s="36"/>
      <c r="AA349" s="36"/>
      <c r="AB349" s="36"/>
      <c r="AC349" s="36"/>
      <c r="AD349" s="36"/>
      <c r="AE349" s="36"/>
      <c r="AR349" s="186" t="s">
        <v>242</v>
      </c>
      <c r="AT349" s="186" t="s">
        <v>145</v>
      </c>
      <c r="AU349" s="186" t="s">
        <v>82</v>
      </c>
      <c r="AY349" s="19" t="s">
        <v>143</v>
      </c>
      <c r="BE349" s="187">
        <f>IF(N349="základní",J349,0)</f>
        <v>0</v>
      </c>
      <c r="BF349" s="187">
        <f>IF(N349="snížená",J349,0)</f>
        <v>0</v>
      </c>
      <c r="BG349" s="187">
        <f>IF(N349="zákl. přenesená",J349,0)</f>
        <v>0</v>
      </c>
      <c r="BH349" s="187">
        <f>IF(N349="sníž. přenesená",J349,0)</f>
        <v>0</v>
      </c>
      <c r="BI349" s="187">
        <f>IF(N349="nulová",J349,0)</f>
        <v>0</v>
      </c>
      <c r="BJ349" s="19" t="s">
        <v>80</v>
      </c>
      <c r="BK349" s="187">
        <f>ROUND(I349*H349,2)</f>
        <v>0</v>
      </c>
      <c r="BL349" s="19" t="s">
        <v>242</v>
      </c>
      <c r="BM349" s="186" t="s">
        <v>1654</v>
      </c>
    </row>
    <row r="350" spans="1:47" s="2" customFormat="1" ht="12">
      <c r="A350" s="36"/>
      <c r="B350" s="37"/>
      <c r="C350" s="38"/>
      <c r="D350" s="188" t="s">
        <v>151</v>
      </c>
      <c r="E350" s="38"/>
      <c r="F350" s="189" t="s">
        <v>1655</v>
      </c>
      <c r="G350" s="38"/>
      <c r="H350" s="38"/>
      <c r="I350" s="190"/>
      <c r="J350" s="38"/>
      <c r="K350" s="38"/>
      <c r="L350" s="41"/>
      <c r="M350" s="191"/>
      <c r="N350" s="192"/>
      <c r="O350" s="66"/>
      <c r="P350" s="66"/>
      <c r="Q350" s="66"/>
      <c r="R350" s="66"/>
      <c r="S350" s="66"/>
      <c r="T350" s="67"/>
      <c r="U350" s="36"/>
      <c r="V350" s="36"/>
      <c r="W350" s="36"/>
      <c r="X350" s="36"/>
      <c r="Y350" s="36"/>
      <c r="Z350" s="36"/>
      <c r="AA350" s="36"/>
      <c r="AB350" s="36"/>
      <c r="AC350" s="36"/>
      <c r="AD350" s="36"/>
      <c r="AE350" s="36"/>
      <c r="AT350" s="19" t="s">
        <v>151</v>
      </c>
      <c r="AU350" s="19" t="s">
        <v>82</v>
      </c>
    </row>
    <row r="351" spans="1:65" s="2" customFormat="1" ht="24.2" customHeight="1">
      <c r="A351" s="36"/>
      <c r="B351" s="37"/>
      <c r="C351" s="175" t="s">
        <v>567</v>
      </c>
      <c r="D351" s="175" t="s">
        <v>145</v>
      </c>
      <c r="E351" s="176" t="s">
        <v>1656</v>
      </c>
      <c r="F351" s="177" t="s">
        <v>1657</v>
      </c>
      <c r="G351" s="178" t="s">
        <v>148</v>
      </c>
      <c r="H351" s="179">
        <v>6</v>
      </c>
      <c r="I351" s="180"/>
      <c r="J351" s="181">
        <f>ROUND(I351*H351,2)</f>
        <v>0</v>
      </c>
      <c r="K351" s="177" t="s">
        <v>155</v>
      </c>
      <c r="L351" s="41"/>
      <c r="M351" s="182" t="s">
        <v>19</v>
      </c>
      <c r="N351" s="183" t="s">
        <v>43</v>
      </c>
      <c r="O351" s="66"/>
      <c r="P351" s="184">
        <f>O351*H351</f>
        <v>0</v>
      </c>
      <c r="Q351" s="184">
        <v>0.00595</v>
      </c>
      <c r="R351" s="184">
        <f>Q351*H351</f>
        <v>0.0357</v>
      </c>
      <c r="S351" s="184">
        <v>0</v>
      </c>
      <c r="T351" s="185">
        <f>S351*H351</f>
        <v>0</v>
      </c>
      <c r="U351" s="36"/>
      <c r="V351" s="36"/>
      <c r="W351" s="36"/>
      <c r="X351" s="36"/>
      <c r="Y351" s="36"/>
      <c r="Z351" s="36"/>
      <c r="AA351" s="36"/>
      <c r="AB351" s="36"/>
      <c r="AC351" s="36"/>
      <c r="AD351" s="36"/>
      <c r="AE351" s="36"/>
      <c r="AR351" s="186" t="s">
        <v>242</v>
      </c>
      <c r="AT351" s="186" t="s">
        <v>145</v>
      </c>
      <c r="AU351" s="186" t="s">
        <v>82</v>
      </c>
      <c r="AY351" s="19" t="s">
        <v>143</v>
      </c>
      <c r="BE351" s="187">
        <f>IF(N351="základní",J351,0)</f>
        <v>0</v>
      </c>
      <c r="BF351" s="187">
        <f>IF(N351="snížená",J351,0)</f>
        <v>0</v>
      </c>
      <c r="BG351" s="187">
        <f>IF(N351="zákl. přenesená",J351,0)</f>
        <v>0</v>
      </c>
      <c r="BH351" s="187">
        <f>IF(N351="sníž. přenesená",J351,0)</f>
        <v>0</v>
      </c>
      <c r="BI351" s="187">
        <f>IF(N351="nulová",J351,0)</f>
        <v>0</v>
      </c>
      <c r="BJ351" s="19" t="s">
        <v>80</v>
      </c>
      <c r="BK351" s="187">
        <f>ROUND(I351*H351,2)</f>
        <v>0</v>
      </c>
      <c r="BL351" s="19" t="s">
        <v>242</v>
      </c>
      <c r="BM351" s="186" t="s">
        <v>1658</v>
      </c>
    </row>
    <row r="352" spans="1:47" s="2" customFormat="1" ht="19.5">
      <c r="A352" s="36"/>
      <c r="B352" s="37"/>
      <c r="C352" s="38"/>
      <c r="D352" s="188" t="s">
        <v>151</v>
      </c>
      <c r="E352" s="38"/>
      <c r="F352" s="189" t="s">
        <v>1659</v>
      </c>
      <c r="G352" s="38"/>
      <c r="H352" s="38"/>
      <c r="I352" s="190"/>
      <c r="J352" s="38"/>
      <c r="K352" s="38"/>
      <c r="L352" s="41"/>
      <c r="M352" s="191"/>
      <c r="N352" s="192"/>
      <c r="O352" s="66"/>
      <c r="P352" s="66"/>
      <c r="Q352" s="66"/>
      <c r="R352" s="66"/>
      <c r="S352" s="66"/>
      <c r="T352" s="67"/>
      <c r="U352" s="36"/>
      <c r="V352" s="36"/>
      <c r="W352" s="36"/>
      <c r="X352" s="36"/>
      <c r="Y352" s="36"/>
      <c r="Z352" s="36"/>
      <c r="AA352" s="36"/>
      <c r="AB352" s="36"/>
      <c r="AC352" s="36"/>
      <c r="AD352" s="36"/>
      <c r="AE352" s="36"/>
      <c r="AT352" s="19" t="s">
        <v>151</v>
      </c>
      <c r="AU352" s="19" t="s">
        <v>82</v>
      </c>
    </row>
    <row r="353" spans="1:65" s="2" customFormat="1" ht="14.45" customHeight="1">
      <c r="A353" s="36"/>
      <c r="B353" s="37"/>
      <c r="C353" s="175" t="s">
        <v>573</v>
      </c>
      <c r="D353" s="175" t="s">
        <v>145</v>
      </c>
      <c r="E353" s="176" t="s">
        <v>1660</v>
      </c>
      <c r="F353" s="177" t="s">
        <v>1661</v>
      </c>
      <c r="G353" s="178" t="s">
        <v>148</v>
      </c>
      <c r="H353" s="179">
        <v>1</v>
      </c>
      <c r="I353" s="180"/>
      <c r="J353" s="181">
        <f>ROUND(I353*H353,2)</f>
        <v>0</v>
      </c>
      <c r="K353" s="177" t="s">
        <v>155</v>
      </c>
      <c r="L353" s="41"/>
      <c r="M353" s="182" t="s">
        <v>19</v>
      </c>
      <c r="N353" s="183" t="s">
        <v>43</v>
      </c>
      <c r="O353" s="66"/>
      <c r="P353" s="184">
        <f>O353*H353</f>
        <v>0</v>
      </c>
      <c r="Q353" s="184">
        <v>0.00029</v>
      </c>
      <c r="R353" s="184">
        <f>Q353*H353</f>
        <v>0.00029</v>
      </c>
      <c r="S353" s="184">
        <v>0</v>
      </c>
      <c r="T353" s="185">
        <f>S353*H353</f>
        <v>0</v>
      </c>
      <c r="U353" s="36"/>
      <c r="V353" s="36"/>
      <c r="W353" s="36"/>
      <c r="X353" s="36"/>
      <c r="Y353" s="36"/>
      <c r="Z353" s="36"/>
      <c r="AA353" s="36"/>
      <c r="AB353" s="36"/>
      <c r="AC353" s="36"/>
      <c r="AD353" s="36"/>
      <c r="AE353" s="36"/>
      <c r="AR353" s="186" t="s">
        <v>242</v>
      </c>
      <c r="AT353" s="186" t="s">
        <v>145</v>
      </c>
      <c r="AU353" s="186" t="s">
        <v>82</v>
      </c>
      <c r="AY353" s="19" t="s">
        <v>143</v>
      </c>
      <c r="BE353" s="187">
        <f>IF(N353="základní",J353,0)</f>
        <v>0</v>
      </c>
      <c r="BF353" s="187">
        <f>IF(N353="snížená",J353,0)</f>
        <v>0</v>
      </c>
      <c r="BG353" s="187">
        <f>IF(N353="zákl. přenesená",J353,0)</f>
        <v>0</v>
      </c>
      <c r="BH353" s="187">
        <f>IF(N353="sníž. přenesená",J353,0)</f>
        <v>0</v>
      </c>
      <c r="BI353" s="187">
        <f>IF(N353="nulová",J353,0)</f>
        <v>0</v>
      </c>
      <c r="BJ353" s="19" t="s">
        <v>80</v>
      </c>
      <c r="BK353" s="187">
        <f>ROUND(I353*H353,2)</f>
        <v>0</v>
      </c>
      <c r="BL353" s="19" t="s">
        <v>242</v>
      </c>
      <c r="BM353" s="186" t="s">
        <v>1662</v>
      </c>
    </row>
    <row r="354" spans="1:47" s="2" customFormat="1" ht="12">
      <c r="A354" s="36"/>
      <c r="B354" s="37"/>
      <c r="C354" s="38"/>
      <c r="D354" s="188" t="s">
        <v>151</v>
      </c>
      <c r="E354" s="38"/>
      <c r="F354" s="189" t="s">
        <v>1663</v>
      </c>
      <c r="G354" s="38"/>
      <c r="H354" s="38"/>
      <c r="I354" s="190"/>
      <c r="J354" s="38"/>
      <c r="K354" s="38"/>
      <c r="L354" s="41"/>
      <c r="M354" s="191"/>
      <c r="N354" s="192"/>
      <c r="O354" s="66"/>
      <c r="P354" s="66"/>
      <c r="Q354" s="66"/>
      <c r="R354" s="66"/>
      <c r="S354" s="66"/>
      <c r="T354" s="67"/>
      <c r="U354" s="36"/>
      <c r="V354" s="36"/>
      <c r="W354" s="36"/>
      <c r="X354" s="36"/>
      <c r="Y354" s="36"/>
      <c r="Z354" s="36"/>
      <c r="AA354" s="36"/>
      <c r="AB354" s="36"/>
      <c r="AC354" s="36"/>
      <c r="AD354" s="36"/>
      <c r="AE354" s="36"/>
      <c r="AT354" s="19" t="s">
        <v>151</v>
      </c>
      <c r="AU354" s="19" t="s">
        <v>82</v>
      </c>
    </row>
    <row r="355" spans="1:65" s="2" customFormat="1" ht="14.45" customHeight="1">
      <c r="A355" s="36"/>
      <c r="B355" s="37"/>
      <c r="C355" s="175" t="s">
        <v>579</v>
      </c>
      <c r="D355" s="175" t="s">
        <v>145</v>
      </c>
      <c r="E355" s="176" t="s">
        <v>1664</v>
      </c>
      <c r="F355" s="177" t="s">
        <v>1665</v>
      </c>
      <c r="G355" s="178" t="s">
        <v>375</v>
      </c>
      <c r="H355" s="179">
        <v>244.7</v>
      </c>
      <c r="I355" s="180"/>
      <c r="J355" s="181">
        <f>ROUND(I355*H355,2)</f>
        <v>0</v>
      </c>
      <c r="K355" s="177" t="s">
        <v>155</v>
      </c>
      <c r="L355" s="41"/>
      <c r="M355" s="182" t="s">
        <v>19</v>
      </c>
      <c r="N355" s="183" t="s">
        <v>43</v>
      </c>
      <c r="O355" s="66"/>
      <c r="P355" s="184">
        <f>O355*H355</f>
        <v>0</v>
      </c>
      <c r="Q355" s="184">
        <v>0</v>
      </c>
      <c r="R355" s="184">
        <f>Q355*H355</f>
        <v>0</v>
      </c>
      <c r="S355" s="184">
        <v>0</v>
      </c>
      <c r="T355" s="185">
        <f>S355*H355</f>
        <v>0</v>
      </c>
      <c r="U355" s="36"/>
      <c r="V355" s="36"/>
      <c r="W355" s="36"/>
      <c r="X355" s="36"/>
      <c r="Y355" s="36"/>
      <c r="Z355" s="36"/>
      <c r="AA355" s="36"/>
      <c r="AB355" s="36"/>
      <c r="AC355" s="36"/>
      <c r="AD355" s="36"/>
      <c r="AE355" s="36"/>
      <c r="AR355" s="186" t="s">
        <v>242</v>
      </c>
      <c r="AT355" s="186" t="s">
        <v>145</v>
      </c>
      <c r="AU355" s="186" t="s">
        <v>82</v>
      </c>
      <c r="AY355" s="19" t="s">
        <v>143</v>
      </c>
      <c r="BE355" s="187">
        <f>IF(N355="základní",J355,0)</f>
        <v>0</v>
      </c>
      <c r="BF355" s="187">
        <f>IF(N355="snížená",J355,0)</f>
        <v>0</v>
      </c>
      <c r="BG355" s="187">
        <f>IF(N355="zákl. přenesená",J355,0)</f>
        <v>0</v>
      </c>
      <c r="BH355" s="187">
        <f>IF(N355="sníž. přenesená",J355,0)</f>
        <v>0</v>
      </c>
      <c r="BI355" s="187">
        <f>IF(N355="nulová",J355,0)</f>
        <v>0</v>
      </c>
      <c r="BJ355" s="19" t="s">
        <v>80</v>
      </c>
      <c r="BK355" s="187">
        <f>ROUND(I355*H355,2)</f>
        <v>0</v>
      </c>
      <c r="BL355" s="19" t="s">
        <v>242</v>
      </c>
      <c r="BM355" s="186" t="s">
        <v>1666</v>
      </c>
    </row>
    <row r="356" spans="1:47" s="2" customFormat="1" ht="12">
      <c r="A356" s="36"/>
      <c r="B356" s="37"/>
      <c r="C356" s="38"/>
      <c r="D356" s="188" t="s">
        <v>151</v>
      </c>
      <c r="E356" s="38"/>
      <c r="F356" s="189" t="s">
        <v>1667</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151</v>
      </c>
      <c r="AU356" s="19" t="s">
        <v>82</v>
      </c>
    </row>
    <row r="357" spans="2:51" s="13" customFormat="1" ht="12">
      <c r="B357" s="193"/>
      <c r="C357" s="194"/>
      <c r="D357" s="188" t="s">
        <v>158</v>
      </c>
      <c r="E357" s="195" t="s">
        <v>19</v>
      </c>
      <c r="F357" s="196" t="s">
        <v>1668</v>
      </c>
      <c r="G357" s="194"/>
      <c r="H357" s="197">
        <v>74.5</v>
      </c>
      <c r="I357" s="198"/>
      <c r="J357" s="194"/>
      <c r="K357" s="194"/>
      <c r="L357" s="199"/>
      <c r="M357" s="200"/>
      <c r="N357" s="201"/>
      <c r="O357" s="201"/>
      <c r="P357" s="201"/>
      <c r="Q357" s="201"/>
      <c r="R357" s="201"/>
      <c r="S357" s="201"/>
      <c r="T357" s="202"/>
      <c r="AT357" s="203" t="s">
        <v>158</v>
      </c>
      <c r="AU357" s="203" t="s">
        <v>82</v>
      </c>
      <c r="AV357" s="13" t="s">
        <v>82</v>
      </c>
      <c r="AW357" s="13" t="s">
        <v>33</v>
      </c>
      <c r="AX357" s="13" t="s">
        <v>72</v>
      </c>
      <c r="AY357" s="203" t="s">
        <v>143</v>
      </c>
    </row>
    <row r="358" spans="2:51" s="13" customFormat="1" ht="12">
      <c r="B358" s="193"/>
      <c r="C358" s="194"/>
      <c r="D358" s="188" t="s">
        <v>158</v>
      </c>
      <c r="E358" s="195" t="s">
        <v>19</v>
      </c>
      <c r="F358" s="196" t="s">
        <v>1669</v>
      </c>
      <c r="G358" s="194"/>
      <c r="H358" s="197">
        <v>127.8</v>
      </c>
      <c r="I358" s="198"/>
      <c r="J358" s="194"/>
      <c r="K358" s="194"/>
      <c r="L358" s="199"/>
      <c r="M358" s="200"/>
      <c r="N358" s="201"/>
      <c r="O358" s="201"/>
      <c r="P358" s="201"/>
      <c r="Q358" s="201"/>
      <c r="R358" s="201"/>
      <c r="S358" s="201"/>
      <c r="T358" s="202"/>
      <c r="AT358" s="203" t="s">
        <v>158</v>
      </c>
      <c r="AU358" s="203" t="s">
        <v>82</v>
      </c>
      <c r="AV358" s="13" t="s">
        <v>82</v>
      </c>
      <c r="AW358" s="13" t="s">
        <v>33</v>
      </c>
      <c r="AX358" s="13" t="s">
        <v>72</v>
      </c>
      <c r="AY358" s="203" t="s">
        <v>143</v>
      </c>
    </row>
    <row r="359" spans="2:51" s="13" customFormat="1" ht="12">
      <c r="B359" s="193"/>
      <c r="C359" s="194"/>
      <c r="D359" s="188" t="s">
        <v>158</v>
      </c>
      <c r="E359" s="195" t="s">
        <v>19</v>
      </c>
      <c r="F359" s="196" t="s">
        <v>1670</v>
      </c>
      <c r="G359" s="194"/>
      <c r="H359" s="197">
        <v>4.5</v>
      </c>
      <c r="I359" s="198"/>
      <c r="J359" s="194"/>
      <c r="K359" s="194"/>
      <c r="L359" s="199"/>
      <c r="M359" s="200"/>
      <c r="N359" s="201"/>
      <c r="O359" s="201"/>
      <c r="P359" s="201"/>
      <c r="Q359" s="201"/>
      <c r="R359" s="201"/>
      <c r="S359" s="201"/>
      <c r="T359" s="202"/>
      <c r="AT359" s="203" t="s">
        <v>158</v>
      </c>
      <c r="AU359" s="203" t="s">
        <v>82</v>
      </c>
      <c r="AV359" s="13" t="s">
        <v>82</v>
      </c>
      <c r="AW359" s="13" t="s">
        <v>33</v>
      </c>
      <c r="AX359" s="13" t="s">
        <v>72</v>
      </c>
      <c r="AY359" s="203" t="s">
        <v>143</v>
      </c>
    </row>
    <row r="360" spans="2:51" s="13" customFormat="1" ht="12">
      <c r="B360" s="193"/>
      <c r="C360" s="194"/>
      <c r="D360" s="188" t="s">
        <v>158</v>
      </c>
      <c r="E360" s="195" t="s">
        <v>19</v>
      </c>
      <c r="F360" s="196" t="s">
        <v>1671</v>
      </c>
      <c r="G360" s="194"/>
      <c r="H360" s="197">
        <v>37.9</v>
      </c>
      <c r="I360" s="198"/>
      <c r="J360" s="194"/>
      <c r="K360" s="194"/>
      <c r="L360" s="199"/>
      <c r="M360" s="200"/>
      <c r="N360" s="201"/>
      <c r="O360" s="201"/>
      <c r="P360" s="201"/>
      <c r="Q360" s="201"/>
      <c r="R360" s="201"/>
      <c r="S360" s="201"/>
      <c r="T360" s="202"/>
      <c r="AT360" s="203" t="s">
        <v>158</v>
      </c>
      <c r="AU360" s="203" t="s">
        <v>82</v>
      </c>
      <c r="AV360" s="13" t="s">
        <v>82</v>
      </c>
      <c r="AW360" s="13" t="s">
        <v>33</v>
      </c>
      <c r="AX360" s="13" t="s">
        <v>72</v>
      </c>
      <c r="AY360" s="203" t="s">
        <v>143</v>
      </c>
    </row>
    <row r="361" spans="2:51" s="15" customFormat="1" ht="12">
      <c r="B361" s="214"/>
      <c r="C361" s="215"/>
      <c r="D361" s="188" t="s">
        <v>158</v>
      </c>
      <c r="E361" s="216" t="s">
        <v>19</v>
      </c>
      <c r="F361" s="217" t="s">
        <v>172</v>
      </c>
      <c r="G361" s="215"/>
      <c r="H361" s="218">
        <v>244.7</v>
      </c>
      <c r="I361" s="219"/>
      <c r="J361" s="215"/>
      <c r="K361" s="215"/>
      <c r="L361" s="220"/>
      <c r="M361" s="221"/>
      <c r="N361" s="222"/>
      <c r="O361" s="222"/>
      <c r="P361" s="222"/>
      <c r="Q361" s="222"/>
      <c r="R361" s="222"/>
      <c r="S361" s="222"/>
      <c r="T361" s="223"/>
      <c r="AT361" s="224" t="s">
        <v>158</v>
      </c>
      <c r="AU361" s="224" t="s">
        <v>82</v>
      </c>
      <c r="AV361" s="15" t="s">
        <v>149</v>
      </c>
      <c r="AW361" s="15" t="s">
        <v>33</v>
      </c>
      <c r="AX361" s="15" t="s">
        <v>80</v>
      </c>
      <c r="AY361" s="224" t="s">
        <v>143</v>
      </c>
    </row>
    <row r="362" spans="1:65" s="2" customFormat="1" ht="14.45" customHeight="1">
      <c r="A362" s="36"/>
      <c r="B362" s="37"/>
      <c r="C362" s="175" t="s">
        <v>583</v>
      </c>
      <c r="D362" s="175" t="s">
        <v>145</v>
      </c>
      <c r="E362" s="176" t="s">
        <v>1672</v>
      </c>
      <c r="F362" s="177" t="s">
        <v>1673</v>
      </c>
      <c r="G362" s="178" t="s">
        <v>375</v>
      </c>
      <c r="H362" s="179">
        <v>13.2</v>
      </c>
      <c r="I362" s="180"/>
      <c r="J362" s="181">
        <f>ROUND(I362*H362,2)</f>
        <v>0</v>
      </c>
      <c r="K362" s="177" t="s">
        <v>155</v>
      </c>
      <c r="L362" s="41"/>
      <c r="M362" s="182" t="s">
        <v>19</v>
      </c>
      <c r="N362" s="183" t="s">
        <v>43</v>
      </c>
      <c r="O362" s="66"/>
      <c r="P362" s="184">
        <f>O362*H362</f>
        <v>0</v>
      </c>
      <c r="Q362" s="184">
        <v>0</v>
      </c>
      <c r="R362" s="184">
        <f>Q362*H362</f>
        <v>0</v>
      </c>
      <c r="S362" s="184">
        <v>0</v>
      </c>
      <c r="T362" s="185">
        <f>S362*H362</f>
        <v>0</v>
      </c>
      <c r="U362" s="36"/>
      <c r="V362" s="36"/>
      <c r="W362" s="36"/>
      <c r="X362" s="36"/>
      <c r="Y362" s="36"/>
      <c r="Z362" s="36"/>
      <c r="AA362" s="36"/>
      <c r="AB362" s="36"/>
      <c r="AC362" s="36"/>
      <c r="AD362" s="36"/>
      <c r="AE362" s="36"/>
      <c r="AR362" s="186" t="s">
        <v>242</v>
      </c>
      <c r="AT362" s="186" t="s">
        <v>145</v>
      </c>
      <c r="AU362" s="186" t="s">
        <v>82</v>
      </c>
      <c r="AY362" s="19" t="s">
        <v>143</v>
      </c>
      <c r="BE362" s="187">
        <f>IF(N362="základní",J362,0)</f>
        <v>0</v>
      </c>
      <c r="BF362" s="187">
        <f>IF(N362="snížená",J362,0)</f>
        <v>0</v>
      </c>
      <c r="BG362" s="187">
        <f>IF(N362="zákl. přenesená",J362,0)</f>
        <v>0</v>
      </c>
      <c r="BH362" s="187">
        <f>IF(N362="sníž. přenesená",J362,0)</f>
        <v>0</v>
      </c>
      <c r="BI362" s="187">
        <f>IF(N362="nulová",J362,0)</f>
        <v>0</v>
      </c>
      <c r="BJ362" s="19" t="s">
        <v>80</v>
      </c>
      <c r="BK362" s="187">
        <f>ROUND(I362*H362,2)</f>
        <v>0</v>
      </c>
      <c r="BL362" s="19" t="s">
        <v>242</v>
      </c>
      <c r="BM362" s="186" t="s">
        <v>1674</v>
      </c>
    </row>
    <row r="363" spans="1:47" s="2" customFormat="1" ht="19.5">
      <c r="A363" s="36"/>
      <c r="B363" s="37"/>
      <c r="C363" s="38"/>
      <c r="D363" s="188" t="s">
        <v>151</v>
      </c>
      <c r="E363" s="38"/>
      <c r="F363" s="189" t="s">
        <v>1675</v>
      </c>
      <c r="G363" s="38"/>
      <c r="H363" s="38"/>
      <c r="I363" s="190"/>
      <c r="J363" s="38"/>
      <c r="K363" s="38"/>
      <c r="L363" s="41"/>
      <c r="M363" s="191"/>
      <c r="N363" s="192"/>
      <c r="O363" s="66"/>
      <c r="P363" s="66"/>
      <c r="Q363" s="66"/>
      <c r="R363" s="66"/>
      <c r="S363" s="66"/>
      <c r="T363" s="67"/>
      <c r="U363" s="36"/>
      <c r="V363" s="36"/>
      <c r="W363" s="36"/>
      <c r="X363" s="36"/>
      <c r="Y363" s="36"/>
      <c r="Z363" s="36"/>
      <c r="AA363" s="36"/>
      <c r="AB363" s="36"/>
      <c r="AC363" s="36"/>
      <c r="AD363" s="36"/>
      <c r="AE363" s="36"/>
      <c r="AT363" s="19" t="s">
        <v>151</v>
      </c>
      <c r="AU363" s="19" t="s">
        <v>82</v>
      </c>
    </row>
    <row r="364" spans="1:65" s="2" customFormat="1" ht="24.2" customHeight="1">
      <c r="A364" s="36"/>
      <c r="B364" s="37"/>
      <c r="C364" s="175" t="s">
        <v>587</v>
      </c>
      <c r="D364" s="175" t="s">
        <v>145</v>
      </c>
      <c r="E364" s="176" t="s">
        <v>1676</v>
      </c>
      <c r="F364" s="177" t="s">
        <v>1677</v>
      </c>
      <c r="G364" s="178" t="s">
        <v>196</v>
      </c>
      <c r="H364" s="179">
        <v>0.742</v>
      </c>
      <c r="I364" s="180"/>
      <c r="J364" s="181">
        <f>ROUND(I364*H364,2)</f>
        <v>0</v>
      </c>
      <c r="K364" s="177" t="s">
        <v>155</v>
      </c>
      <c r="L364" s="41"/>
      <c r="M364" s="182" t="s">
        <v>19</v>
      </c>
      <c r="N364" s="183" t="s">
        <v>43</v>
      </c>
      <c r="O364" s="66"/>
      <c r="P364" s="184">
        <f>O364*H364</f>
        <v>0</v>
      </c>
      <c r="Q364" s="184">
        <v>0</v>
      </c>
      <c r="R364" s="184">
        <f>Q364*H364</f>
        <v>0</v>
      </c>
      <c r="S364" s="184">
        <v>0</v>
      </c>
      <c r="T364" s="185">
        <f>S364*H364</f>
        <v>0</v>
      </c>
      <c r="U364" s="36"/>
      <c r="V364" s="36"/>
      <c r="W364" s="36"/>
      <c r="X364" s="36"/>
      <c r="Y364" s="36"/>
      <c r="Z364" s="36"/>
      <c r="AA364" s="36"/>
      <c r="AB364" s="36"/>
      <c r="AC364" s="36"/>
      <c r="AD364" s="36"/>
      <c r="AE364" s="36"/>
      <c r="AR364" s="186" t="s">
        <v>242</v>
      </c>
      <c r="AT364" s="186" t="s">
        <v>145</v>
      </c>
      <c r="AU364" s="186" t="s">
        <v>82</v>
      </c>
      <c r="AY364" s="19" t="s">
        <v>143</v>
      </c>
      <c r="BE364" s="187">
        <f>IF(N364="základní",J364,0)</f>
        <v>0</v>
      </c>
      <c r="BF364" s="187">
        <f>IF(N364="snížená",J364,0)</f>
        <v>0</v>
      </c>
      <c r="BG364" s="187">
        <f>IF(N364="zákl. přenesená",J364,0)</f>
        <v>0</v>
      </c>
      <c r="BH364" s="187">
        <f>IF(N364="sníž. přenesená",J364,0)</f>
        <v>0</v>
      </c>
      <c r="BI364" s="187">
        <f>IF(N364="nulová",J364,0)</f>
        <v>0</v>
      </c>
      <c r="BJ364" s="19" t="s">
        <v>80</v>
      </c>
      <c r="BK364" s="187">
        <f>ROUND(I364*H364,2)</f>
        <v>0</v>
      </c>
      <c r="BL364" s="19" t="s">
        <v>242</v>
      </c>
      <c r="BM364" s="186" t="s">
        <v>1678</v>
      </c>
    </row>
    <row r="365" spans="1:47" s="2" customFormat="1" ht="29.25">
      <c r="A365" s="36"/>
      <c r="B365" s="37"/>
      <c r="C365" s="38"/>
      <c r="D365" s="188" t="s">
        <v>151</v>
      </c>
      <c r="E365" s="38"/>
      <c r="F365" s="189" t="s">
        <v>1679</v>
      </c>
      <c r="G365" s="38"/>
      <c r="H365" s="38"/>
      <c r="I365" s="190"/>
      <c r="J365" s="38"/>
      <c r="K365" s="38"/>
      <c r="L365" s="41"/>
      <c r="M365" s="191"/>
      <c r="N365" s="192"/>
      <c r="O365" s="66"/>
      <c r="P365" s="66"/>
      <c r="Q365" s="66"/>
      <c r="R365" s="66"/>
      <c r="S365" s="66"/>
      <c r="T365" s="67"/>
      <c r="U365" s="36"/>
      <c r="V365" s="36"/>
      <c r="W365" s="36"/>
      <c r="X365" s="36"/>
      <c r="Y365" s="36"/>
      <c r="Z365" s="36"/>
      <c r="AA365" s="36"/>
      <c r="AB365" s="36"/>
      <c r="AC365" s="36"/>
      <c r="AD365" s="36"/>
      <c r="AE365" s="36"/>
      <c r="AT365" s="19" t="s">
        <v>151</v>
      </c>
      <c r="AU365" s="19" t="s">
        <v>82</v>
      </c>
    </row>
    <row r="366" spans="1:65" s="2" customFormat="1" ht="24.2" customHeight="1">
      <c r="A366" s="36"/>
      <c r="B366" s="37"/>
      <c r="C366" s="175" t="s">
        <v>591</v>
      </c>
      <c r="D366" s="175" t="s">
        <v>145</v>
      </c>
      <c r="E366" s="176" t="s">
        <v>1680</v>
      </c>
      <c r="F366" s="177" t="s">
        <v>1681</v>
      </c>
      <c r="G366" s="178" t="s">
        <v>196</v>
      </c>
      <c r="H366" s="179">
        <v>0.742</v>
      </c>
      <c r="I366" s="180"/>
      <c r="J366" s="181">
        <f>ROUND(I366*H366,2)</f>
        <v>0</v>
      </c>
      <c r="K366" s="177" t="s">
        <v>155</v>
      </c>
      <c r="L366" s="41"/>
      <c r="M366" s="182" t="s">
        <v>19</v>
      </c>
      <c r="N366" s="183" t="s">
        <v>43</v>
      </c>
      <c r="O366" s="66"/>
      <c r="P366" s="184">
        <f>O366*H366</f>
        <v>0</v>
      </c>
      <c r="Q366" s="184">
        <v>0</v>
      </c>
      <c r="R366" s="184">
        <f>Q366*H366</f>
        <v>0</v>
      </c>
      <c r="S366" s="184">
        <v>0</v>
      </c>
      <c r="T366" s="185">
        <f>S366*H366</f>
        <v>0</v>
      </c>
      <c r="U366" s="36"/>
      <c r="V366" s="36"/>
      <c r="W366" s="36"/>
      <c r="X366" s="36"/>
      <c r="Y366" s="36"/>
      <c r="Z366" s="36"/>
      <c r="AA366" s="36"/>
      <c r="AB366" s="36"/>
      <c r="AC366" s="36"/>
      <c r="AD366" s="36"/>
      <c r="AE366" s="36"/>
      <c r="AR366" s="186" t="s">
        <v>242</v>
      </c>
      <c r="AT366" s="186" t="s">
        <v>145</v>
      </c>
      <c r="AU366" s="186" t="s">
        <v>82</v>
      </c>
      <c r="AY366" s="19" t="s">
        <v>143</v>
      </c>
      <c r="BE366" s="187">
        <f>IF(N366="základní",J366,0)</f>
        <v>0</v>
      </c>
      <c r="BF366" s="187">
        <f>IF(N366="snížená",J366,0)</f>
        <v>0</v>
      </c>
      <c r="BG366" s="187">
        <f>IF(N366="zákl. přenesená",J366,0)</f>
        <v>0</v>
      </c>
      <c r="BH366" s="187">
        <f>IF(N366="sníž. přenesená",J366,0)</f>
        <v>0</v>
      </c>
      <c r="BI366" s="187">
        <f>IF(N366="nulová",J366,0)</f>
        <v>0</v>
      </c>
      <c r="BJ366" s="19" t="s">
        <v>80</v>
      </c>
      <c r="BK366" s="187">
        <f>ROUND(I366*H366,2)</f>
        <v>0</v>
      </c>
      <c r="BL366" s="19" t="s">
        <v>242</v>
      </c>
      <c r="BM366" s="186" t="s">
        <v>1682</v>
      </c>
    </row>
    <row r="367" spans="1:47" s="2" customFormat="1" ht="29.25">
      <c r="A367" s="36"/>
      <c r="B367" s="37"/>
      <c r="C367" s="38"/>
      <c r="D367" s="188" t="s">
        <v>151</v>
      </c>
      <c r="E367" s="38"/>
      <c r="F367" s="189" t="s">
        <v>1683</v>
      </c>
      <c r="G367" s="38"/>
      <c r="H367" s="38"/>
      <c r="I367" s="190"/>
      <c r="J367" s="38"/>
      <c r="K367" s="38"/>
      <c r="L367" s="41"/>
      <c r="M367" s="191"/>
      <c r="N367" s="192"/>
      <c r="O367" s="66"/>
      <c r="P367" s="66"/>
      <c r="Q367" s="66"/>
      <c r="R367" s="66"/>
      <c r="S367" s="66"/>
      <c r="T367" s="67"/>
      <c r="U367" s="36"/>
      <c r="V367" s="36"/>
      <c r="W367" s="36"/>
      <c r="X367" s="36"/>
      <c r="Y367" s="36"/>
      <c r="Z367" s="36"/>
      <c r="AA367" s="36"/>
      <c r="AB367" s="36"/>
      <c r="AC367" s="36"/>
      <c r="AD367" s="36"/>
      <c r="AE367" s="36"/>
      <c r="AT367" s="19" t="s">
        <v>151</v>
      </c>
      <c r="AU367" s="19" t="s">
        <v>82</v>
      </c>
    </row>
    <row r="368" spans="2:63" s="12" customFormat="1" ht="22.9" customHeight="1">
      <c r="B368" s="159"/>
      <c r="C368" s="160"/>
      <c r="D368" s="161" t="s">
        <v>71</v>
      </c>
      <c r="E368" s="173" t="s">
        <v>1684</v>
      </c>
      <c r="F368" s="173" t="s">
        <v>1685</v>
      </c>
      <c r="G368" s="160"/>
      <c r="H368" s="160"/>
      <c r="I368" s="163"/>
      <c r="J368" s="174">
        <f>BK368</f>
        <v>0</v>
      </c>
      <c r="K368" s="160"/>
      <c r="L368" s="165"/>
      <c r="M368" s="166"/>
      <c r="N368" s="167"/>
      <c r="O368" s="167"/>
      <c r="P368" s="168">
        <f>SUM(P369:P483)</f>
        <v>0</v>
      </c>
      <c r="Q368" s="167"/>
      <c r="R368" s="168">
        <f>SUM(R369:R483)</f>
        <v>0.534373</v>
      </c>
      <c r="S368" s="167"/>
      <c r="T368" s="169">
        <f>SUM(T369:T483)</f>
        <v>0.0025199999999999997</v>
      </c>
      <c r="AR368" s="170" t="s">
        <v>82</v>
      </c>
      <c r="AT368" s="171" t="s">
        <v>71</v>
      </c>
      <c r="AU368" s="171" t="s">
        <v>80</v>
      </c>
      <c r="AY368" s="170" t="s">
        <v>143</v>
      </c>
      <c r="BK368" s="172">
        <f>SUM(BK369:BK483)</f>
        <v>0</v>
      </c>
    </row>
    <row r="369" spans="1:65" s="2" customFormat="1" ht="14.45" customHeight="1">
      <c r="A369" s="36"/>
      <c r="B369" s="37"/>
      <c r="C369" s="175" t="s">
        <v>595</v>
      </c>
      <c r="D369" s="175" t="s">
        <v>145</v>
      </c>
      <c r="E369" s="176" t="s">
        <v>1686</v>
      </c>
      <c r="F369" s="177" t="s">
        <v>1687</v>
      </c>
      <c r="G369" s="178" t="s">
        <v>148</v>
      </c>
      <c r="H369" s="179">
        <v>3</v>
      </c>
      <c r="I369" s="180"/>
      <c r="J369" s="181">
        <f>ROUND(I369*H369,2)</f>
        <v>0</v>
      </c>
      <c r="K369" s="177" t="s">
        <v>19</v>
      </c>
      <c r="L369" s="41"/>
      <c r="M369" s="182" t="s">
        <v>19</v>
      </c>
      <c r="N369" s="183" t="s">
        <v>43</v>
      </c>
      <c r="O369" s="66"/>
      <c r="P369" s="184">
        <f>O369*H369</f>
        <v>0</v>
      </c>
      <c r="Q369" s="184">
        <v>0.00043</v>
      </c>
      <c r="R369" s="184">
        <f>Q369*H369</f>
        <v>0.00129</v>
      </c>
      <c r="S369" s="184">
        <v>0</v>
      </c>
      <c r="T369" s="185">
        <f>S369*H369</f>
        <v>0</v>
      </c>
      <c r="U369" s="36"/>
      <c r="V369" s="36"/>
      <c r="W369" s="36"/>
      <c r="X369" s="36"/>
      <c r="Y369" s="36"/>
      <c r="Z369" s="36"/>
      <c r="AA369" s="36"/>
      <c r="AB369" s="36"/>
      <c r="AC369" s="36"/>
      <c r="AD369" s="36"/>
      <c r="AE369" s="36"/>
      <c r="AR369" s="186" t="s">
        <v>242</v>
      </c>
      <c r="AT369" s="186" t="s">
        <v>145</v>
      </c>
      <c r="AU369" s="186" t="s">
        <v>82</v>
      </c>
      <c r="AY369" s="19" t="s">
        <v>143</v>
      </c>
      <c r="BE369" s="187">
        <f>IF(N369="základní",J369,0)</f>
        <v>0</v>
      </c>
      <c r="BF369" s="187">
        <f>IF(N369="snížená",J369,0)</f>
        <v>0</v>
      </c>
      <c r="BG369" s="187">
        <f>IF(N369="zákl. přenesená",J369,0)</f>
        <v>0</v>
      </c>
      <c r="BH369" s="187">
        <f>IF(N369="sníž. přenesená",J369,0)</f>
        <v>0</v>
      </c>
      <c r="BI369" s="187">
        <f>IF(N369="nulová",J369,0)</f>
        <v>0</v>
      </c>
      <c r="BJ369" s="19" t="s">
        <v>80</v>
      </c>
      <c r="BK369" s="187">
        <f>ROUND(I369*H369,2)</f>
        <v>0</v>
      </c>
      <c r="BL369" s="19" t="s">
        <v>242</v>
      </c>
      <c r="BM369" s="186" t="s">
        <v>1688</v>
      </c>
    </row>
    <row r="370" spans="1:47" s="2" customFormat="1" ht="12">
      <c r="A370" s="36"/>
      <c r="B370" s="37"/>
      <c r="C370" s="38"/>
      <c r="D370" s="188" t="s">
        <v>151</v>
      </c>
      <c r="E370" s="38"/>
      <c r="F370" s="189" t="s">
        <v>1687</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151</v>
      </c>
      <c r="AU370" s="19" t="s">
        <v>82</v>
      </c>
    </row>
    <row r="371" spans="1:65" s="2" customFormat="1" ht="14.45" customHeight="1">
      <c r="A371" s="36"/>
      <c r="B371" s="37"/>
      <c r="C371" s="175" t="s">
        <v>599</v>
      </c>
      <c r="D371" s="175" t="s">
        <v>145</v>
      </c>
      <c r="E371" s="176" t="s">
        <v>1689</v>
      </c>
      <c r="F371" s="177" t="s">
        <v>1690</v>
      </c>
      <c r="G371" s="178" t="s">
        <v>148</v>
      </c>
      <c r="H371" s="179">
        <v>6</v>
      </c>
      <c r="I371" s="180"/>
      <c r="J371" s="181">
        <f>ROUND(I371*H371,2)</f>
        <v>0</v>
      </c>
      <c r="K371" s="177" t="s">
        <v>19</v>
      </c>
      <c r="L371" s="41"/>
      <c r="M371" s="182" t="s">
        <v>19</v>
      </c>
      <c r="N371" s="183" t="s">
        <v>43</v>
      </c>
      <c r="O371" s="66"/>
      <c r="P371" s="184">
        <f>O371*H371</f>
        <v>0</v>
      </c>
      <c r="Q371" s="184">
        <v>0.00043</v>
      </c>
      <c r="R371" s="184">
        <f>Q371*H371</f>
        <v>0.00258</v>
      </c>
      <c r="S371" s="184">
        <v>0</v>
      </c>
      <c r="T371" s="185">
        <f>S371*H371</f>
        <v>0</v>
      </c>
      <c r="U371" s="36"/>
      <c r="V371" s="36"/>
      <c r="W371" s="36"/>
      <c r="X371" s="36"/>
      <c r="Y371" s="36"/>
      <c r="Z371" s="36"/>
      <c r="AA371" s="36"/>
      <c r="AB371" s="36"/>
      <c r="AC371" s="36"/>
      <c r="AD371" s="36"/>
      <c r="AE371" s="36"/>
      <c r="AR371" s="186" t="s">
        <v>242</v>
      </c>
      <c r="AT371" s="186" t="s">
        <v>145</v>
      </c>
      <c r="AU371" s="186" t="s">
        <v>82</v>
      </c>
      <c r="AY371" s="19" t="s">
        <v>143</v>
      </c>
      <c r="BE371" s="187">
        <f>IF(N371="základní",J371,0)</f>
        <v>0</v>
      </c>
      <c r="BF371" s="187">
        <f>IF(N371="snížená",J371,0)</f>
        <v>0</v>
      </c>
      <c r="BG371" s="187">
        <f>IF(N371="zákl. přenesená",J371,0)</f>
        <v>0</v>
      </c>
      <c r="BH371" s="187">
        <f>IF(N371="sníž. přenesená",J371,0)</f>
        <v>0</v>
      </c>
      <c r="BI371" s="187">
        <f>IF(N371="nulová",J371,0)</f>
        <v>0</v>
      </c>
      <c r="BJ371" s="19" t="s">
        <v>80</v>
      </c>
      <c r="BK371" s="187">
        <f>ROUND(I371*H371,2)</f>
        <v>0</v>
      </c>
      <c r="BL371" s="19" t="s">
        <v>242</v>
      </c>
      <c r="BM371" s="186" t="s">
        <v>1691</v>
      </c>
    </row>
    <row r="372" spans="1:47" s="2" customFormat="1" ht="12">
      <c r="A372" s="36"/>
      <c r="B372" s="37"/>
      <c r="C372" s="38"/>
      <c r="D372" s="188" t="s">
        <v>151</v>
      </c>
      <c r="E372" s="38"/>
      <c r="F372" s="189" t="s">
        <v>1690</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151</v>
      </c>
      <c r="AU372" s="19" t="s">
        <v>82</v>
      </c>
    </row>
    <row r="373" spans="1:65" s="2" customFormat="1" ht="14.45" customHeight="1">
      <c r="A373" s="36"/>
      <c r="B373" s="37"/>
      <c r="C373" s="175" t="s">
        <v>604</v>
      </c>
      <c r="D373" s="175" t="s">
        <v>145</v>
      </c>
      <c r="E373" s="176" t="s">
        <v>1692</v>
      </c>
      <c r="F373" s="177" t="s">
        <v>1693</v>
      </c>
      <c r="G373" s="178" t="s">
        <v>148</v>
      </c>
      <c r="H373" s="179">
        <v>2</v>
      </c>
      <c r="I373" s="180"/>
      <c r="J373" s="181">
        <f>ROUND(I373*H373,2)</f>
        <v>0</v>
      </c>
      <c r="K373" s="177" t="s">
        <v>19</v>
      </c>
      <c r="L373" s="41"/>
      <c r="M373" s="182" t="s">
        <v>19</v>
      </c>
      <c r="N373" s="183" t="s">
        <v>43</v>
      </c>
      <c r="O373" s="66"/>
      <c r="P373" s="184">
        <f>O373*H373</f>
        <v>0</v>
      </c>
      <c r="Q373" s="184">
        <v>0.00043</v>
      </c>
      <c r="R373" s="184">
        <f>Q373*H373</f>
        <v>0.00086</v>
      </c>
      <c r="S373" s="184">
        <v>0</v>
      </c>
      <c r="T373" s="185">
        <f>S373*H373</f>
        <v>0</v>
      </c>
      <c r="U373" s="36"/>
      <c r="V373" s="36"/>
      <c r="W373" s="36"/>
      <c r="X373" s="36"/>
      <c r="Y373" s="36"/>
      <c r="Z373" s="36"/>
      <c r="AA373" s="36"/>
      <c r="AB373" s="36"/>
      <c r="AC373" s="36"/>
      <c r="AD373" s="36"/>
      <c r="AE373" s="36"/>
      <c r="AR373" s="186" t="s">
        <v>242</v>
      </c>
      <c r="AT373" s="186" t="s">
        <v>145</v>
      </c>
      <c r="AU373" s="186" t="s">
        <v>82</v>
      </c>
      <c r="AY373" s="19" t="s">
        <v>143</v>
      </c>
      <c r="BE373" s="187">
        <f>IF(N373="základní",J373,0)</f>
        <v>0</v>
      </c>
      <c r="BF373" s="187">
        <f>IF(N373="snížená",J373,0)</f>
        <v>0</v>
      </c>
      <c r="BG373" s="187">
        <f>IF(N373="zákl. přenesená",J373,0)</f>
        <v>0</v>
      </c>
      <c r="BH373" s="187">
        <f>IF(N373="sníž. přenesená",J373,0)</f>
        <v>0</v>
      </c>
      <c r="BI373" s="187">
        <f>IF(N373="nulová",J373,0)</f>
        <v>0</v>
      </c>
      <c r="BJ373" s="19" t="s">
        <v>80</v>
      </c>
      <c r="BK373" s="187">
        <f>ROUND(I373*H373,2)</f>
        <v>0</v>
      </c>
      <c r="BL373" s="19" t="s">
        <v>242</v>
      </c>
      <c r="BM373" s="186" t="s">
        <v>1694</v>
      </c>
    </row>
    <row r="374" spans="1:47" s="2" customFormat="1" ht="12">
      <c r="A374" s="36"/>
      <c r="B374" s="37"/>
      <c r="C374" s="38"/>
      <c r="D374" s="188" t="s">
        <v>151</v>
      </c>
      <c r="E374" s="38"/>
      <c r="F374" s="189" t="s">
        <v>1693</v>
      </c>
      <c r="G374" s="38"/>
      <c r="H374" s="38"/>
      <c r="I374" s="190"/>
      <c r="J374" s="38"/>
      <c r="K374" s="38"/>
      <c r="L374" s="41"/>
      <c r="M374" s="191"/>
      <c r="N374" s="192"/>
      <c r="O374" s="66"/>
      <c r="P374" s="66"/>
      <c r="Q374" s="66"/>
      <c r="R374" s="66"/>
      <c r="S374" s="66"/>
      <c r="T374" s="67"/>
      <c r="U374" s="36"/>
      <c r="V374" s="36"/>
      <c r="W374" s="36"/>
      <c r="X374" s="36"/>
      <c r="Y374" s="36"/>
      <c r="Z374" s="36"/>
      <c r="AA374" s="36"/>
      <c r="AB374" s="36"/>
      <c r="AC374" s="36"/>
      <c r="AD374" s="36"/>
      <c r="AE374" s="36"/>
      <c r="AT374" s="19" t="s">
        <v>151</v>
      </c>
      <c r="AU374" s="19" t="s">
        <v>82</v>
      </c>
    </row>
    <row r="375" spans="1:65" s="2" customFormat="1" ht="14.45" customHeight="1">
      <c r="A375" s="36"/>
      <c r="B375" s="37"/>
      <c r="C375" s="175" t="s">
        <v>609</v>
      </c>
      <c r="D375" s="175" t="s">
        <v>145</v>
      </c>
      <c r="E375" s="176" t="s">
        <v>1695</v>
      </c>
      <c r="F375" s="177" t="s">
        <v>1696</v>
      </c>
      <c r="G375" s="178" t="s">
        <v>148</v>
      </c>
      <c r="H375" s="179">
        <v>1</v>
      </c>
      <c r="I375" s="180"/>
      <c r="J375" s="181">
        <f>ROUND(I375*H375,2)</f>
        <v>0</v>
      </c>
      <c r="K375" s="177" t="s">
        <v>19</v>
      </c>
      <c r="L375" s="41"/>
      <c r="M375" s="182" t="s">
        <v>19</v>
      </c>
      <c r="N375" s="183" t="s">
        <v>43</v>
      </c>
      <c r="O375" s="66"/>
      <c r="P375" s="184">
        <f>O375*H375</f>
        <v>0</v>
      </c>
      <c r="Q375" s="184">
        <v>0.0012</v>
      </c>
      <c r="R375" s="184">
        <f>Q375*H375</f>
        <v>0.0012</v>
      </c>
      <c r="S375" s="184">
        <v>0</v>
      </c>
      <c r="T375" s="185">
        <f>S375*H375</f>
        <v>0</v>
      </c>
      <c r="U375" s="36"/>
      <c r="V375" s="36"/>
      <c r="W375" s="36"/>
      <c r="X375" s="36"/>
      <c r="Y375" s="36"/>
      <c r="Z375" s="36"/>
      <c r="AA375" s="36"/>
      <c r="AB375" s="36"/>
      <c r="AC375" s="36"/>
      <c r="AD375" s="36"/>
      <c r="AE375" s="36"/>
      <c r="AR375" s="186" t="s">
        <v>242</v>
      </c>
      <c r="AT375" s="186" t="s">
        <v>145</v>
      </c>
      <c r="AU375" s="186" t="s">
        <v>82</v>
      </c>
      <c r="AY375" s="19" t="s">
        <v>143</v>
      </c>
      <c r="BE375" s="187">
        <f>IF(N375="základní",J375,0)</f>
        <v>0</v>
      </c>
      <c r="BF375" s="187">
        <f>IF(N375="snížená",J375,0)</f>
        <v>0</v>
      </c>
      <c r="BG375" s="187">
        <f>IF(N375="zákl. přenesená",J375,0)</f>
        <v>0</v>
      </c>
      <c r="BH375" s="187">
        <f>IF(N375="sníž. přenesená",J375,0)</f>
        <v>0</v>
      </c>
      <c r="BI375" s="187">
        <f>IF(N375="nulová",J375,0)</f>
        <v>0</v>
      </c>
      <c r="BJ375" s="19" t="s">
        <v>80</v>
      </c>
      <c r="BK375" s="187">
        <f>ROUND(I375*H375,2)</f>
        <v>0</v>
      </c>
      <c r="BL375" s="19" t="s">
        <v>242</v>
      </c>
      <c r="BM375" s="186" t="s">
        <v>1697</v>
      </c>
    </row>
    <row r="376" spans="1:47" s="2" customFormat="1" ht="12">
      <c r="A376" s="36"/>
      <c r="B376" s="37"/>
      <c r="C376" s="38"/>
      <c r="D376" s="188" t="s">
        <v>151</v>
      </c>
      <c r="E376" s="38"/>
      <c r="F376" s="189" t="s">
        <v>1696</v>
      </c>
      <c r="G376" s="38"/>
      <c r="H376" s="38"/>
      <c r="I376" s="190"/>
      <c r="J376" s="38"/>
      <c r="K376" s="38"/>
      <c r="L376" s="41"/>
      <c r="M376" s="191"/>
      <c r="N376" s="192"/>
      <c r="O376" s="66"/>
      <c r="P376" s="66"/>
      <c r="Q376" s="66"/>
      <c r="R376" s="66"/>
      <c r="S376" s="66"/>
      <c r="T376" s="67"/>
      <c r="U376" s="36"/>
      <c r="V376" s="36"/>
      <c r="W376" s="36"/>
      <c r="X376" s="36"/>
      <c r="Y376" s="36"/>
      <c r="Z376" s="36"/>
      <c r="AA376" s="36"/>
      <c r="AB376" s="36"/>
      <c r="AC376" s="36"/>
      <c r="AD376" s="36"/>
      <c r="AE376" s="36"/>
      <c r="AT376" s="19" t="s">
        <v>151</v>
      </c>
      <c r="AU376" s="19" t="s">
        <v>82</v>
      </c>
    </row>
    <row r="377" spans="1:65" s="2" customFormat="1" ht="14.45" customHeight="1">
      <c r="A377" s="36"/>
      <c r="B377" s="37"/>
      <c r="C377" s="175" t="s">
        <v>614</v>
      </c>
      <c r="D377" s="175" t="s">
        <v>145</v>
      </c>
      <c r="E377" s="176" t="s">
        <v>1698</v>
      </c>
      <c r="F377" s="177" t="s">
        <v>1699</v>
      </c>
      <c r="G377" s="178" t="s">
        <v>148</v>
      </c>
      <c r="H377" s="179">
        <v>3</v>
      </c>
      <c r="I377" s="180"/>
      <c r="J377" s="181">
        <f>ROUND(I377*H377,2)</f>
        <v>0</v>
      </c>
      <c r="K377" s="177" t="s">
        <v>19</v>
      </c>
      <c r="L377" s="41"/>
      <c r="M377" s="182" t="s">
        <v>19</v>
      </c>
      <c r="N377" s="183" t="s">
        <v>43</v>
      </c>
      <c r="O377" s="66"/>
      <c r="P377" s="184">
        <f>O377*H377</f>
        <v>0</v>
      </c>
      <c r="Q377" s="184">
        <v>0.00155</v>
      </c>
      <c r="R377" s="184">
        <f>Q377*H377</f>
        <v>0.00465</v>
      </c>
      <c r="S377" s="184">
        <v>0</v>
      </c>
      <c r="T377" s="185">
        <f>S377*H377</f>
        <v>0</v>
      </c>
      <c r="U377" s="36"/>
      <c r="V377" s="36"/>
      <c r="W377" s="36"/>
      <c r="X377" s="36"/>
      <c r="Y377" s="36"/>
      <c r="Z377" s="36"/>
      <c r="AA377" s="36"/>
      <c r="AB377" s="36"/>
      <c r="AC377" s="36"/>
      <c r="AD377" s="36"/>
      <c r="AE377" s="36"/>
      <c r="AR377" s="186" t="s">
        <v>242</v>
      </c>
      <c r="AT377" s="186" t="s">
        <v>145</v>
      </c>
      <c r="AU377" s="186" t="s">
        <v>82</v>
      </c>
      <c r="AY377" s="19" t="s">
        <v>143</v>
      </c>
      <c r="BE377" s="187">
        <f>IF(N377="základní",J377,0)</f>
        <v>0</v>
      </c>
      <c r="BF377" s="187">
        <f>IF(N377="snížená",J377,0)</f>
        <v>0</v>
      </c>
      <c r="BG377" s="187">
        <f>IF(N377="zákl. přenesená",J377,0)</f>
        <v>0</v>
      </c>
      <c r="BH377" s="187">
        <f>IF(N377="sníž. přenesená",J377,0)</f>
        <v>0</v>
      </c>
      <c r="BI377" s="187">
        <f>IF(N377="nulová",J377,0)</f>
        <v>0</v>
      </c>
      <c r="BJ377" s="19" t="s">
        <v>80</v>
      </c>
      <c r="BK377" s="187">
        <f>ROUND(I377*H377,2)</f>
        <v>0</v>
      </c>
      <c r="BL377" s="19" t="s">
        <v>242</v>
      </c>
      <c r="BM377" s="186" t="s">
        <v>1700</v>
      </c>
    </row>
    <row r="378" spans="1:47" s="2" customFormat="1" ht="12">
      <c r="A378" s="36"/>
      <c r="B378" s="37"/>
      <c r="C378" s="38"/>
      <c r="D378" s="188" t="s">
        <v>151</v>
      </c>
      <c r="E378" s="38"/>
      <c r="F378" s="189" t="s">
        <v>1699</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82</v>
      </c>
    </row>
    <row r="379" spans="1:65" s="2" customFormat="1" ht="14.45" customHeight="1">
      <c r="A379" s="36"/>
      <c r="B379" s="37"/>
      <c r="C379" s="175" t="s">
        <v>618</v>
      </c>
      <c r="D379" s="175" t="s">
        <v>145</v>
      </c>
      <c r="E379" s="176" t="s">
        <v>1701</v>
      </c>
      <c r="F379" s="177" t="s">
        <v>1702</v>
      </c>
      <c r="G379" s="178" t="s">
        <v>148</v>
      </c>
      <c r="H379" s="179">
        <v>4</v>
      </c>
      <c r="I379" s="180"/>
      <c r="J379" s="181">
        <f>ROUND(I379*H379,2)</f>
        <v>0</v>
      </c>
      <c r="K379" s="177" t="s">
        <v>19</v>
      </c>
      <c r="L379" s="41"/>
      <c r="M379" s="182" t="s">
        <v>19</v>
      </c>
      <c r="N379" s="183" t="s">
        <v>43</v>
      </c>
      <c r="O379" s="66"/>
      <c r="P379" s="184">
        <f>O379*H379</f>
        <v>0</v>
      </c>
      <c r="Q379" s="184">
        <v>0.00155</v>
      </c>
      <c r="R379" s="184">
        <f>Q379*H379</f>
        <v>0.0062</v>
      </c>
      <c r="S379" s="184">
        <v>0</v>
      </c>
      <c r="T379" s="185">
        <f>S379*H379</f>
        <v>0</v>
      </c>
      <c r="U379" s="36"/>
      <c r="V379" s="36"/>
      <c r="W379" s="36"/>
      <c r="X379" s="36"/>
      <c r="Y379" s="36"/>
      <c r="Z379" s="36"/>
      <c r="AA379" s="36"/>
      <c r="AB379" s="36"/>
      <c r="AC379" s="36"/>
      <c r="AD379" s="36"/>
      <c r="AE379" s="36"/>
      <c r="AR379" s="186" t="s">
        <v>242</v>
      </c>
      <c r="AT379" s="186" t="s">
        <v>145</v>
      </c>
      <c r="AU379" s="186" t="s">
        <v>82</v>
      </c>
      <c r="AY379" s="19" t="s">
        <v>143</v>
      </c>
      <c r="BE379" s="187">
        <f>IF(N379="základní",J379,0)</f>
        <v>0</v>
      </c>
      <c r="BF379" s="187">
        <f>IF(N379="snížená",J379,0)</f>
        <v>0</v>
      </c>
      <c r="BG379" s="187">
        <f>IF(N379="zákl. přenesená",J379,0)</f>
        <v>0</v>
      </c>
      <c r="BH379" s="187">
        <f>IF(N379="sníž. přenesená",J379,0)</f>
        <v>0</v>
      </c>
      <c r="BI379" s="187">
        <f>IF(N379="nulová",J379,0)</f>
        <v>0</v>
      </c>
      <c r="BJ379" s="19" t="s">
        <v>80</v>
      </c>
      <c r="BK379" s="187">
        <f>ROUND(I379*H379,2)</f>
        <v>0</v>
      </c>
      <c r="BL379" s="19" t="s">
        <v>242</v>
      </c>
      <c r="BM379" s="186" t="s">
        <v>1703</v>
      </c>
    </row>
    <row r="380" spans="1:47" s="2" customFormat="1" ht="12">
      <c r="A380" s="36"/>
      <c r="B380" s="37"/>
      <c r="C380" s="38"/>
      <c r="D380" s="188" t="s">
        <v>151</v>
      </c>
      <c r="E380" s="38"/>
      <c r="F380" s="189" t="s">
        <v>1702</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151</v>
      </c>
      <c r="AU380" s="19" t="s">
        <v>82</v>
      </c>
    </row>
    <row r="381" spans="1:65" s="2" customFormat="1" ht="14.45" customHeight="1">
      <c r="A381" s="36"/>
      <c r="B381" s="37"/>
      <c r="C381" s="175" t="s">
        <v>623</v>
      </c>
      <c r="D381" s="175" t="s">
        <v>145</v>
      </c>
      <c r="E381" s="176" t="s">
        <v>1704</v>
      </c>
      <c r="F381" s="177" t="s">
        <v>1705</v>
      </c>
      <c r="G381" s="178" t="s">
        <v>148</v>
      </c>
      <c r="H381" s="179">
        <v>2</v>
      </c>
      <c r="I381" s="180"/>
      <c r="J381" s="181">
        <f>ROUND(I381*H381,2)</f>
        <v>0</v>
      </c>
      <c r="K381" s="177" t="s">
        <v>19</v>
      </c>
      <c r="L381" s="41"/>
      <c r="M381" s="182" t="s">
        <v>19</v>
      </c>
      <c r="N381" s="183" t="s">
        <v>43</v>
      </c>
      <c r="O381" s="66"/>
      <c r="P381" s="184">
        <f>O381*H381</f>
        <v>0</v>
      </c>
      <c r="Q381" s="184">
        <v>0.00155</v>
      </c>
      <c r="R381" s="184">
        <f>Q381*H381</f>
        <v>0.0031</v>
      </c>
      <c r="S381" s="184">
        <v>0</v>
      </c>
      <c r="T381" s="185">
        <f>S381*H381</f>
        <v>0</v>
      </c>
      <c r="U381" s="36"/>
      <c r="V381" s="36"/>
      <c r="W381" s="36"/>
      <c r="X381" s="36"/>
      <c r="Y381" s="36"/>
      <c r="Z381" s="36"/>
      <c r="AA381" s="36"/>
      <c r="AB381" s="36"/>
      <c r="AC381" s="36"/>
      <c r="AD381" s="36"/>
      <c r="AE381" s="36"/>
      <c r="AR381" s="186" t="s">
        <v>242</v>
      </c>
      <c r="AT381" s="186" t="s">
        <v>145</v>
      </c>
      <c r="AU381" s="186" t="s">
        <v>82</v>
      </c>
      <c r="AY381" s="19" t="s">
        <v>143</v>
      </c>
      <c r="BE381" s="187">
        <f>IF(N381="základní",J381,0)</f>
        <v>0</v>
      </c>
      <c r="BF381" s="187">
        <f>IF(N381="snížená",J381,0)</f>
        <v>0</v>
      </c>
      <c r="BG381" s="187">
        <f>IF(N381="zákl. přenesená",J381,0)</f>
        <v>0</v>
      </c>
      <c r="BH381" s="187">
        <f>IF(N381="sníž. přenesená",J381,0)</f>
        <v>0</v>
      </c>
      <c r="BI381" s="187">
        <f>IF(N381="nulová",J381,0)</f>
        <v>0</v>
      </c>
      <c r="BJ381" s="19" t="s">
        <v>80</v>
      </c>
      <c r="BK381" s="187">
        <f>ROUND(I381*H381,2)</f>
        <v>0</v>
      </c>
      <c r="BL381" s="19" t="s">
        <v>242</v>
      </c>
      <c r="BM381" s="186" t="s">
        <v>1706</v>
      </c>
    </row>
    <row r="382" spans="1:47" s="2" customFormat="1" ht="12">
      <c r="A382" s="36"/>
      <c r="B382" s="37"/>
      <c r="C382" s="38"/>
      <c r="D382" s="188" t="s">
        <v>151</v>
      </c>
      <c r="E382" s="38"/>
      <c r="F382" s="189" t="s">
        <v>1705</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151</v>
      </c>
      <c r="AU382" s="19" t="s">
        <v>82</v>
      </c>
    </row>
    <row r="383" spans="1:65" s="2" customFormat="1" ht="14.45" customHeight="1">
      <c r="A383" s="36"/>
      <c r="B383" s="37"/>
      <c r="C383" s="175" t="s">
        <v>636</v>
      </c>
      <c r="D383" s="175" t="s">
        <v>145</v>
      </c>
      <c r="E383" s="176" t="s">
        <v>1707</v>
      </c>
      <c r="F383" s="177" t="s">
        <v>1708</v>
      </c>
      <c r="G383" s="178" t="s">
        <v>148</v>
      </c>
      <c r="H383" s="179">
        <v>1</v>
      </c>
      <c r="I383" s="180"/>
      <c r="J383" s="181">
        <f>ROUND(I383*H383,2)</f>
        <v>0</v>
      </c>
      <c r="K383" s="177" t="s">
        <v>19</v>
      </c>
      <c r="L383" s="41"/>
      <c r="M383" s="182" t="s">
        <v>19</v>
      </c>
      <c r="N383" s="183" t="s">
        <v>43</v>
      </c>
      <c r="O383" s="66"/>
      <c r="P383" s="184">
        <f>O383*H383</f>
        <v>0</v>
      </c>
      <c r="Q383" s="184">
        <v>0.00099</v>
      </c>
      <c r="R383" s="184">
        <f>Q383*H383</f>
        <v>0.00099</v>
      </c>
      <c r="S383" s="184">
        <v>0</v>
      </c>
      <c r="T383" s="185">
        <f>S383*H383</f>
        <v>0</v>
      </c>
      <c r="U383" s="36"/>
      <c r="V383" s="36"/>
      <c r="W383" s="36"/>
      <c r="X383" s="36"/>
      <c r="Y383" s="36"/>
      <c r="Z383" s="36"/>
      <c r="AA383" s="36"/>
      <c r="AB383" s="36"/>
      <c r="AC383" s="36"/>
      <c r="AD383" s="36"/>
      <c r="AE383" s="36"/>
      <c r="AR383" s="186" t="s">
        <v>242</v>
      </c>
      <c r="AT383" s="186" t="s">
        <v>145</v>
      </c>
      <c r="AU383" s="186" t="s">
        <v>82</v>
      </c>
      <c r="AY383" s="19" t="s">
        <v>143</v>
      </c>
      <c r="BE383" s="187">
        <f>IF(N383="základní",J383,0)</f>
        <v>0</v>
      </c>
      <c r="BF383" s="187">
        <f>IF(N383="snížená",J383,0)</f>
        <v>0</v>
      </c>
      <c r="BG383" s="187">
        <f>IF(N383="zákl. přenesená",J383,0)</f>
        <v>0</v>
      </c>
      <c r="BH383" s="187">
        <f>IF(N383="sníž. přenesená",J383,0)</f>
        <v>0</v>
      </c>
      <c r="BI383" s="187">
        <f>IF(N383="nulová",J383,0)</f>
        <v>0</v>
      </c>
      <c r="BJ383" s="19" t="s">
        <v>80</v>
      </c>
      <c r="BK383" s="187">
        <f>ROUND(I383*H383,2)</f>
        <v>0</v>
      </c>
      <c r="BL383" s="19" t="s">
        <v>242</v>
      </c>
      <c r="BM383" s="186" t="s">
        <v>1709</v>
      </c>
    </row>
    <row r="384" spans="1:47" s="2" customFormat="1" ht="12">
      <c r="A384" s="36"/>
      <c r="B384" s="37"/>
      <c r="C384" s="38"/>
      <c r="D384" s="188" t="s">
        <v>151</v>
      </c>
      <c r="E384" s="38"/>
      <c r="F384" s="189" t="s">
        <v>1708</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151</v>
      </c>
      <c r="AU384" s="19" t="s">
        <v>82</v>
      </c>
    </row>
    <row r="385" spans="1:65" s="2" customFormat="1" ht="14.45" customHeight="1">
      <c r="A385" s="36"/>
      <c r="B385" s="37"/>
      <c r="C385" s="175" t="s">
        <v>641</v>
      </c>
      <c r="D385" s="175" t="s">
        <v>145</v>
      </c>
      <c r="E385" s="176" t="s">
        <v>1710</v>
      </c>
      <c r="F385" s="177" t="s">
        <v>1711</v>
      </c>
      <c r="G385" s="178" t="s">
        <v>148</v>
      </c>
      <c r="H385" s="179">
        <v>1</v>
      </c>
      <c r="I385" s="180"/>
      <c r="J385" s="181">
        <f>ROUND(I385*H385,2)</f>
        <v>0</v>
      </c>
      <c r="K385" s="177" t="s">
        <v>19</v>
      </c>
      <c r="L385" s="41"/>
      <c r="M385" s="182" t="s">
        <v>19</v>
      </c>
      <c r="N385" s="183" t="s">
        <v>43</v>
      </c>
      <c r="O385" s="66"/>
      <c r="P385" s="184">
        <f>O385*H385</f>
        <v>0</v>
      </c>
      <c r="Q385" s="184">
        <v>0.00099</v>
      </c>
      <c r="R385" s="184">
        <f>Q385*H385</f>
        <v>0.00099</v>
      </c>
      <c r="S385" s="184">
        <v>0</v>
      </c>
      <c r="T385" s="185">
        <f>S385*H385</f>
        <v>0</v>
      </c>
      <c r="U385" s="36"/>
      <c r="V385" s="36"/>
      <c r="W385" s="36"/>
      <c r="X385" s="36"/>
      <c r="Y385" s="36"/>
      <c r="Z385" s="36"/>
      <c r="AA385" s="36"/>
      <c r="AB385" s="36"/>
      <c r="AC385" s="36"/>
      <c r="AD385" s="36"/>
      <c r="AE385" s="36"/>
      <c r="AR385" s="186" t="s">
        <v>242</v>
      </c>
      <c r="AT385" s="186" t="s">
        <v>145</v>
      </c>
      <c r="AU385" s="186" t="s">
        <v>82</v>
      </c>
      <c r="AY385" s="19" t="s">
        <v>143</v>
      </c>
      <c r="BE385" s="187">
        <f>IF(N385="základní",J385,0)</f>
        <v>0</v>
      </c>
      <c r="BF385" s="187">
        <f>IF(N385="snížená",J385,0)</f>
        <v>0</v>
      </c>
      <c r="BG385" s="187">
        <f>IF(N385="zákl. přenesená",J385,0)</f>
        <v>0</v>
      </c>
      <c r="BH385" s="187">
        <f>IF(N385="sníž. přenesená",J385,0)</f>
        <v>0</v>
      </c>
      <c r="BI385" s="187">
        <f>IF(N385="nulová",J385,0)</f>
        <v>0</v>
      </c>
      <c r="BJ385" s="19" t="s">
        <v>80</v>
      </c>
      <c r="BK385" s="187">
        <f>ROUND(I385*H385,2)</f>
        <v>0</v>
      </c>
      <c r="BL385" s="19" t="s">
        <v>242</v>
      </c>
      <c r="BM385" s="186" t="s">
        <v>1712</v>
      </c>
    </row>
    <row r="386" spans="1:47" s="2" customFormat="1" ht="12">
      <c r="A386" s="36"/>
      <c r="B386" s="37"/>
      <c r="C386" s="38"/>
      <c r="D386" s="188" t="s">
        <v>151</v>
      </c>
      <c r="E386" s="38"/>
      <c r="F386" s="189" t="s">
        <v>1711</v>
      </c>
      <c r="G386" s="38"/>
      <c r="H386" s="38"/>
      <c r="I386" s="190"/>
      <c r="J386" s="38"/>
      <c r="K386" s="38"/>
      <c r="L386" s="41"/>
      <c r="M386" s="191"/>
      <c r="N386" s="192"/>
      <c r="O386" s="66"/>
      <c r="P386" s="66"/>
      <c r="Q386" s="66"/>
      <c r="R386" s="66"/>
      <c r="S386" s="66"/>
      <c r="T386" s="67"/>
      <c r="U386" s="36"/>
      <c r="V386" s="36"/>
      <c r="W386" s="36"/>
      <c r="X386" s="36"/>
      <c r="Y386" s="36"/>
      <c r="Z386" s="36"/>
      <c r="AA386" s="36"/>
      <c r="AB386" s="36"/>
      <c r="AC386" s="36"/>
      <c r="AD386" s="36"/>
      <c r="AE386" s="36"/>
      <c r="AT386" s="19" t="s">
        <v>151</v>
      </c>
      <c r="AU386" s="19" t="s">
        <v>82</v>
      </c>
    </row>
    <row r="387" spans="1:65" s="2" customFormat="1" ht="14.45" customHeight="1">
      <c r="A387" s="36"/>
      <c r="B387" s="37"/>
      <c r="C387" s="175" t="s">
        <v>645</v>
      </c>
      <c r="D387" s="175" t="s">
        <v>145</v>
      </c>
      <c r="E387" s="176" t="s">
        <v>1713</v>
      </c>
      <c r="F387" s="177" t="s">
        <v>1714</v>
      </c>
      <c r="G387" s="178" t="s">
        <v>375</v>
      </c>
      <c r="H387" s="179">
        <v>9</v>
      </c>
      <c r="I387" s="180"/>
      <c r="J387" s="181">
        <f>ROUND(I387*H387,2)</f>
        <v>0</v>
      </c>
      <c r="K387" s="177" t="s">
        <v>155</v>
      </c>
      <c r="L387" s="41"/>
      <c r="M387" s="182" t="s">
        <v>19</v>
      </c>
      <c r="N387" s="183" t="s">
        <v>43</v>
      </c>
      <c r="O387" s="66"/>
      <c r="P387" s="184">
        <f>O387*H387</f>
        <v>0</v>
      </c>
      <c r="Q387" s="184">
        <v>0</v>
      </c>
      <c r="R387" s="184">
        <f>Q387*H387</f>
        <v>0</v>
      </c>
      <c r="S387" s="184">
        <v>0.00028</v>
      </c>
      <c r="T387" s="185">
        <f>S387*H387</f>
        <v>0.0025199999999999997</v>
      </c>
      <c r="U387" s="36"/>
      <c r="V387" s="36"/>
      <c r="W387" s="36"/>
      <c r="X387" s="36"/>
      <c r="Y387" s="36"/>
      <c r="Z387" s="36"/>
      <c r="AA387" s="36"/>
      <c r="AB387" s="36"/>
      <c r="AC387" s="36"/>
      <c r="AD387" s="36"/>
      <c r="AE387" s="36"/>
      <c r="AR387" s="186" t="s">
        <v>242</v>
      </c>
      <c r="AT387" s="186" t="s">
        <v>145</v>
      </c>
      <c r="AU387" s="186" t="s">
        <v>82</v>
      </c>
      <c r="AY387" s="19" t="s">
        <v>143</v>
      </c>
      <c r="BE387" s="187">
        <f>IF(N387="základní",J387,0)</f>
        <v>0</v>
      </c>
      <c r="BF387" s="187">
        <f>IF(N387="snížená",J387,0)</f>
        <v>0</v>
      </c>
      <c r="BG387" s="187">
        <f>IF(N387="zákl. přenesená",J387,0)</f>
        <v>0</v>
      </c>
      <c r="BH387" s="187">
        <f>IF(N387="sníž. přenesená",J387,0)</f>
        <v>0</v>
      </c>
      <c r="BI387" s="187">
        <f>IF(N387="nulová",J387,0)</f>
        <v>0</v>
      </c>
      <c r="BJ387" s="19" t="s">
        <v>80</v>
      </c>
      <c r="BK387" s="187">
        <f>ROUND(I387*H387,2)</f>
        <v>0</v>
      </c>
      <c r="BL387" s="19" t="s">
        <v>242</v>
      </c>
      <c r="BM387" s="186" t="s">
        <v>1715</v>
      </c>
    </row>
    <row r="388" spans="1:47" s="2" customFormat="1" ht="12">
      <c r="A388" s="36"/>
      <c r="B388" s="37"/>
      <c r="C388" s="38"/>
      <c r="D388" s="188" t="s">
        <v>151</v>
      </c>
      <c r="E388" s="38"/>
      <c r="F388" s="189" t="s">
        <v>1716</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82</v>
      </c>
    </row>
    <row r="389" spans="1:65" s="2" customFormat="1" ht="24.2" customHeight="1">
      <c r="A389" s="36"/>
      <c r="B389" s="37"/>
      <c r="C389" s="175" t="s">
        <v>649</v>
      </c>
      <c r="D389" s="175" t="s">
        <v>145</v>
      </c>
      <c r="E389" s="176" t="s">
        <v>1717</v>
      </c>
      <c r="F389" s="177" t="s">
        <v>1718</v>
      </c>
      <c r="G389" s="178" t="s">
        <v>375</v>
      </c>
      <c r="H389" s="179">
        <v>137</v>
      </c>
      <c r="I389" s="180"/>
      <c r="J389" s="181">
        <f>ROUND(I389*H389,2)</f>
        <v>0</v>
      </c>
      <c r="K389" s="177" t="s">
        <v>155</v>
      </c>
      <c r="L389" s="41"/>
      <c r="M389" s="182" t="s">
        <v>19</v>
      </c>
      <c r="N389" s="183" t="s">
        <v>43</v>
      </c>
      <c r="O389" s="66"/>
      <c r="P389" s="184">
        <f>O389*H389</f>
        <v>0</v>
      </c>
      <c r="Q389" s="184">
        <v>0.00084</v>
      </c>
      <c r="R389" s="184">
        <f>Q389*H389</f>
        <v>0.11508</v>
      </c>
      <c r="S389" s="184">
        <v>0</v>
      </c>
      <c r="T389" s="185">
        <f>S389*H389</f>
        <v>0</v>
      </c>
      <c r="U389" s="36"/>
      <c r="V389" s="36"/>
      <c r="W389" s="36"/>
      <c r="X389" s="36"/>
      <c r="Y389" s="36"/>
      <c r="Z389" s="36"/>
      <c r="AA389" s="36"/>
      <c r="AB389" s="36"/>
      <c r="AC389" s="36"/>
      <c r="AD389" s="36"/>
      <c r="AE389" s="36"/>
      <c r="AR389" s="186" t="s">
        <v>242</v>
      </c>
      <c r="AT389" s="186" t="s">
        <v>145</v>
      </c>
      <c r="AU389" s="186" t="s">
        <v>82</v>
      </c>
      <c r="AY389" s="19" t="s">
        <v>143</v>
      </c>
      <c r="BE389" s="187">
        <f>IF(N389="základní",J389,0)</f>
        <v>0</v>
      </c>
      <c r="BF389" s="187">
        <f>IF(N389="snížená",J389,0)</f>
        <v>0</v>
      </c>
      <c r="BG389" s="187">
        <f>IF(N389="zákl. přenesená",J389,0)</f>
        <v>0</v>
      </c>
      <c r="BH389" s="187">
        <f>IF(N389="sníž. přenesená",J389,0)</f>
        <v>0</v>
      </c>
      <c r="BI389" s="187">
        <f>IF(N389="nulová",J389,0)</f>
        <v>0</v>
      </c>
      <c r="BJ389" s="19" t="s">
        <v>80</v>
      </c>
      <c r="BK389" s="187">
        <f>ROUND(I389*H389,2)</f>
        <v>0</v>
      </c>
      <c r="BL389" s="19" t="s">
        <v>242</v>
      </c>
      <c r="BM389" s="186" t="s">
        <v>1719</v>
      </c>
    </row>
    <row r="390" spans="1:47" s="2" customFormat="1" ht="19.5">
      <c r="A390" s="36"/>
      <c r="B390" s="37"/>
      <c r="C390" s="38"/>
      <c r="D390" s="188" t="s">
        <v>151</v>
      </c>
      <c r="E390" s="38"/>
      <c r="F390" s="189" t="s">
        <v>1720</v>
      </c>
      <c r="G390" s="38"/>
      <c r="H390" s="38"/>
      <c r="I390" s="190"/>
      <c r="J390" s="38"/>
      <c r="K390" s="38"/>
      <c r="L390" s="41"/>
      <c r="M390" s="191"/>
      <c r="N390" s="192"/>
      <c r="O390" s="66"/>
      <c r="P390" s="66"/>
      <c r="Q390" s="66"/>
      <c r="R390" s="66"/>
      <c r="S390" s="66"/>
      <c r="T390" s="67"/>
      <c r="U390" s="36"/>
      <c r="V390" s="36"/>
      <c r="W390" s="36"/>
      <c r="X390" s="36"/>
      <c r="Y390" s="36"/>
      <c r="Z390" s="36"/>
      <c r="AA390" s="36"/>
      <c r="AB390" s="36"/>
      <c r="AC390" s="36"/>
      <c r="AD390" s="36"/>
      <c r="AE390" s="36"/>
      <c r="AT390" s="19" t="s">
        <v>151</v>
      </c>
      <c r="AU390" s="19" t="s">
        <v>82</v>
      </c>
    </row>
    <row r="391" spans="2:51" s="14" customFormat="1" ht="12">
      <c r="B391" s="204"/>
      <c r="C391" s="205"/>
      <c r="D391" s="188" t="s">
        <v>158</v>
      </c>
      <c r="E391" s="206" t="s">
        <v>19</v>
      </c>
      <c r="F391" s="207" t="s">
        <v>1721</v>
      </c>
      <c r="G391" s="205"/>
      <c r="H391" s="206" t="s">
        <v>19</v>
      </c>
      <c r="I391" s="208"/>
      <c r="J391" s="205"/>
      <c r="K391" s="205"/>
      <c r="L391" s="209"/>
      <c r="M391" s="210"/>
      <c r="N391" s="211"/>
      <c r="O391" s="211"/>
      <c r="P391" s="211"/>
      <c r="Q391" s="211"/>
      <c r="R391" s="211"/>
      <c r="S391" s="211"/>
      <c r="T391" s="212"/>
      <c r="AT391" s="213" t="s">
        <v>158</v>
      </c>
      <c r="AU391" s="213" t="s">
        <v>82</v>
      </c>
      <c r="AV391" s="14" t="s">
        <v>80</v>
      </c>
      <c r="AW391" s="14" t="s">
        <v>33</v>
      </c>
      <c r="AX391" s="14" t="s">
        <v>72</v>
      </c>
      <c r="AY391" s="213" t="s">
        <v>143</v>
      </c>
    </row>
    <row r="392" spans="2:51" s="13" customFormat="1" ht="12">
      <c r="B392" s="193"/>
      <c r="C392" s="194"/>
      <c r="D392" s="188" t="s">
        <v>158</v>
      </c>
      <c r="E392" s="195" t="s">
        <v>19</v>
      </c>
      <c r="F392" s="196" t="s">
        <v>1722</v>
      </c>
      <c r="G392" s="194"/>
      <c r="H392" s="197">
        <v>137</v>
      </c>
      <c r="I392" s="198"/>
      <c r="J392" s="194"/>
      <c r="K392" s="194"/>
      <c r="L392" s="199"/>
      <c r="M392" s="200"/>
      <c r="N392" s="201"/>
      <c r="O392" s="201"/>
      <c r="P392" s="201"/>
      <c r="Q392" s="201"/>
      <c r="R392" s="201"/>
      <c r="S392" s="201"/>
      <c r="T392" s="202"/>
      <c r="AT392" s="203" t="s">
        <v>158</v>
      </c>
      <c r="AU392" s="203" t="s">
        <v>82</v>
      </c>
      <c r="AV392" s="13" t="s">
        <v>82</v>
      </c>
      <c r="AW392" s="13" t="s">
        <v>33</v>
      </c>
      <c r="AX392" s="13" t="s">
        <v>72</v>
      </c>
      <c r="AY392" s="203" t="s">
        <v>143</v>
      </c>
    </row>
    <row r="393" spans="2:51" s="15" customFormat="1" ht="12">
      <c r="B393" s="214"/>
      <c r="C393" s="215"/>
      <c r="D393" s="188" t="s">
        <v>158</v>
      </c>
      <c r="E393" s="216" t="s">
        <v>19</v>
      </c>
      <c r="F393" s="217" t="s">
        <v>172</v>
      </c>
      <c r="G393" s="215"/>
      <c r="H393" s="218">
        <v>137</v>
      </c>
      <c r="I393" s="219"/>
      <c r="J393" s="215"/>
      <c r="K393" s="215"/>
      <c r="L393" s="220"/>
      <c r="M393" s="221"/>
      <c r="N393" s="222"/>
      <c r="O393" s="222"/>
      <c r="P393" s="222"/>
      <c r="Q393" s="222"/>
      <c r="R393" s="222"/>
      <c r="S393" s="222"/>
      <c r="T393" s="223"/>
      <c r="AT393" s="224" t="s">
        <v>158</v>
      </c>
      <c r="AU393" s="224" t="s">
        <v>82</v>
      </c>
      <c r="AV393" s="15" t="s">
        <v>149</v>
      </c>
      <c r="AW393" s="15" t="s">
        <v>33</v>
      </c>
      <c r="AX393" s="15" t="s">
        <v>80</v>
      </c>
      <c r="AY393" s="224" t="s">
        <v>143</v>
      </c>
    </row>
    <row r="394" spans="1:65" s="2" customFormat="1" ht="24.2" customHeight="1">
      <c r="A394" s="36"/>
      <c r="B394" s="37"/>
      <c r="C394" s="175" t="s">
        <v>659</v>
      </c>
      <c r="D394" s="175" t="s">
        <v>145</v>
      </c>
      <c r="E394" s="176" t="s">
        <v>1723</v>
      </c>
      <c r="F394" s="177" t="s">
        <v>1724</v>
      </c>
      <c r="G394" s="178" t="s">
        <v>375</v>
      </c>
      <c r="H394" s="179">
        <v>58.8</v>
      </c>
      <c r="I394" s="180"/>
      <c r="J394" s="181">
        <f>ROUND(I394*H394,2)</f>
        <v>0</v>
      </c>
      <c r="K394" s="177" t="s">
        <v>155</v>
      </c>
      <c r="L394" s="41"/>
      <c r="M394" s="182" t="s">
        <v>19</v>
      </c>
      <c r="N394" s="183" t="s">
        <v>43</v>
      </c>
      <c r="O394" s="66"/>
      <c r="P394" s="184">
        <f>O394*H394</f>
        <v>0</v>
      </c>
      <c r="Q394" s="184">
        <v>0.00116</v>
      </c>
      <c r="R394" s="184">
        <f>Q394*H394</f>
        <v>0.06820799999999999</v>
      </c>
      <c r="S394" s="184">
        <v>0</v>
      </c>
      <c r="T394" s="185">
        <f>S394*H394</f>
        <v>0</v>
      </c>
      <c r="U394" s="36"/>
      <c r="V394" s="36"/>
      <c r="W394" s="36"/>
      <c r="X394" s="36"/>
      <c r="Y394" s="36"/>
      <c r="Z394" s="36"/>
      <c r="AA394" s="36"/>
      <c r="AB394" s="36"/>
      <c r="AC394" s="36"/>
      <c r="AD394" s="36"/>
      <c r="AE394" s="36"/>
      <c r="AR394" s="186" t="s">
        <v>242</v>
      </c>
      <c r="AT394" s="186" t="s">
        <v>145</v>
      </c>
      <c r="AU394" s="186" t="s">
        <v>82</v>
      </c>
      <c r="AY394" s="19" t="s">
        <v>143</v>
      </c>
      <c r="BE394" s="187">
        <f>IF(N394="základní",J394,0)</f>
        <v>0</v>
      </c>
      <c r="BF394" s="187">
        <f>IF(N394="snížená",J394,0)</f>
        <v>0</v>
      </c>
      <c r="BG394" s="187">
        <f>IF(N394="zákl. přenesená",J394,0)</f>
        <v>0</v>
      </c>
      <c r="BH394" s="187">
        <f>IF(N394="sníž. přenesená",J394,0)</f>
        <v>0</v>
      </c>
      <c r="BI394" s="187">
        <f>IF(N394="nulová",J394,0)</f>
        <v>0</v>
      </c>
      <c r="BJ394" s="19" t="s">
        <v>80</v>
      </c>
      <c r="BK394" s="187">
        <f>ROUND(I394*H394,2)</f>
        <v>0</v>
      </c>
      <c r="BL394" s="19" t="s">
        <v>242</v>
      </c>
      <c r="BM394" s="186" t="s">
        <v>1725</v>
      </c>
    </row>
    <row r="395" spans="1:47" s="2" customFormat="1" ht="19.5">
      <c r="A395" s="36"/>
      <c r="B395" s="37"/>
      <c r="C395" s="38"/>
      <c r="D395" s="188" t="s">
        <v>151</v>
      </c>
      <c r="E395" s="38"/>
      <c r="F395" s="189" t="s">
        <v>1726</v>
      </c>
      <c r="G395" s="38"/>
      <c r="H395" s="38"/>
      <c r="I395" s="190"/>
      <c r="J395" s="38"/>
      <c r="K395" s="38"/>
      <c r="L395" s="41"/>
      <c r="M395" s="191"/>
      <c r="N395" s="192"/>
      <c r="O395" s="66"/>
      <c r="P395" s="66"/>
      <c r="Q395" s="66"/>
      <c r="R395" s="66"/>
      <c r="S395" s="66"/>
      <c r="T395" s="67"/>
      <c r="U395" s="36"/>
      <c r="V395" s="36"/>
      <c r="W395" s="36"/>
      <c r="X395" s="36"/>
      <c r="Y395" s="36"/>
      <c r="Z395" s="36"/>
      <c r="AA395" s="36"/>
      <c r="AB395" s="36"/>
      <c r="AC395" s="36"/>
      <c r="AD395" s="36"/>
      <c r="AE395" s="36"/>
      <c r="AT395" s="19" t="s">
        <v>151</v>
      </c>
      <c r="AU395" s="19" t="s">
        <v>82</v>
      </c>
    </row>
    <row r="396" spans="2:51" s="14" customFormat="1" ht="12">
      <c r="B396" s="204"/>
      <c r="C396" s="205"/>
      <c r="D396" s="188" t="s">
        <v>158</v>
      </c>
      <c r="E396" s="206" t="s">
        <v>19</v>
      </c>
      <c r="F396" s="207" t="s">
        <v>1721</v>
      </c>
      <c r="G396" s="205"/>
      <c r="H396" s="206" t="s">
        <v>19</v>
      </c>
      <c r="I396" s="208"/>
      <c r="J396" s="205"/>
      <c r="K396" s="205"/>
      <c r="L396" s="209"/>
      <c r="M396" s="210"/>
      <c r="N396" s="211"/>
      <c r="O396" s="211"/>
      <c r="P396" s="211"/>
      <c r="Q396" s="211"/>
      <c r="R396" s="211"/>
      <c r="S396" s="211"/>
      <c r="T396" s="212"/>
      <c r="AT396" s="213" t="s">
        <v>158</v>
      </c>
      <c r="AU396" s="213" t="s">
        <v>82</v>
      </c>
      <c r="AV396" s="14" t="s">
        <v>80</v>
      </c>
      <c r="AW396" s="14" t="s">
        <v>33</v>
      </c>
      <c r="AX396" s="14" t="s">
        <v>72</v>
      </c>
      <c r="AY396" s="213" t="s">
        <v>143</v>
      </c>
    </row>
    <row r="397" spans="2:51" s="13" customFormat="1" ht="12">
      <c r="B397" s="193"/>
      <c r="C397" s="194"/>
      <c r="D397" s="188" t="s">
        <v>158</v>
      </c>
      <c r="E397" s="195" t="s">
        <v>19</v>
      </c>
      <c r="F397" s="196" t="s">
        <v>1727</v>
      </c>
      <c r="G397" s="194"/>
      <c r="H397" s="197">
        <v>58.8</v>
      </c>
      <c r="I397" s="198"/>
      <c r="J397" s="194"/>
      <c r="K397" s="194"/>
      <c r="L397" s="199"/>
      <c r="M397" s="200"/>
      <c r="N397" s="201"/>
      <c r="O397" s="201"/>
      <c r="P397" s="201"/>
      <c r="Q397" s="201"/>
      <c r="R397" s="201"/>
      <c r="S397" s="201"/>
      <c r="T397" s="202"/>
      <c r="AT397" s="203" t="s">
        <v>158</v>
      </c>
      <c r="AU397" s="203" t="s">
        <v>82</v>
      </c>
      <c r="AV397" s="13" t="s">
        <v>82</v>
      </c>
      <c r="AW397" s="13" t="s">
        <v>33</v>
      </c>
      <c r="AX397" s="13" t="s">
        <v>72</v>
      </c>
      <c r="AY397" s="203" t="s">
        <v>143</v>
      </c>
    </row>
    <row r="398" spans="2:51" s="15" customFormat="1" ht="12">
      <c r="B398" s="214"/>
      <c r="C398" s="215"/>
      <c r="D398" s="188" t="s">
        <v>158</v>
      </c>
      <c r="E398" s="216" t="s">
        <v>19</v>
      </c>
      <c r="F398" s="217" t="s">
        <v>172</v>
      </c>
      <c r="G398" s="215"/>
      <c r="H398" s="218">
        <v>58.8</v>
      </c>
      <c r="I398" s="219"/>
      <c r="J398" s="215"/>
      <c r="K398" s="215"/>
      <c r="L398" s="220"/>
      <c r="M398" s="221"/>
      <c r="N398" s="222"/>
      <c r="O398" s="222"/>
      <c r="P398" s="222"/>
      <c r="Q398" s="222"/>
      <c r="R398" s="222"/>
      <c r="S398" s="222"/>
      <c r="T398" s="223"/>
      <c r="AT398" s="224" t="s">
        <v>158</v>
      </c>
      <c r="AU398" s="224" t="s">
        <v>82</v>
      </c>
      <c r="AV398" s="15" t="s">
        <v>149</v>
      </c>
      <c r="AW398" s="15" t="s">
        <v>33</v>
      </c>
      <c r="AX398" s="15" t="s">
        <v>80</v>
      </c>
      <c r="AY398" s="224" t="s">
        <v>143</v>
      </c>
    </row>
    <row r="399" spans="1:65" s="2" customFormat="1" ht="24.2" customHeight="1">
      <c r="A399" s="36"/>
      <c r="B399" s="37"/>
      <c r="C399" s="175" t="s">
        <v>676</v>
      </c>
      <c r="D399" s="175" t="s">
        <v>145</v>
      </c>
      <c r="E399" s="176" t="s">
        <v>1728</v>
      </c>
      <c r="F399" s="177" t="s">
        <v>1729</v>
      </c>
      <c r="G399" s="178" t="s">
        <v>375</v>
      </c>
      <c r="H399" s="179">
        <v>3.5</v>
      </c>
      <c r="I399" s="180"/>
      <c r="J399" s="181">
        <f>ROUND(I399*H399,2)</f>
        <v>0</v>
      </c>
      <c r="K399" s="177" t="s">
        <v>155</v>
      </c>
      <c r="L399" s="41"/>
      <c r="M399" s="182" t="s">
        <v>19</v>
      </c>
      <c r="N399" s="183" t="s">
        <v>43</v>
      </c>
      <c r="O399" s="66"/>
      <c r="P399" s="184">
        <f>O399*H399</f>
        <v>0</v>
      </c>
      <c r="Q399" s="184">
        <v>0.00144</v>
      </c>
      <c r="R399" s="184">
        <f>Q399*H399</f>
        <v>0.00504</v>
      </c>
      <c r="S399" s="184">
        <v>0</v>
      </c>
      <c r="T399" s="185">
        <f>S399*H399</f>
        <v>0</v>
      </c>
      <c r="U399" s="36"/>
      <c r="V399" s="36"/>
      <c r="W399" s="36"/>
      <c r="X399" s="36"/>
      <c r="Y399" s="36"/>
      <c r="Z399" s="36"/>
      <c r="AA399" s="36"/>
      <c r="AB399" s="36"/>
      <c r="AC399" s="36"/>
      <c r="AD399" s="36"/>
      <c r="AE399" s="36"/>
      <c r="AR399" s="186" t="s">
        <v>242</v>
      </c>
      <c r="AT399" s="186" t="s">
        <v>145</v>
      </c>
      <c r="AU399" s="186" t="s">
        <v>82</v>
      </c>
      <c r="AY399" s="19" t="s">
        <v>143</v>
      </c>
      <c r="BE399" s="187">
        <f>IF(N399="základní",J399,0)</f>
        <v>0</v>
      </c>
      <c r="BF399" s="187">
        <f>IF(N399="snížená",J399,0)</f>
        <v>0</v>
      </c>
      <c r="BG399" s="187">
        <f>IF(N399="zákl. přenesená",J399,0)</f>
        <v>0</v>
      </c>
      <c r="BH399" s="187">
        <f>IF(N399="sníž. přenesená",J399,0)</f>
        <v>0</v>
      </c>
      <c r="BI399" s="187">
        <f>IF(N399="nulová",J399,0)</f>
        <v>0</v>
      </c>
      <c r="BJ399" s="19" t="s">
        <v>80</v>
      </c>
      <c r="BK399" s="187">
        <f>ROUND(I399*H399,2)</f>
        <v>0</v>
      </c>
      <c r="BL399" s="19" t="s">
        <v>242</v>
      </c>
      <c r="BM399" s="186" t="s">
        <v>1730</v>
      </c>
    </row>
    <row r="400" spans="1:47" s="2" customFormat="1" ht="19.5">
      <c r="A400" s="36"/>
      <c r="B400" s="37"/>
      <c r="C400" s="38"/>
      <c r="D400" s="188" t="s">
        <v>151</v>
      </c>
      <c r="E400" s="38"/>
      <c r="F400" s="189" t="s">
        <v>1731</v>
      </c>
      <c r="G400" s="38"/>
      <c r="H400" s="38"/>
      <c r="I400" s="190"/>
      <c r="J400" s="38"/>
      <c r="K400" s="38"/>
      <c r="L400" s="41"/>
      <c r="M400" s="191"/>
      <c r="N400" s="192"/>
      <c r="O400" s="66"/>
      <c r="P400" s="66"/>
      <c r="Q400" s="66"/>
      <c r="R400" s="66"/>
      <c r="S400" s="66"/>
      <c r="T400" s="67"/>
      <c r="U400" s="36"/>
      <c r="V400" s="36"/>
      <c r="W400" s="36"/>
      <c r="X400" s="36"/>
      <c r="Y400" s="36"/>
      <c r="Z400" s="36"/>
      <c r="AA400" s="36"/>
      <c r="AB400" s="36"/>
      <c r="AC400" s="36"/>
      <c r="AD400" s="36"/>
      <c r="AE400" s="36"/>
      <c r="AT400" s="19" t="s">
        <v>151</v>
      </c>
      <c r="AU400" s="19" t="s">
        <v>82</v>
      </c>
    </row>
    <row r="401" spans="2:51" s="14" customFormat="1" ht="12">
      <c r="B401" s="204"/>
      <c r="C401" s="205"/>
      <c r="D401" s="188" t="s">
        <v>158</v>
      </c>
      <c r="E401" s="206" t="s">
        <v>19</v>
      </c>
      <c r="F401" s="207" t="s">
        <v>1721</v>
      </c>
      <c r="G401" s="205"/>
      <c r="H401" s="206" t="s">
        <v>19</v>
      </c>
      <c r="I401" s="208"/>
      <c r="J401" s="205"/>
      <c r="K401" s="205"/>
      <c r="L401" s="209"/>
      <c r="M401" s="210"/>
      <c r="N401" s="211"/>
      <c r="O401" s="211"/>
      <c r="P401" s="211"/>
      <c r="Q401" s="211"/>
      <c r="R401" s="211"/>
      <c r="S401" s="211"/>
      <c r="T401" s="212"/>
      <c r="AT401" s="213" t="s">
        <v>158</v>
      </c>
      <c r="AU401" s="213" t="s">
        <v>82</v>
      </c>
      <c r="AV401" s="14" t="s">
        <v>80</v>
      </c>
      <c r="AW401" s="14" t="s">
        <v>33</v>
      </c>
      <c r="AX401" s="14" t="s">
        <v>72</v>
      </c>
      <c r="AY401" s="213" t="s">
        <v>143</v>
      </c>
    </row>
    <row r="402" spans="2:51" s="13" customFormat="1" ht="12">
      <c r="B402" s="193"/>
      <c r="C402" s="194"/>
      <c r="D402" s="188" t="s">
        <v>158</v>
      </c>
      <c r="E402" s="195" t="s">
        <v>19</v>
      </c>
      <c r="F402" s="196" t="s">
        <v>1732</v>
      </c>
      <c r="G402" s="194"/>
      <c r="H402" s="197">
        <v>3.5</v>
      </c>
      <c r="I402" s="198"/>
      <c r="J402" s="194"/>
      <c r="K402" s="194"/>
      <c r="L402" s="199"/>
      <c r="M402" s="200"/>
      <c r="N402" s="201"/>
      <c r="O402" s="201"/>
      <c r="P402" s="201"/>
      <c r="Q402" s="201"/>
      <c r="R402" s="201"/>
      <c r="S402" s="201"/>
      <c r="T402" s="202"/>
      <c r="AT402" s="203" t="s">
        <v>158</v>
      </c>
      <c r="AU402" s="203" t="s">
        <v>82</v>
      </c>
      <c r="AV402" s="13" t="s">
        <v>82</v>
      </c>
      <c r="AW402" s="13" t="s">
        <v>33</v>
      </c>
      <c r="AX402" s="13" t="s">
        <v>72</v>
      </c>
      <c r="AY402" s="203" t="s">
        <v>143</v>
      </c>
    </row>
    <row r="403" spans="2:51" s="15" customFormat="1" ht="12">
      <c r="B403" s="214"/>
      <c r="C403" s="215"/>
      <c r="D403" s="188" t="s">
        <v>158</v>
      </c>
      <c r="E403" s="216" t="s">
        <v>19</v>
      </c>
      <c r="F403" s="217" t="s">
        <v>172</v>
      </c>
      <c r="G403" s="215"/>
      <c r="H403" s="218">
        <v>3.5</v>
      </c>
      <c r="I403" s="219"/>
      <c r="J403" s="215"/>
      <c r="K403" s="215"/>
      <c r="L403" s="220"/>
      <c r="M403" s="221"/>
      <c r="N403" s="222"/>
      <c r="O403" s="222"/>
      <c r="P403" s="222"/>
      <c r="Q403" s="222"/>
      <c r="R403" s="222"/>
      <c r="S403" s="222"/>
      <c r="T403" s="223"/>
      <c r="AT403" s="224" t="s">
        <v>158</v>
      </c>
      <c r="AU403" s="224" t="s">
        <v>82</v>
      </c>
      <c r="AV403" s="15" t="s">
        <v>149</v>
      </c>
      <c r="AW403" s="15" t="s">
        <v>33</v>
      </c>
      <c r="AX403" s="15" t="s">
        <v>80</v>
      </c>
      <c r="AY403" s="224" t="s">
        <v>143</v>
      </c>
    </row>
    <row r="404" spans="1:65" s="2" customFormat="1" ht="24.2" customHeight="1">
      <c r="A404" s="36"/>
      <c r="B404" s="37"/>
      <c r="C404" s="175" t="s">
        <v>685</v>
      </c>
      <c r="D404" s="175" t="s">
        <v>145</v>
      </c>
      <c r="E404" s="176" t="s">
        <v>1733</v>
      </c>
      <c r="F404" s="177" t="s">
        <v>1734</v>
      </c>
      <c r="G404" s="178" t="s">
        <v>375</v>
      </c>
      <c r="H404" s="179">
        <v>193</v>
      </c>
      <c r="I404" s="180"/>
      <c r="J404" s="181">
        <f>ROUND(I404*H404,2)</f>
        <v>0</v>
      </c>
      <c r="K404" s="177" t="s">
        <v>155</v>
      </c>
      <c r="L404" s="41"/>
      <c r="M404" s="182" t="s">
        <v>19</v>
      </c>
      <c r="N404" s="183" t="s">
        <v>43</v>
      </c>
      <c r="O404" s="66"/>
      <c r="P404" s="184">
        <f>O404*H404</f>
        <v>0</v>
      </c>
      <c r="Q404" s="184">
        <v>0.00073</v>
      </c>
      <c r="R404" s="184">
        <f>Q404*H404</f>
        <v>0.14089</v>
      </c>
      <c r="S404" s="184">
        <v>0</v>
      </c>
      <c r="T404" s="185">
        <f>S404*H404</f>
        <v>0</v>
      </c>
      <c r="U404" s="36"/>
      <c r="V404" s="36"/>
      <c r="W404" s="36"/>
      <c r="X404" s="36"/>
      <c r="Y404" s="36"/>
      <c r="Z404" s="36"/>
      <c r="AA404" s="36"/>
      <c r="AB404" s="36"/>
      <c r="AC404" s="36"/>
      <c r="AD404" s="36"/>
      <c r="AE404" s="36"/>
      <c r="AR404" s="186" t="s">
        <v>242</v>
      </c>
      <c r="AT404" s="186" t="s">
        <v>145</v>
      </c>
      <c r="AU404" s="186" t="s">
        <v>82</v>
      </c>
      <c r="AY404" s="19" t="s">
        <v>143</v>
      </c>
      <c r="BE404" s="187">
        <f>IF(N404="základní",J404,0)</f>
        <v>0</v>
      </c>
      <c r="BF404" s="187">
        <f>IF(N404="snížená",J404,0)</f>
        <v>0</v>
      </c>
      <c r="BG404" s="187">
        <f>IF(N404="zákl. přenesená",J404,0)</f>
        <v>0</v>
      </c>
      <c r="BH404" s="187">
        <f>IF(N404="sníž. přenesená",J404,0)</f>
        <v>0</v>
      </c>
      <c r="BI404" s="187">
        <f>IF(N404="nulová",J404,0)</f>
        <v>0</v>
      </c>
      <c r="BJ404" s="19" t="s">
        <v>80</v>
      </c>
      <c r="BK404" s="187">
        <f>ROUND(I404*H404,2)</f>
        <v>0</v>
      </c>
      <c r="BL404" s="19" t="s">
        <v>242</v>
      </c>
      <c r="BM404" s="186" t="s">
        <v>1735</v>
      </c>
    </row>
    <row r="405" spans="1:47" s="2" customFormat="1" ht="19.5">
      <c r="A405" s="36"/>
      <c r="B405" s="37"/>
      <c r="C405" s="38"/>
      <c r="D405" s="188" t="s">
        <v>151</v>
      </c>
      <c r="E405" s="38"/>
      <c r="F405" s="189" t="s">
        <v>1736</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151</v>
      </c>
      <c r="AU405" s="19" t="s">
        <v>82</v>
      </c>
    </row>
    <row r="406" spans="2:51" s="14" customFormat="1" ht="12">
      <c r="B406" s="204"/>
      <c r="C406" s="205"/>
      <c r="D406" s="188" t="s">
        <v>158</v>
      </c>
      <c r="E406" s="206" t="s">
        <v>19</v>
      </c>
      <c r="F406" s="207" t="s">
        <v>1737</v>
      </c>
      <c r="G406" s="205"/>
      <c r="H406" s="206" t="s">
        <v>19</v>
      </c>
      <c r="I406" s="208"/>
      <c r="J406" s="205"/>
      <c r="K406" s="205"/>
      <c r="L406" s="209"/>
      <c r="M406" s="210"/>
      <c r="N406" s="211"/>
      <c r="O406" s="211"/>
      <c r="P406" s="211"/>
      <c r="Q406" s="211"/>
      <c r="R406" s="211"/>
      <c r="S406" s="211"/>
      <c r="T406" s="212"/>
      <c r="AT406" s="213" t="s">
        <v>158</v>
      </c>
      <c r="AU406" s="213" t="s">
        <v>82</v>
      </c>
      <c r="AV406" s="14" t="s">
        <v>80</v>
      </c>
      <c r="AW406" s="14" t="s">
        <v>33</v>
      </c>
      <c r="AX406" s="14" t="s">
        <v>72</v>
      </c>
      <c r="AY406" s="213" t="s">
        <v>143</v>
      </c>
    </row>
    <row r="407" spans="2:51" s="13" customFormat="1" ht="12">
      <c r="B407" s="193"/>
      <c r="C407" s="194"/>
      <c r="D407" s="188" t="s">
        <v>158</v>
      </c>
      <c r="E407" s="195" t="s">
        <v>19</v>
      </c>
      <c r="F407" s="196" t="s">
        <v>1738</v>
      </c>
      <c r="G407" s="194"/>
      <c r="H407" s="197">
        <v>127.7</v>
      </c>
      <c r="I407" s="198"/>
      <c r="J407" s="194"/>
      <c r="K407" s="194"/>
      <c r="L407" s="199"/>
      <c r="M407" s="200"/>
      <c r="N407" s="201"/>
      <c r="O407" s="201"/>
      <c r="P407" s="201"/>
      <c r="Q407" s="201"/>
      <c r="R407" s="201"/>
      <c r="S407" s="201"/>
      <c r="T407" s="202"/>
      <c r="AT407" s="203" t="s">
        <v>158</v>
      </c>
      <c r="AU407" s="203" t="s">
        <v>82</v>
      </c>
      <c r="AV407" s="13" t="s">
        <v>82</v>
      </c>
      <c r="AW407" s="13" t="s">
        <v>33</v>
      </c>
      <c r="AX407" s="13" t="s">
        <v>72</v>
      </c>
      <c r="AY407" s="203" t="s">
        <v>143</v>
      </c>
    </row>
    <row r="408" spans="2:51" s="14" customFormat="1" ht="12">
      <c r="B408" s="204"/>
      <c r="C408" s="205"/>
      <c r="D408" s="188" t="s">
        <v>158</v>
      </c>
      <c r="E408" s="206" t="s">
        <v>19</v>
      </c>
      <c r="F408" s="207" t="s">
        <v>1739</v>
      </c>
      <c r="G408" s="205"/>
      <c r="H408" s="206" t="s">
        <v>19</v>
      </c>
      <c r="I408" s="208"/>
      <c r="J408" s="205"/>
      <c r="K408" s="205"/>
      <c r="L408" s="209"/>
      <c r="M408" s="210"/>
      <c r="N408" s="211"/>
      <c r="O408" s="211"/>
      <c r="P408" s="211"/>
      <c r="Q408" s="211"/>
      <c r="R408" s="211"/>
      <c r="S408" s="211"/>
      <c r="T408" s="212"/>
      <c r="AT408" s="213" t="s">
        <v>158</v>
      </c>
      <c r="AU408" s="213" t="s">
        <v>82</v>
      </c>
      <c r="AV408" s="14" t="s">
        <v>80</v>
      </c>
      <c r="AW408" s="14" t="s">
        <v>33</v>
      </c>
      <c r="AX408" s="14" t="s">
        <v>72</v>
      </c>
      <c r="AY408" s="213" t="s">
        <v>143</v>
      </c>
    </row>
    <row r="409" spans="2:51" s="13" customFormat="1" ht="12">
      <c r="B409" s="193"/>
      <c r="C409" s="194"/>
      <c r="D409" s="188" t="s">
        <v>158</v>
      </c>
      <c r="E409" s="195" t="s">
        <v>19</v>
      </c>
      <c r="F409" s="196" t="s">
        <v>1740</v>
      </c>
      <c r="G409" s="194"/>
      <c r="H409" s="197">
        <v>65.3</v>
      </c>
      <c r="I409" s="198"/>
      <c r="J409" s="194"/>
      <c r="K409" s="194"/>
      <c r="L409" s="199"/>
      <c r="M409" s="200"/>
      <c r="N409" s="201"/>
      <c r="O409" s="201"/>
      <c r="P409" s="201"/>
      <c r="Q409" s="201"/>
      <c r="R409" s="201"/>
      <c r="S409" s="201"/>
      <c r="T409" s="202"/>
      <c r="AT409" s="203" t="s">
        <v>158</v>
      </c>
      <c r="AU409" s="203" t="s">
        <v>82</v>
      </c>
      <c r="AV409" s="13" t="s">
        <v>82</v>
      </c>
      <c r="AW409" s="13" t="s">
        <v>33</v>
      </c>
      <c r="AX409" s="13" t="s">
        <v>72</v>
      </c>
      <c r="AY409" s="203" t="s">
        <v>143</v>
      </c>
    </row>
    <row r="410" spans="2:51" s="15" customFormat="1" ht="12">
      <c r="B410" s="214"/>
      <c r="C410" s="215"/>
      <c r="D410" s="188" t="s">
        <v>158</v>
      </c>
      <c r="E410" s="216" t="s">
        <v>19</v>
      </c>
      <c r="F410" s="217" t="s">
        <v>172</v>
      </c>
      <c r="G410" s="215"/>
      <c r="H410" s="218">
        <v>193</v>
      </c>
      <c r="I410" s="219"/>
      <c r="J410" s="215"/>
      <c r="K410" s="215"/>
      <c r="L410" s="220"/>
      <c r="M410" s="221"/>
      <c r="N410" s="222"/>
      <c r="O410" s="222"/>
      <c r="P410" s="222"/>
      <c r="Q410" s="222"/>
      <c r="R410" s="222"/>
      <c r="S410" s="222"/>
      <c r="T410" s="223"/>
      <c r="AT410" s="224" t="s">
        <v>158</v>
      </c>
      <c r="AU410" s="224" t="s">
        <v>82</v>
      </c>
      <c r="AV410" s="15" t="s">
        <v>149</v>
      </c>
      <c r="AW410" s="15" t="s">
        <v>33</v>
      </c>
      <c r="AX410" s="15" t="s">
        <v>80</v>
      </c>
      <c r="AY410" s="224" t="s">
        <v>143</v>
      </c>
    </row>
    <row r="411" spans="1:65" s="2" customFormat="1" ht="24.2" customHeight="1">
      <c r="A411" s="36"/>
      <c r="B411" s="37"/>
      <c r="C411" s="175" t="s">
        <v>691</v>
      </c>
      <c r="D411" s="175" t="s">
        <v>145</v>
      </c>
      <c r="E411" s="176" t="s">
        <v>1741</v>
      </c>
      <c r="F411" s="177" t="s">
        <v>1742</v>
      </c>
      <c r="G411" s="178" t="s">
        <v>375</v>
      </c>
      <c r="H411" s="179">
        <v>36.8</v>
      </c>
      <c r="I411" s="180"/>
      <c r="J411" s="181">
        <f>ROUND(I411*H411,2)</f>
        <v>0</v>
      </c>
      <c r="K411" s="177" t="s">
        <v>155</v>
      </c>
      <c r="L411" s="41"/>
      <c r="M411" s="182" t="s">
        <v>19</v>
      </c>
      <c r="N411" s="183" t="s">
        <v>43</v>
      </c>
      <c r="O411" s="66"/>
      <c r="P411" s="184">
        <f>O411*H411</f>
        <v>0</v>
      </c>
      <c r="Q411" s="184">
        <v>0.00098</v>
      </c>
      <c r="R411" s="184">
        <f>Q411*H411</f>
        <v>0.036064</v>
      </c>
      <c r="S411" s="184">
        <v>0</v>
      </c>
      <c r="T411" s="185">
        <f>S411*H411</f>
        <v>0</v>
      </c>
      <c r="U411" s="36"/>
      <c r="V411" s="36"/>
      <c r="W411" s="36"/>
      <c r="X411" s="36"/>
      <c r="Y411" s="36"/>
      <c r="Z411" s="36"/>
      <c r="AA411" s="36"/>
      <c r="AB411" s="36"/>
      <c r="AC411" s="36"/>
      <c r="AD411" s="36"/>
      <c r="AE411" s="36"/>
      <c r="AR411" s="186" t="s">
        <v>242</v>
      </c>
      <c r="AT411" s="186" t="s">
        <v>145</v>
      </c>
      <c r="AU411" s="186" t="s">
        <v>82</v>
      </c>
      <c r="AY411" s="19" t="s">
        <v>143</v>
      </c>
      <c r="BE411" s="187">
        <f>IF(N411="základní",J411,0)</f>
        <v>0</v>
      </c>
      <c r="BF411" s="187">
        <f>IF(N411="snížená",J411,0)</f>
        <v>0</v>
      </c>
      <c r="BG411" s="187">
        <f>IF(N411="zákl. přenesená",J411,0)</f>
        <v>0</v>
      </c>
      <c r="BH411" s="187">
        <f>IF(N411="sníž. přenesená",J411,0)</f>
        <v>0</v>
      </c>
      <c r="BI411" s="187">
        <f>IF(N411="nulová",J411,0)</f>
        <v>0</v>
      </c>
      <c r="BJ411" s="19" t="s">
        <v>80</v>
      </c>
      <c r="BK411" s="187">
        <f>ROUND(I411*H411,2)</f>
        <v>0</v>
      </c>
      <c r="BL411" s="19" t="s">
        <v>242</v>
      </c>
      <c r="BM411" s="186" t="s">
        <v>1743</v>
      </c>
    </row>
    <row r="412" spans="1:47" s="2" customFormat="1" ht="19.5">
      <c r="A412" s="36"/>
      <c r="B412" s="37"/>
      <c r="C412" s="38"/>
      <c r="D412" s="188" t="s">
        <v>151</v>
      </c>
      <c r="E412" s="38"/>
      <c r="F412" s="189" t="s">
        <v>1744</v>
      </c>
      <c r="G412" s="38"/>
      <c r="H412" s="38"/>
      <c r="I412" s="190"/>
      <c r="J412" s="38"/>
      <c r="K412" s="38"/>
      <c r="L412" s="41"/>
      <c r="M412" s="191"/>
      <c r="N412" s="192"/>
      <c r="O412" s="66"/>
      <c r="P412" s="66"/>
      <c r="Q412" s="66"/>
      <c r="R412" s="66"/>
      <c r="S412" s="66"/>
      <c r="T412" s="67"/>
      <c r="U412" s="36"/>
      <c r="V412" s="36"/>
      <c r="W412" s="36"/>
      <c r="X412" s="36"/>
      <c r="Y412" s="36"/>
      <c r="Z412" s="36"/>
      <c r="AA412" s="36"/>
      <c r="AB412" s="36"/>
      <c r="AC412" s="36"/>
      <c r="AD412" s="36"/>
      <c r="AE412" s="36"/>
      <c r="AT412" s="19" t="s">
        <v>151</v>
      </c>
      <c r="AU412" s="19" t="s">
        <v>82</v>
      </c>
    </row>
    <row r="413" spans="2:51" s="14" customFormat="1" ht="12">
      <c r="B413" s="204"/>
      <c r="C413" s="205"/>
      <c r="D413" s="188" t="s">
        <v>158</v>
      </c>
      <c r="E413" s="206" t="s">
        <v>19</v>
      </c>
      <c r="F413" s="207" t="s">
        <v>1737</v>
      </c>
      <c r="G413" s="205"/>
      <c r="H413" s="206" t="s">
        <v>19</v>
      </c>
      <c r="I413" s="208"/>
      <c r="J413" s="205"/>
      <c r="K413" s="205"/>
      <c r="L413" s="209"/>
      <c r="M413" s="210"/>
      <c r="N413" s="211"/>
      <c r="O413" s="211"/>
      <c r="P413" s="211"/>
      <c r="Q413" s="211"/>
      <c r="R413" s="211"/>
      <c r="S413" s="211"/>
      <c r="T413" s="212"/>
      <c r="AT413" s="213" t="s">
        <v>158</v>
      </c>
      <c r="AU413" s="213" t="s">
        <v>82</v>
      </c>
      <c r="AV413" s="14" t="s">
        <v>80</v>
      </c>
      <c r="AW413" s="14" t="s">
        <v>33</v>
      </c>
      <c r="AX413" s="14" t="s">
        <v>72</v>
      </c>
      <c r="AY413" s="213" t="s">
        <v>143</v>
      </c>
    </row>
    <row r="414" spans="2:51" s="13" customFormat="1" ht="12">
      <c r="B414" s="193"/>
      <c r="C414" s="194"/>
      <c r="D414" s="188" t="s">
        <v>158</v>
      </c>
      <c r="E414" s="195" t="s">
        <v>19</v>
      </c>
      <c r="F414" s="196" t="s">
        <v>1745</v>
      </c>
      <c r="G414" s="194"/>
      <c r="H414" s="197">
        <v>36.8</v>
      </c>
      <c r="I414" s="198"/>
      <c r="J414" s="194"/>
      <c r="K414" s="194"/>
      <c r="L414" s="199"/>
      <c r="M414" s="200"/>
      <c r="N414" s="201"/>
      <c r="O414" s="201"/>
      <c r="P414" s="201"/>
      <c r="Q414" s="201"/>
      <c r="R414" s="201"/>
      <c r="S414" s="201"/>
      <c r="T414" s="202"/>
      <c r="AT414" s="203" t="s">
        <v>158</v>
      </c>
      <c r="AU414" s="203" t="s">
        <v>82</v>
      </c>
      <c r="AV414" s="13" t="s">
        <v>82</v>
      </c>
      <c r="AW414" s="13" t="s">
        <v>33</v>
      </c>
      <c r="AX414" s="13" t="s">
        <v>72</v>
      </c>
      <c r="AY414" s="203" t="s">
        <v>143</v>
      </c>
    </row>
    <row r="415" spans="2:51" s="15" customFormat="1" ht="12">
      <c r="B415" s="214"/>
      <c r="C415" s="215"/>
      <c r="D415" s="188" t="s">
        <v>158</v>
      </c>
      <c r="E415" s="216" t="s">
        <v>19</v>
      </c>
      <c r="F415" s="217" t="s">
        <v>172</v>
      </c>
      <c r="G415" s="215"/>
      <c r="H415" s="218">
        <v>36.8</v>
      </c>
      <c r="I415" s="219"/>
      <c r="J415" s="215"/>
      <c r="K415" s="215"/>
      <c r="L415" s="220"/>
      <c r="M415" s="221"/>
      <c r="N415" s="222"/>
      <c r="O415" s="222"/>
      <c r="P415" s="222"/>
      <c r="Q415" s="222"/>
      <c r="R415" s="222"/>
      <c r="S415" s="222"/>
      <c r="T415" s="223"/>
      <c r="AT415" s="224" t="s">
        <v>158</v>
      </c>
      <c r="AU415" s="224" t="s">
        <v>82</v>
      </c>
      <c r="AV415" s="15" t="s">
        <v>149</v>
      </c>
      <c r="AW415" s="15" t="s">
        <v>33</v>
      </c>
      <c r="AX415" s="15" t="s">
        <v>80</v>
      </c>
      <c r="AY415" s="224" t="s">
        <v>143</v>
      </c>
    </row>
    <row r="416" spans="1:65" s="2" customFormat="1" ht="24.2" customHeight="1">
      <c r="A416" s="36"/>
      <c r="B416" s="37"/>
      <c r="C416" s="175" t="s">
        <v>698</v>
      </c>
      <c r="D416" s="175" t="s">
        <v>145</v>
      </c>
      <c r="E416" s="176" t="s">
        <v>1746</v>
      </c>
      <c r="F416" s="177" t="s">
        <v>1747</v>
      </c>
      <c r="G416" s="178" t="s">
        <v>375</v>
      </c>
      <c r="H416" s="179">
        <v>8.5</v>
      </c>
      <c r="I416" s="180"/>
      <c r="J416" s="181">
        <f>ROUND(I416*H416,2)</f>
        <v>0</v>
      </c>
      <c r="K416" s="177" t="s">
        <v>155</v>
      </c>
      <c r="L416" s="41"/>
      <c r="M416" s="182" t="s">
        <v>19</v>
      </c>
      <c r="N416" s="183" t="s">
        <v>43</v>
      </c>
      <c r="O416" s="66"/>
      <c r="P416" s="184">
        <f>O416*H416</f>
        <v>0</v>
      </c>
      <c r="Q416" s="184">
        <v>0.0013</v>
      </c>
      <c r="R416" s="184">
        <f>Q416*H416</f>
        <v>0.011049999999999999</v>
      </c>
      <c r="S416" s="184">
        <v>0</v>
      </c>
      <c r="T416" s="185">
        <f>S416*H416</f>
        <v>0</v>
      </c>
      <c r="U416" s="36"/>
      <c r="V416" s="36"/>
      <c r="W416" s="36"/>
      <c r="X416" s="36"/>
      <c r="Y416" s="36"/>
      <c r="Z416" s="36"/>
      <c r="AA416" s="36"/>
      <c r="AB416" s="36"/>
      <c r="AC416" s="36"/>
      <c r="AD416" s="36"/>
      <c r="AE416" s="36"/>
      <c r="AR416" s="186" t="s">
        <v>242</v>
      </c>
      <c r="AT416" s="186" t="s">
        <v>145</v>
      </c>
      <c r="AU416" s="186" t="s">
        <v>82</v>
      </c>
      <c r="AY416" s="19" t="s">
        <v>143</v>
      </c>
      <c r="BE416" s="187">
        <f>IF(N416="základní",J416,0)</f>
        <v>0</v>
      </c>
      <c r="BF416" s="187">
        <f>IF(N416="snížená",J416,0)</f>
        <v>0</v>
      </c>
      <c r="BG416" s="187">
        <f>IF(N416="zákl. přenesená",J416,0)</f>
        <v>0</v>
      </c>
      <c r="BH416" s="187">
        <f>IF(N416="sníž. přenesená",J416,0)</f>
        <v>0</v>
      </c>
      <c r="BI416" s="187">
        <f>IF(N416="nulová",J416,0)</f>
        <v>0</v>
      </c>
      <c r="BJ416" s="19" t="s">
        <v>80</v>
      </c>
      <c r="BK416" s="187">
        <f>ROUND(I416*H416,2)</f>
        <v>0</v>
      </c>
      <c r="BL416" s="19" t="s">
        <v>242</v>
      </c>
      <c r="BM416" s="186" t="s">
        <v>1748</v>
      </c>
    </row>
    <row r="417" spans="1:47" s="2" customFormat="1" ht="19.5">
      <c r="A417" s="36"/>
      <c r="B417" s="37"/>
      <c r="C417" s="38"/>
      <c r="D417" s="188" t="s">
        <v>151</v>
      </c>
      <c r="E417" s="38"/>
      <c r="F417" s="189" t="s">
        <v>1749</v>
      </c>
      <c r="G417" s="38"/>
      <c r="H417" s="38"/>
      <c r="I417" s="190"/>
      <c r="J417" s="38"/>
      <c r="K417" s="38"/>
      <c r="L417" s="41"/>
      <c r="M417" s="191"/>
      <c r="N417" s="192"/>
      <c r="O417" s="66"/>
      <c r="P417" s="66"/>
      <c r="Q417" s="66"/>
      <c r="R417" s="66"/>
      <c r="S417" s="66"/>
      <c r="T417" s="67"/>
      <c r="U417" s="36"/>
      <c r="V417" s="36"/>
      <c r="W417" s="36"/>
      <c r="X417" s="36"/>
      <c r="Y417" s="36"/>
      <c r="Z417" s="36"/>
      <c r="AA417" s="36"/>
      <c r="AB417" s="36"/>
      <c r="AC417" s="36"/>
      <c r="AD417" s="36"/>
      <c r="AE417" s="36"/>
      <c r="AT417" s="19" t="s">
        <v>151</v>
      </c>
      <c r="AU417" s="19" t="s">
        <v>82</v>
      </c>
    </row>
    <row r="418" spans="2:51" s="14" customFormat="1" ht="12">
      <c r="B418" s="204"/>
      <c r="C418" s="205"/>
      <c r="D418" s="188" t="s">
        <v>158</v>
      </c>
      <c r="E418" s="206" t="s">
        <v>19</v>
      </c>
      <c r="F418" s="207" t="s">
        <v>1737</v>
      </c>
      <c r="G418" s="205"/>
      <c r="H418" s="206" t="s">
        <v>19</v>
      </c>
      <c r="I418" s="208"/>
      <c r="J418" s="205"/>
      <c r="K418" s="205"/>
      <c r="L418" s="209"/>
      <c r="M418" s="210"/>
      <c r="N418" s="211"/>
      <c r="O418" s="211"/>
      <c r="P418" s="211"/>
      <c r="Q418" s="211"/>
      <c r="R418" s="211"/>
      <c r="S418" s="211"/>
      <c r="T418" s="212"/>
      <c r="AT418" s="213" t="s">
        <v>158</v>
      </c>
      <c r="AU418" s="213" t="s">
        <v>82</v>
      </c>
      <c r="AV418" s="14" t="s">
        <v>80</v>
      </c>
      <c r="AW418" s="14" t="s">
        <v>33</v>
      </c>
      <c r="AX418" s="14" t="s">
        <v>72</v>
      </c>
      <c r="AY418" s="213" t="s">
        <v>143</v>
      </c>
    </row>
    <row r="419" spans="2:51" s="13" customFormat="1" ht="12">
      <c r="B419" s="193"/>
      <c r="C419" s="194"/>
      <c r="D419" s="188" t="s">
        <v>158</v>
      </c>
      <c r="E419" s="195" t="s">
        <v>19</v>
      </c>
      <c r="F419" s="196" t="s">
        <v>1750</v>
      </c>
      <c r="G419" s="194"/>
      <c r="H419" s="197">
        <v>8.5</v>
      </c>
      <c r="I419" s="198"/>
      <c r="J419" s="194"/>
      <c r="K419" s="194"/>
      <c r="L419" s="199"/>
      <c r="M419" s="200"/>
      <c r="N419" s="201"/>
      <c r="O419" s="201"/>
      <c r="P419" s="201"/>
      <c r="Q419" s="201"/>
      <c r="R419" s="201"/>
      <c r="S419" s="201"/>
      <c r="T419" s="202"/>
      <c r="AT419" s="203" t="s">
        <v>158</v>
      </c>
      <c r="AU419" s="203" t="s">
        <v>82</v>
      </c>
      <c r="AV419" s="13" t="s">
        <v>82</v>
      </c>
      <c r="AW419" s="13" t="s">
        <v>33</v>
      </c>
      <c r="AX419" s="13" t="s">
        <v>72</v>
      </c>
      <c r="AY419" s="203" t="s">
        <v>143</v>
      </c>
    </row>
    <row r="420" spans="2:51" s="15" customFormat="1" ht="12">
      <c r="B420" s="214"/>
      <c r="C420" s="215"/>
      <c r="D420" s="188" t="s">
        <v>158</v>
      </c>
      <c r="E420" s="216" t="s">
        <v>19</v>
      </c>
      <c r="F420" s="217" t="s">
        <v>172</v>
      </c>
      <c r="G420" s="215"/>
      <c r="H420" s="218">
        <v>8.5</v>
      </c>
      <c r="I420" s="219"/>
      <c r="J420" s="215"/>
      <c r="K420" s="215"/>
      <c r="L420" s="220"/>
      <c r="M420" s="221"/>
      <c r="N420" s="222"/>
      <c r="O420" s="222"/>
      <c r="P420" s="222"/>
      <c r="Q420" s="222"/>
      <c r="R420" s="222"/>
      <c r="S420" s="222"/>
      <c r="T420" s="223"/>
      <c r="AT420" s="224" t="s">
        <v>158</v>
      </c>
      <c r="AU420" s="224" t="s">
        <v>82</v>
      </c>
      <c r="AV420" s="15" t="s">
        <v>149</v>
      </c>
      <c r="AW420" s="15" t="s">
        <v>33</v>
      </c>
      <c r="AX420" s="15" t="s">
        <v>80</v>
      </c>
      <c r="AY420" s="224" t="s">
        <v>143</v>
      </c>
    </row>
    <row r="421" spans="1:65" s="2" customFormat="1" ht="37.9" customHeight="1">
      <c r="A421" s="36"/>
      <c r="B421" s="37"/>
      <c r="C421" s="175" t="s">
        <v>714</v>
      </c>
      <c r="D421" s="175" t="s">
        <v>145</v>
      </c>
      <c r="E421" s="176" t="s">
        <v>1751</v>
      </c>
      <c r="F421" s="177" t="s">
        <v>1752</v>
      </c>
      <c r="G421" s="178" t="s">
        <v>375</v>
      </c>
      <c r="H421" s="179">
        <v>137</v>
      </c>
      <c r="I421" s="180"/>
      <c r="J421" s="181">
        <f>ROUND(I421*H421,2)</f>
        <v>0</v>
      </c>
      <c r="K421" s="177" t="s">
        <v>155</v>
      </c>
      <c r="L421" s="41"/>
      <c r="M421" s="182" t="s">
        <v>19</v>
      </c>
      <c r="N421" s="183" t="s">
        <v>43</v>
      </c>
      <c r="O421" s="66"/>
      <c r="P421" s="184">
        <f>O421*H421</f>
        <v>0</v>
      </c>
      <c r="Q421" s="184">
        <v>4E-05</v>
      </c>
      <c r="R421" s="184">
        <f>Q421*H421</f>
        <v>0.0054800000000000005</v>
      </c>
      <c r="S421" s="184">
        <v>0</v>
      </c>
      <c r="T421" s="185">
        <f>S421*H421</f>
        <v>0</v>
      </c>
      <c r="U421" s="36"/>
      <c r="V421" s="36"/>
      <c r="W421" s="36"/>
      <c r="X421" s="36"/>
      <c r="Y421" s="36"/>
      <c r="Z421" s="36"/>
      <c r="AA421" s="36"/>
      <c r="AB421" s="36"/>
      <c r="AC421" s="36"/>
      <c r="AD421" s="36"/>
      <c r="AE421" s="36"/>
      <c r="AR421" s="186" t="s">
        <v>242</v>
      </c>
      <c r="AT421" s="186" t="s">
        <v>145</v>
      </c>
      <c r="AU421" s="186" t="s">
        <v>82</v>
      </c>
      <c r="AY421" s="19" t="s">
        <v>143</v>
      </c>
      <c r="BE421" s="187">
        <f>IF(N421="základní",J421,0)</f>
        <v>0</v>
      </c>
      <c r="BF421" s="187">
        <f>IF(N421="snížená",J421,0)</f>
        <v>0</v>
      </c>
      <c r="BG421" s="187">
        <f>IF(N421="zákl. přenesená",J421,0)</f>
        <v>0</v>
      </c>
      <c r="BH421" s="187">
        <f>IF(N421="sníž. přenesená",J421,0)</f>
        <v>0</v>
      </c>
      <c r="BI421" s="187">
        <f>IF(N421="nulová",J421,0)</f>
        <v>0</v>
      </c>
      <c r="BJ421" s="19" t="s">
        <v>80</v>
      </c>
      <c r="BK421" s="187">
        <f>ROUND(I421*H421,2)</f>
        <v>0</v>
      </c>
      <c r="BL421" s="19" t="s">
        <v>242</v>
      </c>
      <c r="BM421" s="186" t="s">
        <v>1753</v>
      </c>
    </row>
    <row r="422" spans="1:47" s="2" customFormat="1" ht="29.25">
      <c r="A422" s="36"/>
      <c r="B422" s="37"/>
      <c r="C422" s="38"/>
      <c r="D422" s="188" t="s">
        <v>151</v>
      </c>
      <c r="E422" s="38"/>
      <c r="F422" s="189" t="s">
        <v>1754</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151</v>
      </c>
      <c r="AU422" s="19" t="s">
        <v>82</v>
      </c>
    </row>
    <row r="423" spans="2:51" s="14" customFormat="1" ht="12">
      <c r="B423" s="204"/>
      <c r="C423" s="205"/>
      <c r="D423" s="188" t="s">
        <v>158</v>
      </c>
      <c r="E423" s="206" t="s">
        <v>19</v>
      </c>
      <c r="F423" s="207" t="s">
        <v>1721</v>
      </c>
      <c r="G423" s="205"/>
      <c r="H423" s="206" t="s">
        <v>19</v>
      </c>
      <c r="I423" s="208"/>
      <c r="J423" s="205"/>
      <c r="K423" s="205"/>
      <c r="L423" s="209"/>
      <c r="M423" s="210"/>
      <c r="N423" s="211"/>
      <c r="O423" s="211"/>
      <c r="P423" s="211"/>
      <c r="Q423" s="211"/>
      <c r="R423" s="211"/>
      <c r="S423" s="211"/>
      <c r="T423" s="212"/>
      <c r="AT423" s="213" t="s">
        <v>158</v>
      </c>
      <c r="AU423" s="213" t="s">
        <v>82</v>
      </c>
      <c r="AV423" s="14" t="s">
        <v>80</v>
      </c>
      <c r="AW423" s="14" t="s">
        <v>33</v>
      </c>
      <c r="AX423" s="14" t="s">
        <v>72</v>
      </c>
      <c r="AY423" s="213" t="s">
        <v>143</v>
      </c>
    </row>
    <row r="424" spans="2:51" s="13" customFormat="1" ht="12">
      <c r="B424" s="193"/>
      <c r="C424" s="194"/>
      <c r="D424" s="188" t="s">
        <v>158</v>
      </c>
      <c r="E424" s="195" t="s">
        <v>19</v>
      </c>
      <c r="F424" s="196" t="s">
        <v>1722</v>
      </c>
      <c r="G424" s="194"/>
      <c r="H424" s="197">
        <v>137</v>
      </c>
      <c r="I424" s="198"/>
      <c r="J424" s="194"/>
      <c r="K424" s="194"/>
      <c r="L424" s="199"/>
      <c r="M424" s="200"/>
      <c r="N424" s="201"/>
      <c r="O424" s="201"/>
      <c r="P424" s="201"/>
      <c r="Q424" s="201"/>
      <c r="R424" s="201"/>
      <c r="S424" s="201"/>
      <c r="T424" s="202"/>
      <c r="AT424" s="203" t="s">
        <v>158</v>
      </c>
      <c r="AU424" s="203" t="s">
        <v>82</v>
      </c>
      <c r="AV424" s="13" t="s">
        <v>82</v>
      </c>
      <c r="AW424" s="13" t="s">
        <v>33</v>
      </c>
      <c r="AX424" s="13" t="s">
        <v>72</v>
      </c>
      <c r="AY424" s="203" t="s">
        <v>143</v>
      </c>
    </row>
    <row r="425" spans="2:51" s="15" customFormat="1" ht="12">
      <c r="B425" s="214"/>
      <c r="C425" s="215"/>
      <c r="D425" s="188" t="s">
        <v>158</v>
      </c>
      <c r="E425" s="216" t="s">
        <v>19</v>
      </c>
      <c r="F425" s="217" t="s">
        <v>172</v>
      </c>
      <c r="G425" s="215"/>
      <c r="H425" s="218">
        <v>137</v>
      </c>
      <c r="I425" s="219"/>
      <c r="J425" s="215"/>
      <c r="K425" s="215"/>
      <c r="L425" s="220"/>
      <c r="M425" s="221"/>
      <c r="N425" s="222"/>
      <c r="O425" s="222"/>
      <c r="P425" s="222"/>
      <c r="Q425" s="222"/>
      <c r="R425" s="222"/>
      <c r="S425" s="222"/>
      <c r="T425" s="223"/>
      <c r="AT425" s="224" t="s">
        <v>158</v>
      </c>
      <c r="AU425" s="224" t="s">
        <v>82</v>
      </c>
      <c r="AV425" s="15" t="s">
        <v>149</v>
      </c>
      <c r="AW425" s="15" t="s">
        <v>33</v>
      </c>
      <c r="AX425" s="15" t="s">
        <v>80</v>
      </c>
      <c r="AY425" s="224" t="s">
        <v>143</v>
      </c>
    </row>
    <row r="426" spans="1:65" s="2" customFormat="1" ht="37.9" customHeight="1">
      <c r="A426" s="36"/>
      <c r="B426" s="37"/>
      <c r="C426" s="175" t="s">
        <v>720</v>
      </c>
      <c r="D426" s="175" t="s">
        <v>145</v>
      </c>
      <c r="E426" s="176" t="s">
        <v>1755</v>
      </c>
      <c r="F426" s="177" t="s">
        <v>1756</v>
      </c>
      <c r="G426" s="178" t="s">
        <v>375</v>
      </c>
      <c r="H426" s="179">
        <v>58.8</v>
      </c>
      <c r="I426" s="180"/>
      <c r="J426" s="181">
        <f>ROUND(I426*H426,2)</f>
        <v>0</v>
      </c>
      <c r="K426" s="177" t="s">
        <v>155</v>
      </c>
      <c r="L426" s="41"/>
      <c r="M426" s="182" t="s">
        <v>19</v>
      </c>
      <c r="N426" s="183" t="s">
        <v>43</v>
      </c>
      <c r="O426" s="66"/>
      <c r="P426" s="184">
        <f>O426*H426</f>
        <v>0</v>
      </c>
      <c r="Q426" s="184">
        <v>4E-05</v>
      </c>
      <c r="R426" s="184">
        <f>Q426*H426</f>
        <v>0.002352</v>
      </c>
      <c r="S426" s="184">
        <v>0</v>
      </c>
      <c r="T426" s="185">
        <f>S426*H426</f>
        <v>0</v>
      </c>
      <c r="U426" s="36"/>
      <c r="V426" s="36"/>
      <c r="W426" s="36"/>
      <c r="X426" s="36"/>
      <c r="Y426" s="36"/>
      <c r="Z426" s="36"/>
      <c r="AA426" s="36"/>
      <c r="AB426" s="36"/>
      <c r="AC426" s="36"/>
      <c r="AD426" s="36"/>
      <c r="AE426" s="36"/>
      <c r="AR426" s="186" t="s">
        <v>242</v>
      </c>
      <c r="AT426" s="186" t="s">
        <v>145</v>
      </c>
      <c r="AU426" s="186" t="s">
        <v>82</v>
      </c>
      <c r="AY426" s="19" t="s">
        <v>143</v>
      </c>
      <c r="BE426" s="187">
        <f>IF(N426="základní",J426,0)</f>
        <v>0</v>
      </c>
      <c r="BF426" s="187">
        <f>IF(N426="snížená",J426,0)</f>
        <v>0</v>
      </c>
      <c r="BG426" s="187">
        <f>IF(N426="zákl. přenesená",J426,0)</f>
        <v>0</v>
      </c>
      <c r="BH426" s="187">
        <f>IF(N426="sníž. přenesená",J426,0)</f>
        <v>0</v>
      </c>
      <c r="BI426" s="187">
        <f>IF(N426="nulová",J426,0)</f>
        <v>0</v>
      </c>
      <c r="BJ426" s="19" t="s">
        <v>80</v>
      </c>
      <c r="BK426" s="187">
        <f>ROUND(I426*H426,2)</f>
        <v>0</v>
      </c>
      <c r="BL426" s="19" t="s">
        <v>242</v>
      </c>
      <c r="BM426" s="186" t="s">
        <v>1757</v>
      </c>
    </row>
    <row r="427" spans="1:47" s="2" customFormat="1" ht="29.25">
      <c r="A427" s="36"/>
      <c r="B427" s="37"/>
      <c r="C427" s="38"/>
      <c r="D427" s="188" t="s">
        <v>151</v>
      </c>
      <c r="E427" s="38"/>
      <c r="F427" s="189" t="s">
        <v>1758</v>
      </c>
      <c r="G427" s="38"/>
      <c r="H427" s="38"/>
      <c r="I427" s="190"/>
      <c r="J427" s="38"/>
      <c r="K427" s="38"/>
      <c r="L427" s="41"/>
      <c r="M427" s="191"/>
      <c r="N427" s="192"/>
      <c r="O427" s="66"/>
      <c r="P427" s="66"/>
      <c r="Q427" s="66"/>
      <c r="R427" s="66"/>
      <c r="S427" s="66"/>
      <c r="T427" s="67"/>
      <c r="U427" s="36"/>
      <c r="V427" s="36"/>
      <c r="W427" s="36"/>
      <c r="X427" s="36"/>
      <c r="Y427" s="36"/>
      <c r="Z427" s="36"/>
      <c r="AA427" s="36"/>
      <c r="AB427" s="36"/>
      <c r="AC427" s="36"/>
      <c r="AD427" s="36"/>
      <c r="AE427" s="36"/>
      <c r="AT427" s="19" t="s">
        <v>151</v>
      </c>
      <c r="AU427" s="19" t="s">
        <v>82</v>
      </c>
    </row>
    <row r="428" spans="2:51" s="14" customFormat="1" ht="12">
      <c r="B428" s="204"/>
      <c r="C428" s="205"/>
      <c r="D428" s="188" t="s">
        <v>158</v>
      </c>
      <c r="E428" s="206" t="s">
        <v>19</v>
      </c>
      <c r="F428" s="207" t="s">
        <v>1721</v>
      </c>
      <c r="G428" s="205"/>
      <c r="H428" s="206" t="s">
        <v>19</v>
      </c>
      <c r="I428" s="208"/>
      <c r="J428" s="205"/>
      <c r="K428" s="205"/>
      <c r="L428" s="209"/>
      <c r="M428" s="210"/>
      <c r="N428" s="211"/>
      <c r="O428" s="211"/>
      <c r="P428" s="211"/>
      <c r="Q428" s="211"/>
      <c r="R428" s="211"/>
      <c r="S428" s="211"/>
      <c r="T428" s="212"/>
      <c r="AT428" s="213" t="s">
        <v>158</v>
      </c>
      <c r="AU428" s="213" t="s">
        <v>82</v>
      </c>
      <c r="AV428" s="14" t="s">
        <v>80</v>
      </c>
      <c r="AW428" s="14" t="s">
        <v>33</v>
      </c>
      <c r="AX428" s="14" t="s">
        <v>72</v>
      </c>
      <c r="AY428" s="213" t="s">
        <v>143</v>
      </c>
    </row>
    <row r="429" spans="2:51" s="13" customFormat="1" ht="12">
      <c r="B429" s="193"/>
      <c r="C429" s="194"/>
      <c r="D429" s="188" t="s">
        <v>158</v>
      </c>
      <c r="E429" s="195" t="s">
        <v>19</v>
      </c>
      <c r="F429" s="196" t="s">
        <v>1727</v>
      </c>
      <c r="G429" s="194"/>
      <c r="H429" s="197">
        <v>58.8</v>
      </c>
      <c r="I429" s="198"/>
      <c r="J429" s="194"/>
      <c r="K429" s="194"/>
      <c r="L429" s="199"/>
      <c r="M429" s="200"/>
      <c r="N429" s="201"/>
      <c r="O429" s="201"/>
      <c r="P429" s="201"/>
      <c r="Q429" s="201"/>
      <c r="R429" s="201"/>
      <c r="S429" s="201"/>
      <c r="T429" s="202"/>
      <c r="AT429" s="203" t="s">
        <v>158</v>
      </c>
      <c r="AU429" s="203" t="s">
        <v>82</v>
      </c>
      <c r="AV429" s="13" t="s">
        <v>82</v>
      </c>
      <c r="AW429" s="13" t="s">
        <v>33</v>
      </c>
      <c r="AX429" s="13" t="s">
        <v>72</v>
      </c>
      <c r="AY429" s="203" t="s">
        <v>143</v>
      </c>
    </row>
    <row r="430" spans="2:51" s="15" customFormat="1" ht="12">
      <c r="B430" s="214"/>
      <c r="C430" s="215"/>
      <c r="D430" s="188" t="s">
        <v>158</v>
      </c>
      <c r="E430" s="216" t="s">
        <v>19</v>
      </c>
      <c r="F430" s="217" t="s">
        <v>172</v>
      </c>
      <c r="G430" s="215"/>
      <c r="H430" s="218">
        <v>58.8</v>
      </c>
      <c r="I430" s="219"/>
      <c r="J430" s="215"/>
      <c r="K430" s="215"/>
      <c r="L430" s="220"/>
      <c r="M430" s="221"/>
      <c r="N430" s="222"/>
      <c r="O430" s="222"/>
      <c r="P430" s="222"/>
      <c r="Q430" s="222"/>
      <c r="R430" s="222"/>
      <c r="S430" s="222"/>
      <c r="T430" s="223"/>
      <c r="AT430" s="224" t="s">
        <v>158</v>
      </c>
      <c r="AU430" s="224" t="s">
        <v>82</v>
      </c>
      <c r="AV430" s="15" t="s">
        <v>149</v>
      </c>
      <c r="AW430" s="15" t="s">
        <v>33</v>
      </c>
      <c r="AX430" s="15" t="s">
        <v>80</v>
      </c>
      <c r="AY430" s="224" t="s">
        <v>143</v>
      </c>
    </row>
    <row r="431" spans="1:65" s="2" customFormat="1" ht="37.9" customHeight="1">
      <c r="A431" s="36"/>
      <c r="B431" s="37"/>
      <c r="C431" s="175" t="s">
        <v>725</v>
      </c>
      <c r="D431" s="175" t="s">
        <v>145</v>
      </c>
      <c r="E431" s="176" t="s">
        <v>1759</v>
      </c>
      <c r="F431" s="177" t="s">
        <v>1760</v>
      </c>
      <c r="G431" s="178" t="s">
        <v>375</v>
      </c>
      <c r="H431" s="179">
        <v>3.5</v>
      </c>
      <c r="I431" s="180"/>
      <c r="J431" s="181">
        <f>ROUND(I431*H431,2)</f>
        <v>0</v>
      </c>
      <c r="K431" s="177" t="s">
        <v>155</v>
      </c>
      <c r="L431" s="41"/>
      <c r="M431" s="182" t="s">
        <v>19</v>
      </c>
      <c r="N431" s="183" t="s">
        <v>43</v>
      </c>
      <c r="O431" s="66"/>
      <c r="P431" s="184">
        <f>O431*H431</f>
        <v>0</v>
      </c>
      <c r="Q431" s="184">
        <v>7E-05</v>
      </c>
      <c r="R431" s="184">
        <f>Q431*H431</f>
        <v>0.000245</v>
      </c>
      <c r="S431" s="184">
        <v>0</v>
      </c>
      <c r="T431" s="185">
        <f>S431*H431</f>
        <v>0</v>
      </c>
      <c r="U431" s="36"/>
      <c r="V431" s="36"/>
      <c r="W431" s="36"/>
      <c r="X431" s="36"/>
      <c r="Y431" s="36"/>
      <c r="Z431" s="36"/>
      <c r="AA431" s="36"/>
      <c r="AB431" s="36"/>
      <c r="AC431" s="36"/>
      <c r="AD431" s="36"/>
      <c r="AE431" s="36"/>
      <c r="AR431" s="186" t="s">
        <v>242</v>
      </c>
      <c r="AT431" s="186" t="s">
        <v>145</v>
      </c>
      <c r="AU431" s="186" t="s">
        <v>82</v>
      </c>
      <c r="AY431" s="19" t="s">
        <v>143</v>
      </c>
      <c r="BE431" s="187">
        <f>IF(N431="základní",J431,0)</f>
        <v>0</v>
      </c>
      <c r="BF431" s="187">
        <f>IF(N431="snížená",J431,0)</f>
        <v>0</v>
      </c>
      <c r="BG431" s="187">
        <f>IF(N431="zákl. přenesená",J431,0)</f>
        <v>0</v>
      </c>
      <c r="BH431" s="187">
        <f>IF(N431="sníž. přenesená",J431,0)</f>
        <v>0</v>
      </c>
      <c r="BI431" s="187">
        <f>IF(N431="nulová",J431,0)</f>
        <v>0</v>
      </c>
      <c r="BJ431" s="19" t="s">
        <v>80</v>
      </c>
      <c r="BK431" s="187">
        <f>ROUND(I431*H431,2)</f>
        <v>0</v>
      </c>
      <c r="BL431" s="19" t="s">
        <v>242</v>
      </c>
      <c r="BM431" s="186" t="s">
        <v>1761</v>
      </c>
    </row>
    <row r="432" spans="1:47" s="2" customFormat="1" ht="29.25">
      <c r="A432" s="36"/>
      <c r="B432" s="37"/>
      <c r="C432" s="38"/>
      <c r="D432" s="188" t="s">
        <v>151</v>
      </c>
      <c r="E432" s="38"/>
      <c r="F432" s="189" t="s">
        <v>1762</v>
      </c>
      <c r="G432" s="38"/>
      <c r="H432" s="38"/>
      <c r="I432" s="190"/>
      <c r="J432" s="38"/>
      <c r="K432" s="38"/>
      <c r="L432" s="41"/>
      <c r="M432" s="191"/>
      <c r="N432" s="192"/>
      <c r="O432" s="66"/>
      <c r="P432" s="66"/>
      <c r="Q432" s="66"/>
      <c r="R432" s="66"/>
      <c r="S432" s="66"/>
      <c r="T432" s="67"/>
      <c r="U432" s="36"/>
      <c r="V432" s="36"/>
      <c r="W432" s="36"/>
      <c r="X432" s="36"/>
      <c r="Y432" s="36"/>
      <c r="Z432" s="36"/>
      <c r="AA432" s="36"/>
      <c r="AB432" s="36"/>
      <c r="AC432" s="36"/>
      <c r="AD432" s="36"/>
      <c r="AE432" s="36"/>
      <c r="AT432" s="19" t="s">
        <v>151</v>
      </c>
      <c r="AU432" s="19" t="s">
        <v>82</v>
      </c>
    </row>
    <row r="433" spans="2:51" s="14" customFormat="1" ht="12">
      <c r="B433" s="204"/>
      <c r="C433" s="205"/>
      <c r="D433" s="188" t="s">
        <v>158</v>
      </c>
      <c r="E433" s="206" t="s">
        <v>19</v>
      </c>
      <c r="F433" s="207" t="s">
        <v>1721</v>
      </c>
      <c r="G433" s="205"/>
      <c r="H433" s="206" t="s">
        <v>19</v>
      </c>
      <c r="I433" s="208"/>
      <c r="J433" s="205"/>
      <c r="K433" s="205"/>
      <c r="L433" s="209"/>
      <c r="M433" s="210"/>
      <c r="N433" s="211"/>
      <c r="O433" s="211"/>
      <c r="P433" s="211"/>
      <c r="Q433" s="211"/>
      <c r="R433" s="211"/>
      <c r="S433" s="211"/>
      <c r="T433" s="212"/>
      <c r="AT433" s="213" t="s">
        <v>158</v>
      </c>
      <c r="AU433" s="213" t="s">
        <v>82</v>
      </c>
      <c r="AV433" s="14" t="s">
        <v>80</v>
      </c>
      <c r="AW433" s="14" t="s">
        <v>33</v>
      </c>
      <c r="AX433" s="14" t="s">
        <v>72</v>
      </c>
      <c r="AY433" s="213" t="s">
        <v>143</v>
      </c>
    </row>
    <row r="434" spans="2:51" s="13" customFormat="1" ht="12">
      <c r="B434" s="193"/>
      <c r="C434" s="194"/>
      <c r="D434" s="188" t="s">
        <v>158</v>
      </c>
      <c r="E434" s="195" t="s">
        <v>19</v>
      </c>
      <c r="F434" s="196" t="s">
        <v>1732</v>
      </c>
      <c r="G434" s="194"/>
      <c r="H434" s="197">
        <v>3.5</v>
      </c>
      <c r="I434" s="198"/>
      <c r="J434" s="194"/>
      <c r="K434" s="194"/>
      <c r="L434" s="199"/>
      <c r="M434" s="200"/>
      <c r="N434" s="201"/>
      <c r="O434" s="201"/>
      <c r="P434" s="201"/>
      <c r="Q434" s="201"/>
      <c r="R434" s="201"/>
      <c r="S434" s="201"/>
      <c r="T434" s="202"/>
      <c r="AT434" s="203" t="s">
        <v>158</v>
      </c>
      <c r="AU434" s="203" t="s">
        <v>82</v>
      </c>
      <c r="AV434" s="13" t="s">
        <v>82</v>
      </c>
      <c r="AW434" s="13" t="s">
        <v>33</v>
      </c>
      <c r="AX434" s="13" t="s">
        <v>72</v>
      </c>
      <c r="AY434" s="203" t="s">
        <v>143</v>
      </c>
    </row>
    <row r="435" spans="2:51" s="15" customFormat="1" ht="12">
      <c r="B435" s="214"/>
      <c r="C435" s="215"/>
      <c r="D435" s="188" t="s">
        <v>158</v>
      </c>
      <c r="E435" s="216" t="s">
        <v>19</v>
      </c>
      <c r="F435" s="217" t="s">
        <v>172</v>
      </c>
      <c r="G435" s="215"/>
      <c r="H435" s="218">
        <v>3.5</v>
      </c>
      <c r="I435" s="219"/>
      <c r="J435" s="215"/>
      <c r="K435" s="215"/>
      <c r="L435" s="220"/>
      <c r="M435" s="221"/>
      <c r="N435" s="222"/>
      <c r="O435" s="222"/>
      <c r="P435" s="222"/>
      <c r="Q435" s="222"/>
      <c r="R435" s="222"/>
      <c r="S435" s="222"/>
      <c r="T435" s="223"/>
      <c r="AT435" s="224" t="s">
        <v>158</v>
      </c>
      <c r="AU435" s="224" t="s">
        <v>82</v>
      </c>
      <c r="AV435" s="15" t="s">
        <v>149</v>
      </c>
      <c r="AW435" s="15" t="s">
        <v>33</v>
      </c>
      <c r="AX435" s="15" t="s">
        <v>80</v>
      </c>
      <c r="AY435" s="224" t="s">
        <v>143</v>
      </c>
    </row>
    <row r="436" spans="1:65" s="2" customFormat="1" ht="37.9" customHeight="1">
      <c r="A436" s="36"/>
      <c r="B436" s="37"/>
      <c r="C436" s="175" t="s">
        <v>731</v>
      </c>
      <c r="D436" s="175" t="s">
        <v>145</v>
      </c>
      <c r="E436" s="176" t="s">
        <v>1763</v>
      </c>
      <c r="F436" s="177" t="s">
        <v>1764</v>
      </c>
      <c r="G436" s="178" t="s">
        <v>375</v>
      </c>
      <c r="H436" s="179">
        <v>97.2</v>
      </c>
      <c r="I436" s="180"/>
      <c r="J436" s="181">
        <f>ROUND(I436*H436,2)</f>
        <v>0</v>
      </c>
      <c r="K436" s="177" t="s">
        <v>155</v>
      </c>
      <c r="L436" s="41"/>
      <c r="M436" s="182" t="s">
        <v>19</v>
      </c>
      <c r="N436" s="183" t="s">
        <v>43</v>
      </c>
      <c r="O436" s="66"/>
      <c r="P436" s="184">
        <f>O436*H436</f>
        <v>0</v>
      </c>
      <c r="Q436" s="184">
        <v>7E-05</v>
      </c>
      <c r="R436" s="184">
        <f>Q436*H436</f>
        <v>0.006803999999999999</v>
      </c>
      <c r="S436" s="184">
        <v>0</v>
      </c>
      <c r="T436" s="185">
        <f>S436*H436</f>
        <v>0</v>
      </c>
      <c r="U436" s="36"/>
      <c r="V436" s="36"/>
      <c r="W436" s="36"/>
      <c r="X436" s="36"/>
      <c r="Y436" s="36"/>
      <c r="Z436" s="36"/>
      <c r="AA436" s="36"/>
      <c r="AB436" s="36"/>
      <c r="AC436" s="36"/>
      <c r="AD436" s="36"/>
      <c r="AE436" s="36"/>
      <c r="AR436" s="186" t="s">
        <v>242</v>
      </c>
      <c r="AT436" s="186" t="s">
        <v>145</v>
      </c>
      <c r="AU436" s="186" t="s">
        <v>82</v>
      </c>
      <c r="AY436" s="19" t="s">
        <v>143</v>
      </c>
      <c r="BE436" s="187">
        <f>IF(N436="základní",J436,0)</f>
        <v>0</v>
      </c>
      <c r="BF436" s="187">
        <f>IF(N436="snížená",J436,0)</f>
        <v>0</v>
      </c>
      <c r="BG436" s="187">
        <f>IF(N436="zákl. přenesená",J436,0)</f>
        <v>0</v>
      </c>
      <c r="BH436" s="187">
        <f>IF(N436="sníž. přenesená",J436,0)</f>
        <v>0</v>
      </c>
      <c r="BI436" s="187">
        <f>IF(N436="nulová",J436,0)</f>
        <v>0</v>
      </c>
      <c r="BJ436" s="19" t="s">
        <v>80</v>
      </c>
      <c r="BK436" s="187">
        <f>ROUND(I436*H436,2)</f>
        <v>0</v>
      </c>
      <c r="BL436" s="19" t="s">
        <v>242</v>
      </c>
      <c r="BM436" s="186" t="s">
        <v>1765</v>
      </c>
    </row>
    <row r="437" spans="1:47" s="2" customFormat="1" ht="29.25">
      <c r="A437" s="36"/>
      <c r="B437" s="37"/>
      <c r="C437" s="38"/>
      <c r="D437" s="188" t="s">
        <v>151</v>
      </c>
      <c r="E437" s="38"/>
      <c r="F437" s="189" t="s">
        <v>1766</v>
      </c>
      <c r="G437" s="38"/>
      <c r="H437" s="38"/>
      <c r="I437" s="190"/>
      <c r="J437" s="38"/>
      <c r="K437" s="38"/>
      <c r="L437" s="41"/>
      <c r="M437" s="191"/>
      <c r="N437" s="192"/>
      <c r="O437" s="66"/>
      <c r="P437" s="66"/>
      <c r="Q437" s="66"/>
      <c r="R437" s="66"/>
      <c r="S437" s="66"/>
      <c r="T437" s="67"/>
      <c r="U437" s="36"/>
      <c r="V437" s="36"/>
      <c r="W437" s="36"/>
      <c r="X437" s="36"/>
      <c r="Y437" s="36"/>
      <c r="Z437" s="36"/>
      <c r="AA437" s="36"/>
      <c r="AB437" s="36"/>
      <c r="AC437" s="36"/>
      <c r="AD437" s="36"/>
      <c r="AE437" s="36"/>
      <c r="AT437" s="19" t="s">
        <v>151</v>
      </c>
      <c r="AU437" s="19" t="s">
        <v>82</v>
      </c>
    </row>
    <row r="438" spans="2:51" s="14" customFormat="1" ht="12">
      <c r="B438" s="204"/>
      <c r="C438" s="205"/>
      <c r="D438" s="188" t="s">
        <v>158</v>
      </c>
      <c r="E438" s="206" t="s">
        <v>19</v>
      </c>
      <c r="F438" s="207" t="s">
        <v>1737</v>
      </c>
      <c r="G438" s="205"/>
      <c r="H438" s="206" t="s">
        <v>19</v>
      </c>
      <c r="I438" s="208"/>
      <c r="J438" s="205"/>
      <c r="K438" s="205"/>
      <c r="L438" s="209"/>
      <c r="M438" s="210"/>
      <c r="N438" s="211"/>
      <c r="O438" s="211"/>
      <c r="P438" s="211"/>
      <c r="Q438" s="211"/>
      <c r="R438" s="211"/>
      <c r="S438" s="211"/>
      <c r="T438" s="212"/>
      <c r="AT438" s="213" t="s">
        <v>158</v>
      </c>
      <c r="AU438" s="213" t="s">
        <v>82</v>
      </c>
      <c r="AV438" s="14" t="s">
        <v>80</v>
      </c>
      <c r="AW438" s="14" t="s">
        <v>33</v>
      </c>
      <c r="AX438" s="14" t="s">
        <v>72</v>
      </c>
      <c r="AY438" s="213" t="s">
        <v>143</v>
      </c>
    </row>
    <row r="439" spans="2:51" s="13" customFormat="1" ht="12">
      <c r="B439" s="193"/>
      <c r="C439" s="194"/>
      <c r="D439" s="188" t="s">
        <v>158</v>
      </c>
      <c r="E439" s="195" t="s">
        <v>19</v>
      </c>
      <c r="F439" s="196" t="s">
        <v>1767</v>
      </c>
      <c r="G439" s="194"/>
      <c r="H439" s="197">
        <v>82.9</v>
      </c>
      <c r="I439" s="198"/>
      <c r="J439" s="194"/>
      <c r="K439" s="194"/>
      <c r="L439" s="199"/>
      <c r="M439" s="200"/>
      <c r="N439" s="201"/>
      <c r="O439" s="201"/>
      <c r="P439" s="201"/>
      <c r="Q439" s="201"/>
      <c r="R439" s="201"/>
      <c r="S439" s="201"/>
      <c r="T439" s="202"/>
      <c r="AT439" s="203" t="s">
        <v>158</v>
      </c>
      <c r="AU439" s="203" t="s">
        <v>82</v>
      </c>
      <c r="AV439" s="13" t="s">
        <v>82</v>
      </c>
      <c r="AW439" s="13" t="s">
        <v>33</v>
      </c>
      <c r="AX439" s="13" t="s">
        <v>72</v>
      </c>
      <c r="AY439" s="203" t="s">
        <v>143</v>
      </c>
    </row>
    <row r="440" spans="2:51" s="14" customFormat="1" ht="12">
      <c r="B440" s="204"/>
      <c r="C440" s="205"/>
      <c r="D440" s="188" t="s">
        <v>158</v>
      </c>
      <c r="E440" s="206" t="s">
        <v>19</v>
      </c>
      <c r="F440" s="207" t="s">
        <v>1739</v>
      </c>
      <c r="G440" s="205"/>
      <c r="H440" s="206" t="s">
        <v>19</v>
      </c>
      <c r="I440" s="208"/>
      <c r="J440" s="205"/>
      <c r="K440" s="205"/>
      <c r="L440" s="209"/>
      <c r="M440" s="210"/>
      <c r="N440" s="211"/>
      <c r="O440" s="211"/>
      <c r="P440" s="211"/>
      <c r="Q440" s="211"/>
      <c r="R440" s="211"/>
      <c r="S440" s="211"/>
      <c r="T440" s="212"/>
      <c r="AT440" s="213" t="s">
        <v>158</v>
      </c>
      <c r="AU440" s="213" t="s">
        <v>82</v>
      </c>
      <c r="AV440" s="14" t="s">
        <v>80</v>
      </c>
      <c r="AW440" s="14" t="s">
        <v>33</v>
      </c>
      <c r="AX440" s="14" t="s">
        <v>72</v>
      </c>
      <c r="AY440" s="213" t="s">
        <v>143</v>
      </c>
    </row>
    <row r="441" spans="2:51" s="13" customFormat="1" ht="12">
      <c r="B441" s="193"/>
      <c r="C441" s="194"/>
      <c r="D441" s="188" t="s">
        <v>158</v>
      </c>
      <c r="E441" s="195" t="s">
        <v>19</v>
      </c>
      <c r="F441" s="196" t="s">
        <v>1511</v>
      </c>
      <c r="G441" s="194"/>
      <c r="H441" s="197">
        <v>14.3</v>
      </c>
      <c r="I441" s="198"/>
      <c r="J441" s="194"/>
      <c r="K441" s="194"/>
      <c r="L441" s="199"/>
      <c r="M441" s="200"/>
      <c r="N441" s="201"/>
      <c r="O441" s="201"/>
      <c r="P441" s="201"/>
      <c r="Q441" s="201"/>
      <c r="R441" s="201"/>
      <c r="S441" s="201"/>
      <c r="T441" s="202"/>
      <c r="AT441" s="203" t="s">
        <v>158</v>
      </c>
      <c r="AU441" s="203" t="s">
        <v>82</v>
      </c>
      <c r="AV441" s="13" t="s">
        <v>82</v>
      </c>
      <c r="AW441" s="13" t="s">
        <v>33</v>
      </c>
      <c r="AX441" s="13" t="s">
        <v>72</v>
      </c>
      <c r="AY441" s="203" t="s">
        <v>143</v>
      </c>
    </row>
    <row r="442" spans="2:51" s="15" customFormat="1" ht="12">
      <c r="B442" s="214"/>
      <c r="C442" s="215"/>
      <c r="D442" s="188" t="s">
        <v>158</v>
      </c>
      <c r="E442" s="216" t="s">
        <v>19</v>
      </c>
      <c r="F442" s="217" t="s">
        <v>172</v>
      </c>
      <c r="G442" s="215"/>
      <c r="H442" s="218">
        <v>97.2</v>
      </c>
      <c r="I442" s="219"/>
      <c r="J442" s="215"/>
      <c r="K442" s="215"/>
      <c r="L442" s="220"/>
      <c r="M442" s="221"/>
      <c r="N442" s="222"/>
      <c r="O442" s="222"/>
      <c r="P442" s="222"/>
      <c r="Q442" s="222"/>
      <c r="R442" s="222"/>
      <c r="S442" s="222"/>
      <c r="T442" s="223"/>
      <c r="AT442" s="224" t="s">
        <v>158</v>
      </c>
      <c r="AU442" s="224" t="s">
        <v>82</v>
      </c>
      <c r="AV442" s="15" t="s">
        <v>149</v>
      </c>
      <c r="AW442" s="15" t="s">
        <v>33</v>
      </c>
      <c r="AX442" s="15" t="s">
        <v>80</v>
      </c>
      <c r="AY442" s="224" t="s">
        <v>143</v>
      </c>
    </row>
    <row r="443" spans="1:65" s="2" customFormat="1" ht="37.9" customHeight="1">
      <c r="A443" s="36"/>
      <c r="B443" s="37"/>
      <c r="C443" s="175" t="s">
        <v>737</v>
      </c>
      <c r="D443" s="175" t="s">
        <v>145</v>
      </c>
      <c r="E443" s="176" t="s">
        <v>1768</v>
      </c>
      <c r="F443" s="177" t="s">
        <v>1769</v>
      </c>
      <c r="G443" s="178" t="s">
        <v>375</v>
      </c>
      <c r="H443" s="179">
        <v>11.2</v>
      </c>
      <c r="I443" s="180"/>
      <c r="J443" s="181">
        <f>ROUND(I443*H443,2)</f>
        <v>0</v>
      </c>
      <c r="K443" s="177" t="s">
        <v>155</v>
      </c>
      <c r="L443" s="41"/>
      <c r="M443" s="182" t="s">
        <v>19</v>
      </c>
      <c r="N443" s="183" t="s">
        <v>43</v>
      </c>
      <c r="O443" s="66"/>
      <c r="P443" s="184">
        <f>O443*H443</f>
        <v>0</v>
      </c>
      <c r="Q443" s="184">
        <v>9E-05</v>
      </c>
      <c r="R443" s="184">
        <f>Q443*H443</f>
        <v>0.001008</v>
      </c>
      <c r="S443" s="184">
        <v>0</v>
      </c>
      <c r="T443" s="185">
        <f>S443*H443</f>
        <v>0</v>
      </c>
      <c r="U443" s="36"/>
      <c r="V443" s="36"/>
      <c r="W443" s="36"/>
      <c r="X443" s="36"/>
      <c r="Y443" s="36"/>
      <c r="Z443" s="36"/>
      <c r="AA443" s="36"/>
      <c r="AB443" s="36"/>
      <c r="AC443" s="36"/>
      <c r="AD443" s="36"/>
      <c r="AE443" s="36"/>
      <c r="AR443" s="186" t="s">
        <v>242</v>
      </c>
      <c r="AT443" s="186" t="s">
        <v>145</v>
      </c>
      <c r="AU443" s="186" t="s">
        <v>82</v>
      </c>
      <c r="AY443" s="19" t="s">
        <v>143</v>
      </c>
      <c r="BE443" s="187">
        <f>IF(N443="základní",J443,0)</f>
        <v>0</v>
      </c>
      <c r="BF443" s="187">
        <f>IF(N443="snížená",J443,0)</f>
        <v>0</v>
      </c>
      <c r="BG443" s="187">
        <f>IF(N443="zákl. přenesená",J443,0)</f>
        <v>0</v>
      </c>
      <c r="BH443" s="187">
        <f>IF(N443="sníž. přenesená",J443,0)</f>
        <v>0</v>
      </c>
      <c r="BI443" s="187">
        <f>IF(N443="nulová",J443,0)</f>
        <v>0</v>
      </c>
      <c r="BJ443" s="19" t="s">
        <v>80</v>
      </c>
      <c r="BK443" s="187">
        <f>ROUND(I443*H443,2)</f>
        <v>0</v>
      </c>
      <c r="BL443" s="19" t="s">
        <v>242</v>
      </c>
      <c r="BM443" s="186" t="s">
        <v>1770</v>
      </c>
    </row>
    <row r="444" spans="1:47" s="2" customFormat="1" ht="29.25">
      <c r="A444" s="36"/>
      <c r="B444" s="37"/>
      <c r="C444" s="38"/>
      <c r="D444" s="188" t="s">
        <v>151</v>
      </c>
      <c r="E444" s="38"/>
      <c r="F444" s="189" t="s">
        <v>1771</v>
      </c>
      <c r="G444" s="38"/>
      <c r="H444" s="38"/>
      <c r="I444" s="190"/>
      <c r="J444" s="38"/>
      <c r="K444" s="38"/>
      <c r="L444" s="41"/>
      <c r="M444" s="191"/>
      <c r="N444" s="192"/>
      <c r="O444" s="66"/>
      <c r="P444" s="66"/>
      <c r="Q444" s="66"/>
      <c r="R444" s="66"/>
      <c r="S444" s="66"/>
      <c r="T444" s="67"/>
      <c r="U444" s="36"/>
      <c r="V444" s="36"/>
      <c r="W444" s="36"/>
      <c r="X444" s="36"/>
      <c r="Y444" s="36"/>
      <c r="Z444" s="36"/>
      <c r="AA444" s="36"/>
      <c r="AB444" s="36"/>
      <c r="AC444" s="36"/>
      <c r="AD444" s="36"/>
      <c r="AE444" s="36"/>
      <c r="AT444" s="19" t="s">
        <v>151</v>
      </c>
      <c r="AU444" s="19" t="s">
        <v>82</v>
      </c>
    </row>
    <row r="445" spans="2:51" s="14" customFormat="1" ht="12">
      <c r="B445" s="204"/>
      <c r="C445" s="205"/>
      <c r="D445" s="188" t="s">
        <v>158</v>
      </c>
      <c r="E445" s="206" t="s">
        <v>19</v>
      </c>
      <c r="F445" s="207" t="s">
        <v>1737</v>
      </c>
      <c r="G445" s="205"/>
      <c r="H445" s="206" t="s">
        <v>19</v>
      </c>
      <c r="I445" s="208"/>
      <c r="J445" s="205"/>
      <c r="K445" s="205"/>
      <c r="L445" s="209"/>
      <c r="M445" s="210"/>
      <c r="N445" s="211"/>
      <c r="O445" s="211"/>
      <c r="P445" s="211"/>
      <c r="Q445" s="211"/>
      <c r="R445" s="211"/>
      <c r="S445" s="211"/>
      <c r="T445" s="212"/>
      <c r="AT445" s="213" t="s">
        <v>158</v>
      </c>
      <c r="AU445" s="213" t="s">
        <v>82</v>
      </c>
      <c r="AV445" s="14" t="s">
        <v>80</v>
      </c>
      <c r="AW445" s="14" t="s">
        <v>33</v>
      </c>
      <c r="AX445" s="14" t="s">
        <v>72</v>
      </c>
      <c r="AY445" s="213" t="s">
        <v>143</v>
      </c>
    </row>
    <row r="446" spans="2:51" s="13" customFormat="1" ht="12">
      <c r="B446" s="193"/>
      <c r="C446" s="194"/>
      <c r="D446" s="188" t="s">
        <v>158</v>
      </c>
      <c r="E446" s="195" t="s">
        <v>19</v>
      </c>
      <c r="F446" s="196" t="s">
        <v>1772</v>
      </c>
      <c r="G446" s="194"/>
      <c r="H446" s="197">
        <v>11.2</v>
      </c>
      <c r="I446" s="198"/>
      <c r="J446" s="194"/>
      <c r="K446" s="194"/>
      <c r="L446" s="199"/>
      <c r="M446" s="200"/>
      <c r="N446" s="201"/>
      <c r="O446" s="201"/>
      <c r="P446" s="201"/>
      <c r="Q446" s="201"/>
      <c r="R446" s="201"/>
      <c r="S446" s="201"/>
      <c r="T446" s="202"/>
      <c r="AT446" s="203" t="s">
        <v>158</v>
      </c>
      <c r="AU446" s="203" t="s">
        <v>82</v>
      </c>
      <c r="AV446" s="13" t="s">
        <v>82</v>
      </c>
      <c r="AW446" s="13" t="s">
        <v>33</v>
      </c>
      <c r="AX446" s="13" t="s">
        <v>72</v>
      </c>
      <c r="AY446" s="203" t="s">
        <v>143</v>
      </c>
    </row>
    <row r="447" spans="2:51" s="15" customFormat="1" ht="12">
      <c r="B447" s="214"/>
      <c r="C447" s="215"/>
      <c r="D447" s="188" t="s">
        <v>158</v>
      </c>
      <c r="E447" s="216" t="s">
        <v>19</v>
      </c>
      <c r="F447" s="217" t="s">
        <v>172</v>
      </c>
      <c r="G447" s="215"/>
      <c r="H447" s="218">
        <v>11.2</v>
      </c>
      <c r="I447" s="219"/>
      <c r="J447" s="215"/>
      <c r="K447" s="215"/>
      <c r="L447" s="220"/>
      <c r="M447" s="221"/>
      <c r="N447" s="222"/>
      <c r="O447" s="222"/>
      <c r="P447" s="222"/>
      <c r="Q447" s="222"/>
      <c r="R447" s="222"/>
      <c r="S447" s="222"/>
      <c r="T447" s="223"/>
      <c r="AT447" s="224" t="s">
        <v>158</v>
      </c>
      <c r="AU447" s="224" t="s">
        <v>82</v>
      </c>
      <c r="AV447" s="15" t="s">
        <v>149</v>
      </c>
      <c r="AW447" s="15" t="s">
        <v>33</v>
      </c>
      <c r="AX447" s="15" t="s">
        <v>80</v>
      </c>
      <c r="AY447" s="224" t="s">
        <v>143</v>
      </c>
    </row>
    <row r="448" spans="1:65" s="2" customFormat="1" ht="37.9" customHeight="1">
      <c r="A448" s="36"/>
      <c r="B448" s="37"/>
      <c r="C448" s="175" t="s">
        <v>745</v>
      </c>
      <c r="D448" s="175" t="s">
        <v>145</v>
      </c>
      <c r="E448" s="176" t="s">
        <v>1773</v>
      </c>
      <c r="F448" s="177" t="s">
        <v>1774</v>
      </c>
      <c r="G448" s="178" t="s">
        <v>375</v>
      </c>
      <c r="H448" s="179">
        <v>95.8</v>
      </c>
      <c r="I448" s="180"/>
      <c r="J448" s="181">
        <f>ROUND(I448*H448,2)</f>
        <v>0</v>
      </c>
      <c r="K448" s="177" t="s">
        <v>155</v>
      </c>
      <c r="L448" s="41"/>
      <c r="M448" s="182" t="s">
        <v>19</v>
      </c>
      <c r="N448" s="183" t="s">
        <v>43</v>
      </c>
      <c r="O448" s="66"/>
      <c r="P448" s="184">
        <f>O448*H448</f>
        <v>0</v>
      </c>
      <c r="Q448" s="184">
        <v>0.00012</v>
      </c>
      <c r="R448" s="184">
        <f>Q448*H448</f>
        <v>0.011496</v>
      </c>
      <c r="S448" s="184">
        <v>0</v>
      </c>
      <c r="T448" s="185">
        <f>S448*H448</f>
        <v>0</v>
      </c>
      <c r="U448" s="36"/>
      <c r="V448" s="36"/>
      <c r="W448" s="36"/>
      <c r="X448" s="36"/>
      <c r="Y448" s="36"/>
      <c r="Z448" s="36"/>
      <c r="AA448" s="36"/>
      <c r="AB448" s="36"/>
      <c r="AC448" s="36"/>
      <c r="AD448" s="36"/>
      <c r="AE448" s="36"/>
      <c r="AR448" s="186" t="s">
        <v>242</v>
      </c>
      <c r="AT448" s="186" t="s">
        <v>145</v>
      </c>
      <c r="AU448" s="186" t="s">
        <v>82</v>
      </c>
      <c r="AY448" s="19" t="s">
        <v>143</v>
      </c>
      <c r="BE448" s="187">
        <f>IF(N448="základní",J448,0)</f>
        <v>0</v>
      </c>
      <c r="BF448" s="187">
        <f>IF(N448="snížená",J448,0)</f>
        <v>0</v>
      </c>
      <c r="BG448" s="187">
        <f>IF(N448="zákl. přenesená",J448,0)</f>
        <v>0</v>
      </c>
      <c r="BH448" s="187">
        <f>IF(N448="sníž. přenesená",J448,0)</f>
        <v>0</v>
      </c>
      <c r="BI448" s="187">
        <f>IF(N448="nulová",J448,0)</f>
        <v>0</v>
      </c>
      <c r="BJ448" s="19" t="s">
        <v>80</v>
      </c>
      <c r="BK448" s="187">
        <f>ROUND(I448*H448,2)</f>
        <v>0</v>
      </c>
      <c r="BL448" s="19" t="s">
        <v>242</v>
      </c>
      <c r="BM448" s="186" t="s">
        <v>1775</v>
      </c>
    </row>
    <row r="449" spans="1:47" s="2" customFormat="1" ht="29.25">
      <c r="A449" s="36"/>
      <c r="B449" s="37"/>
      <c r="C449" s="38"/>
      <c r="D449" s="188" t="s">
        <v>151</v>
      </c>
      <c r="E449" s="38"/>
      <c r="F449" s="189" t="s">
        <v>1776</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151</v>
      </c>
      <c r="AU449" s="19" t="s">
        <v>82</v>
      </c>
    </row>
    <row r="450" spans="2:51" s="14" customFormat="1" ht="12">
      <c r="B450" s="204"/>
      <c r="C450" s="205"/>
      <c r="D450" s="188" t="s">
        <v>158</v>
      </c>
      <c r="E450" s="206" t="s">
        <v>19</v>
      </c>
      <c r="F450" s="207" t="s">
        <v>1737</v>
      </c>
      <c r="G450" s="205"/>
      <c r="H450" s="206" t="s">
        <v>19</v>
      </c>
      <c r="I450" s="208"/>
      <c r="J450" s="205"/>
      <c r="K450" s="205"/>
      <c r="L450" s="209"/>
      <c r="M450" s="210"/>
      <c r="N450" s="211"/>
      <c r="O450" s="211"/>
      <c r="P450" s="211"/>
      <c r="Q450" s="211"/>
      <c r="R450" s="211"/>
      <c r="S450" s="211"/>
      <c r="T450" s="212"/>
      <c r="AT450" s="213" t="s">
        <v>158</v>
      </c>
      <c r="AU450" s="213" t="s">
        <v>82</v>
      </c>
      <c r="AV450" s="14" t="s">
        <v>80</v>
      </c>
      <c r="AW450" s="14" t="s">
        <v>33</v>
      </c>
      <c r="AX450" s="14" t="s">
        <v>72</v>
      </c>
      <c r="AY450" s="213" t="s">
        <v>143</v>
      </c>
    </row>
    <row r="451" spans="2:51" s="13" customFormat="1" ht="12">
      <c r="B451" s="193"/>
      <c r="C451" s="194"/>
      <c r="D451" s="188" t="s">
        <v>158</v>
      </c>
      <c r="E451" s="195" t="s">
        <v>19</v>
      </c>
      <c r="F451" s="196" t="s">
        <v>1777</v>
      </c>
      <c r="G451" s="194"/>
      <c r="H451" s="197">
        <v>44.8</v>
      </c>
      <c r="I451" s="198"/>
      <c r="J451" s="194"/>
      <c r="K451" s="194"/>
      <c r="L451" s="199"/>
      <c r="M451" s="200"/>
      <c r="N451" s="201"/>
      <c r="O451" s="201"/>
      <c r="P451" s="201"/>
      <c r="Q451" s="201"/>
      <c r="R451" s="201"/>
      <c r="S451" s="201"/>
      <c r="T451" s="202"/>
      <c r="AT451" s="203" t="s">
        <v>158</v>
      </c>
      <c r="AU451" s="203" t="s">
        <v>82</v>
      </c>
      <c r="AV451" s="13" t="s">
        <v>82</v>
      </c>
      <c r="AW451" s="13" t="s">
        <v>33</v>
      </c>
      <c r="AX451" s="13" t="s">
        <v>72</v>
      </c>
      <c r="AY451" s="203" t="s">
        <v>143</v>
      </c>
    </row>
    <row r="452" spans="2:51" s="14" customFormat="1" ht="12">
      <c r="B452" s="204"/>
      <c r="C452" s="205"/>
      <c r="D452" s="188" t="s">
        <v>158</v>
      </c>
      <c r="E452" s="206" t="s">
        <v>19</v>
      </c>
      <c r="F452" s="207" t="s">
        <v>1739</v>
      </c>
      <c r="G452" s="205"/>
      <c r="H452" s="206" t="s">
        <v>19</v>
      </c>
      <c r="I452" s="208"/>
      <c r="J452" s="205"/>
      <c r="K452" s="205"/>
      <c r="L452" s="209"/>
      <c r="M452" s="210"/>
      <c r="N452" s="211"/>
      <c r="O452" s="211"/>
      <c r="P452" s="211"/>
      <c r="Q452" s="211"/>
      <c r="R452" s="211"/>
      <c r="S452" s="211"/>
      <c r="T452" s="212"/>
      <c r="AT452" s="213" t="s">
        <v>158</v>
      </c>
      <c r="AU452" s="213" t="s">
        <v>82</v>
      </c>
      <c r="AV452" s="14" t="s">
        <v>80</v>
      </c>
      <c r="AW452" s="14" t="s">
        <v>33</v>
      </c>
      <c r="AX452" s="14" t="s">
        <v>72</v>
      </c>
      <c r="AY452" s="213" t="s">
        <v>143</v>
      </c>
    </row>
    <row r="453" spans="2:51" s="13" customFormat="1" ht="12">
      <c r="B453" s="193"/>
      <c r="C453" s="194"/>
      <c r="D453" s="188" t="s">
        <v>158</v>
      </c>
      <c r="E453" s="195" t="s">
        <v>19</v>
      </c>
      <c r="F453" s="196" t="s">
        <v>507</v>
      </c>
      <c r="G453" s="194"/>
      <c r="H453" s="197">
        <v>51</v>
      </c>
      <c r="I453" s="198"/>
      <c r="J453" s="194"/>
      <c r="K453" s="194"/>
      <c r="L453" s="199"/>
      <c r="M453" s="200"/>
      <c r="N453" s="201"/>
      <c r="O453" s="201"/>
      <c r="P453" s="201"/>
      <c r="Q453" s="201"/>
      <c r="R453" s="201"/>
      <c r="S453" s="201"/>
      <c r="T453" s="202"/>
      <c r="AT453" s="203" t="s">
        <v>158</v>
      </c>
      <c r="AU453" s="203" t="s">
        <v>82</v>
      </c>
      <c r="AV453" s="13" t="s">
        <v>82</v>
      </c>
      <c r="AW453" s="13" t="s">
        <v>33</v>
      </c>
      <c r="AX453" s="13" t="s">
        <v>72</v>
      </c>
      <c r="AY453" s="203" t="s">
        <v>143</v>
      </c>
    </row>
    <row r="454" spans="2:51" s="15" customFormat="1" ht="12">
      <c r="B454" s="214"/>
      <c r="C454" s="215"/>
      <c r="D454" s="188" t="s">
        <v>158</v>
      </c>
      <c r="E454" s="216" t="s">
        <v>19</v>
      </c>
      <c r="F454" s="217" t="s">
        <v>172</v>
      </c>
      <c r="G454" s="215"/>
      <c r="H454" s="218">
        <v>95.8</v>
      </c>
      <c r="I454" s="219"/>
      <c r="J454" s="215"/>
      <c r="K454" s="215"/>
      <c r="L454" s="220"/>
      <c r="M454" s="221"/>
      <c r="N454" s="222"/>
      <c r="O454" s="222"/>
      <c r="P454" s="222"/>
      <c r="Q454" s="222"/>
      <c r="R454" s="222"/>
      <c r="S454" s="222"/>
      <c r="T454" s="223"/>
      <c r="AT454" s="224" t="s">
        <v>158</v>
      </c>
      <c r="AU454" s="224" t="s">
        <v>82</v>
      </c>
      <c r="AV454" s="15" t="s">
        <v>149</v>
      </c>
      <c r="AW454" s="15" t="s">
        <v>33</v>
      </c>
      <c r="AX454" s="15" t="s">
        <v>80</v>
      </c>
      <c r="AY454" s="224" t="s">
        <v>143</v>
      </c>
    </row>
    <row r="455" spans="1:65" s="2" customFormat="1" ht="37.9" customHeight="1">
      <c r="A455" s="36"/>
      <c r="B455" s="37"/>
      <c r="C455" s="175" t="s">
        <v>751</v>
      </c>
      <c r="D455" s="175" t="s">
        <v>145</v>
      </c>
      <c r="E455" s="176" t="s">
        <v>1778</v>
      </c>
      <c r="F455" s="177" t="s">
        <v>1779</v>
      </c>
      <c r="G455" s="178" t="s">
        <v>375</v>
      </c>
      <c r="H455" s="179">
        <v>34.1</v>
      </c>
      <c r="I455" s="180"/>
      <c r="J455" s="181">
        <f>ROUND(I455*H455,2)</f>
        <v>0</v>
      </c>
      <c r="K455" s="177" t="s">
        <v>155</v>
      </c>
      <c r="L455" s="41"/>
      <c r="M455" s="182" t="s">
        <v>19</v>
      </c>
      <c r="N455" s="183" t="s">
        <v>43</v>
      </c>
      <c r="O455" s="66"/>
      <c r="P455" s="184">
        <f>O455*H455</f>
        <v>0</v>
      </c>
      <c r="Q455" s="184">
        <v>0.00016</v>
      </c>
      <c r="R455" s="184">
        <f>Q455*H455</f>
        <v>0.005456000000000001</v>
      </c>
      <c r="S455" s="184">
        <v>0</v>
      </c>
      <c r="T455" s="185">
        <f>S455*H455</f>
        <v>0</v>
      </c>
      <c r="U455" s="36"/>
      <c r="V455" s="36"/>
      <c r="W455" s="36"/>
      <c r="X455" s="36"/>
      <c r="Y455" s="36"/>
      <c r="Z455" s="36"/>
      <c r="AA455" s="36"/>
      <c r="AB455" s="36"/>
      <c r="AC455" s="36"/>
      <c r="AD455" s="36"/>
      <c r="AE455" s="36"/>
      <c r="AR455" s="186" t="s">
        <v>242</v>
      </c>
      <c r="AT455" s="186" t="s">
        <v>145</v>
      </c>
      <c r="AU455" s="186" t="s">
        <v>82</v>
      </c>
      <c r="AY455" s="19" t="s">
        <v>143</v>
      </c>
      <c r="BE455" s="187">
        <f>IF(N455="základní",J455,0)</f>
        <v>0</v>
      </c>
      <c r="BF455" s="187">
        <f>IF(N455="snížená",J455,0)</f>
        <v>0</v>
      </c>
      <c r="BG455" s="187">
        <f>IF(N455="zákl. přenesená",J455,0)</f>
        <v>0</v>
      </c>
      <c r="BH455" s="187">
        <f>IF(N455="sníž. přenesená",J455,0)</f>
        <v>0</v>
      </c>
      <c r="BI455" s="187">
        <f>IF(N455="nulová",J455,0)</f>
        <v>0</v>
      </c>
      <c r="BJ455" s="19" t="s">
        <v>80</v>
      </c>
      <c r="BK455" s="187">
        <f>ROUND(I455*H455,2)</f>
        <v>0</v>
      </c>
      <c r="BL455" s="19" t="s">
        <v>242</v>
      </c>
      <c r="BM455" s="186" t="s">
        <v>1780</v>
      </c>
    </row>
    <row r="456" spans="1:47" s="2" customFormat="1" ht="29.25">
      <c r="A456" s="36"/>
      <c r="B456" s="37"/>
      <c r="C456" s="38"/>
      <c r="D456" s="188" t="s">
        <v>151</v>
      </c>
      <c r="E456" s="38"/>
      <c r="F456" s="189" t="s">
        <v>1781</v>
      </c>
      <c r="G456" s="38"/>
      <c r="H456" s="38"/>
      <c r="I456" s="190"/>
      <c r="J456" s="38"/>
      <c r="K456" s="38"/>
      <c r="L456" s="41"/>
      <c r="M456" s="191"/>
      <c r="N456" s="192"/>
      <c r="O456" s="66"/>
      <c r="P456" s="66"/>
      <c r="Q456" s="66"/>
      <c r="R456" s="66"/>
      <c r="S456" s="66"/>
      <c r="T456" s="67"/>
      <c r="U456" s="36"/>
      <c r="V456" s="36"/>
      <c r="W456" s="36"/>
      <c r="X456" s="36"/>
      <c r="Y456" s="36"/>
      <c r="Z456" s="36"/>
      <c r="AA456" s="36"/>
      <c r="AB456" s="36"/>
      <c r="AC456" s="36"/>
      <c r="AD456" s="36"/>
      <c r="AE456" s="36"/>
      <c r="AT456" s="19" t="s">
        <v>151</v>
      </c>
      <c r="AU456" s="19" t="s">
        <v>82</v>
      </c>
    </row>
    <row r="457" spans="2:51" s="14" customFormat="1" ht="12">
      <c r="B457" s="204"/>
      <c r="C457" s="205"/>
      <c r="D457" s="188" t="s">
        <v>158</v>
      </c>
      <c r="E457" s="206" t="s">
        <v>19</v>
      </c>
      <c r="F457" s="207" t="s">
        <v>1737</v>
      </c>
      <c r="G457" s="205"/>
      <c r="H457" s="206" t="s">
        <v>19</v>
      </c>
      <c r="I457" s="208"/>
      <c r="J457" s="205"/>
      <c r="K457" s="205"/>
      <c r="L457" s="209"/>
      <c r="M457" s="210"/>
      <c r="N457" s="211"/>
      <c r="O457" s="211"/>
      <c r="P457" s="211"/>
      <c r="Q457" s="211"/>
      <c r="R457" s="211"/>
      <c r="S457" s="211"/>
      <c r="T457" s="212"/>
      <c r="AT457" s="213" t="s">
        <v>158</v>
      </c>
      <c r="AU457" s="213" t="s">
        <v>82</v>
      </c>
      <c r="AV457" s="14" t="s">
        <v>80</v>
      </c>
      <c r="AW457" s="14" t="s">
        <v>33</v>
      </c>
      <c r="AX457" s="14" t="s">
        <v>72</v>
      </c>
      <c r="AY457" s="213" t="s">
        <v>143</v>
      </c>
    </row>
    <row r="458" spans="2:51" s="13" customFormat="1" ht="12">
      <c r="B458" s="193"/>
      <c r="C458" s="194"/>
      <c r="D458" s="188" t="s">
        <v>158</v>
      </c>
      <c r="E458" s="195" t="s">
        <v>19</v>
      </c>
      <c r="F458" s="196" t="s">
        <v>1782</v>
      </c>
      <c r="G458" s="194"/>
      <c r="H458" s="197">
        <v>34.1</v>
      </c>
      <c r="I458" s="198"/>
      <c r="J458" s="194"/>
      <c r="K458" s="194"/>
      <c r="L458" s="199"/>
      <c r="M458" s="200"/>
      <c r="N458" s="201"/>
      <c r="O458" s="201"/>
      <c r="P458" s="201"/>
      <c r="Q458" s="201"/>
      <c r="R458" s="201"/>
      <c r="S458" s="201"/>
      <c r="T458" s="202"/>
      <c r="AT458" s="203" t="s">
        <v>158</v>
      </c>
      <c r="AU458" s="203" t="s">
        <v>82</v>
      </c>
      <c r="AV458" s="13" t="s">
        <v>82</v>
      </c>
      <c r="AW458" s="13" t="s">
        <v>33</v>
      </c>
      <c r="AX458" s="13" t="s">
        <v>72</v>
      </c>
      <c r="AY458" s="203" t="s">
        <v>143</v>
      </c>
    </row>
    <row r="459" spans="2:51" s="15" customFormat="1" ht="12">
      <c r="B459" s="214"/>
      <c r="C459" s="215"/>
      <c r="D459" s="188" t="s">
        <v>158</v>
      </c>
      <c r="E459" s="216" t="s">
        <v>19</v>
      </c>
      <c r="F459" s="217" t="s">
        <v>172</v>
      </c>
      <c r="G459" s="215"/>
      <c r="H459" s="218">
        <v>34.1</v>
      </c>
      <c r="I459" s="219"/>
      <c r="J459" s="215"/>
      <c r="K459" s="215"/>
      <c r="L459" s="220"/>
      <c r="M459" s="221"/>
      <c r="N459" s="222"/>
      <c r="O459" s="222"/>
      <c r="P459" s="222"/>
      <c r="Q459" s="222"/>
      <c r="R459" s="222"/>
      <c r="S459" s="222"/>
      <c r="T459" s="223"/>
      <c r="AT459" s="224" t="s">
        <v>158</v>
      </c>
      <c r="AU459" s="224" t="s">
        <v>82</v>
      </c>
      <c r="AV459" s="15" t="s">
        <v>149</v>
      </c>
      <c r="AW459" s="15" t="s">
        <v>33</v>
      </c>
      <c r="AX459" s="15" t="s">
        <v>80</v>
      </c>
      <c r="AY459" s="224" t="s">
        <v>143</v>
      </c>
    </row>
    <row r="460" spans="1:65" s="2" customFormat="1" ht="14.45" customHeight="1">
      <c r="A460" s="36"/>
      <c r="B460" s="37"/>
      <c r="C460" s="175" t="s">
        <v>757</v>
      </c>
      <c r="D460" s="175" t="s">
        <v>145</v>
      </c>
      <c r="E460" s="176" t="s">
        <v>1783</v>
      </c>
      <c r="F460" s="177" t="s">
        <v>1784</v>
      </c>
      <c r="G460" s="178" t="s">
        <v>148</v>
      </c>
      <c r="H460" s="179">
        <v>26</v>
      </c>
      <c r="I460" s="180"/>
      <c r="J460" s="181">
        <f>ROUND(I460*H460,2)</f>
        <v>0</v>
      </c>
      <c r="K460" s="177" t="s">
        <v>155</v>
      </c>
      <c r="L460" s="41"/>
      <c r="M460" s="182" t="s">
        <v>19</v>
      </c>
      <c r="N460" s="183" t="s">
        <v>43</v>
      </c>
      <c r="O460" s="66"/>
      <c r="P460" s="184">
        <f>O460*H460</f>
        <v>0</v>
      </c>
      <c r="Q460" s="184">
        <v>0.00013</v>
      </c>
      <c r="R460" s="184">
        <f>Q460*H460</f>
        <v>0.0033799999999999998</v>
      </c>
      <c r="S460" s="184">
        <v>0</v>
      </c>
      <c r="T460" s="185">
        <f>S460*H460</f>
        <v>0</v>
      </c>
      <c r="U460" s="36"/>
      <c r="V460" s="36"/>
      <c r="W460" s="36"/>
      <c r="X460" s="36"/>
      <c r="Y460" s="36"/>
      <c r="Z460" s="36"/>
      <c r="AA460" s="36"/>
      <c r="AB460" s="36"/>
      <c r="AC460" s="36"/>
      <c r="AD460" s="36"/>
      <c r="AE460" s="36"/>
      <c r="AR460" s="186" t="s">
        <v>242</v>
      </c>
      <c r="AT460" s="186" t="s">
        <v>145</v>
      </c>
      <c r="AU460" s="186" t="s">
        <v>82</v>
      </c>
      <c r="AY460" s="19" t="s">
        <v>143</v>
      </c>
      <c r="BE460" s="187">
        <f>IF(N460="základní",J460,0)</f>
        <v>0</v>
      </c>
      <c r="BF460" s="187">
        <f>IF(N460="snížená",J460,0)</f>
        <v>0</v>
      </c>
      <c r="BG460" s="187">
        <f>IF(N460="zákl. přenesená",J460,0)</f>
        <v>0</v>
      </c>
      <c r="BH460" s="187">
        <f>IF(N460="sníž. přenesená",J460,0)</f>
        <v>0</v>
      </c>
      <c r="BI460" s="187">
        <f>IF(N460="nulová",J460,0)</f>
        <v>0</v>
      </c>
      <c r="BJ460" s="19" t="s">
        <v>80</v>
      </c>
      <c r="BK460" s="187">
        <f>ROUND(I460*H460,2)</f>
        <v>0</v>
      </c>
      <c r="BL460" s="19" t="s">
        <v>242</v>
      </c>
      <c r="BM460" s="186" t="s">
        <v>1785</v>
      </c>
    </row>
    <row r="461" spans="1:47" s="2" customFormat="1" ht="12">
      <c r="A461" s="36"/>
      <c r="B461" s="37"/>
      <c r="C461" s="38"/>
      <c r="D461" s="188" t="s">
        <v>151</v>
      </c>
      <c r="E461" s="38"/>
      <c r="F461" s="189" t="s">
        <v>1786</v>
      </c>
      <c r="G461" s="38"/>
      <c r="H461" s="38"/>
      <c r="I461" s="190"/>
      <c r="J461" s="38"/>
      <c r="K461" s="38"/>
      <c r="L461" s="41"/>
      <c r="M461" s="191"/>
      <c r="N461" s="192"/>
      <c r="O461" s="66"/>
      <c r="P461" s="66"/>
      <c r="Q461" s="66"/>
      <c r="R461" s="66"/>
      <c r="S461" s="66"/>
      <c r="T461" s="67"/>
      <c r="U461" s="36"/>
      <c r="V461" s="36"/>
      <c r="W461" s="36"/>
      <c r="X461" s="36"/>
      <c r="Y461" s="36"/>
      <c r="Z461" s="36"/>
      <c r="AA461" s="36"/>
      <c r="AB461" s="36"/>
      <c r="AC461" s="36"/>
      <c r="AD461" s="36"/>
      <c r="AE461" s="36"/>
      <c r="AT461" s="19" t="s">
        <v>151</v>
      </c>
      <c r="AU461" s="19" t="s">
        <v>82</v>
      </c>
    </row>
    <row r="462" spans="1:65" s="2" customFormat="1" ht="14.45" customHeight="1">
      <c r="A462" s="36"/>
      <c r="B462" s="37"/>
      <c r="C462" s="175" t="s">
        <v>767</v>
      </c>
      <c r="D462" s="175" t="s">
        <v>145</v>
      </c>
      <c r="E462" s="176" t="s">
        <v>1787</v>
      </c>
      <c r="F462" s="177" t="s">
        <v>1788</v>
      </c>
      <c r="G462" s="178" t="s">
        <v>1789</v>
      </c>
      <c r="H462" s="179">
        <v>37</v>
      </c>
      <c r="I462" s="180"/>
      <c r="J462" s="181">
        <f>ROUND(I462*H462,2)</f>
        <v>0</v>
      </c>
      <c r="K462" s="177" t="s">
        <v>155</v>
      </c>
      <c r="L462" s="41"/>
      <c r="M462" s="182" t="s">
        <v>19</v>
      </c>
      <c r="N462" s="183" t="s">
        <v>43</v>
      </c>
      <c r="O462" s="66"/>
      <c r="P462" s="184">
        <f>O462*H462</f>
        <v>0</v>
      </c>
      <c r="Q462" s="184">
        <v>0.00025</v>
      </c>
      <c r="R462" s="184">
        <f>Q462*H462</f>
        <v>0.00925</v>
      </c>
      <c r="S462" s="184">
        <v>0</v>
      </c>
      <c r="T462" s="185">
        <f>S462*H462</f>
        <v>0</v>
      </c>
      <c r="U462" s="36"/>
      <c r="V462" s="36"/>
      <c r="W462" s="36"/>
      <c r="X462" s="36"/>
      <c r="Y462" s="36"/>
      <c r="Z462" s="36"/>
      <c r="AA462" s="36"/>
      <c r="AB462" s="36"/>
      <c r="AC462" s="36"/>
      <c r="AD462" s="36"/>
      <c r="AE462" s="36"/>
      <c r="AR462" s="186" t="s">
        <v>242</v>
      </c>
      <c r="AT462" s="186" t="s">
        <v>145</v>
      </c>
      <c r="AU462" s="186" t="s">
        <v>82</v>
      </c>
      <c r="AY462" s="19" t="s">
        <v>143</v>
      </c>
      <c r="BE462" s="187">
        <f>IF(N462="základní",J462,0)</f>
        <v>0</v>
      </c>
      <c r="BF462" s="187">
        <f>IF(N462="snížená",J462,0)</f>
        <v>0</v>
      </c>
      <c r="BG462" s="187">
        <f>IF(N462="zákl. přenesená",J462,0)</f>
        <v>0</v>
      </c>
      <c r="BH462" s="187">
        <f>IF(N462="sníž. přenesená",J462,0)</f>
        <v>0</v>
      </c>
      <c r="BI462" s="187">
        <f>IF(N462="nulová",J462,0)</f>
        <v>0</v>
      </c>
      <c r="BJ462" s="19" t="s">
        <v>80</v>
      </c>
      <c r="BK462" s="187">
        <f>ROUND(I462*H462,2)</f>
        <v>0</v>
      </c>
      <c r="BL462" s="19" t="s">
        <v>242</v>
      </c>
      <c r="BM462" s="186" t="s">
        <v>1790</v>
      </c>
    </row>
    <row r="463" spans="1:47" s="2" customFormat="1" ht="12">
      <c r="A463" s="36"/>
      <c r="B463" s="37"/>
      <c r="C463" s="38"/>
      <c r="D463" s="188" t="s">
        <v>151</v>
      </c>
      <c r="E463" s="38"/>
      <c r="F463" s="189" t="s">
        <v>1791</v>
      </c>
      <c r="G463" s="38"/>
      <c r="H463" s="38"/>
      <c r="I463" s="190"/>
      <c r="J463" s="38"/>
      <c r="K463" s="38"/>
      <c r="L463" s="41"/>
      <c r="M463" s="191"/>
      <c r="N463" s="192"/>
      <c r="O463" s="66"/>
      <c r="P463" s="66"/>
      <c r="Q463" s="66"/>
      <c r="R463" s="66"/>
      <c r="S463" s="66"/>
      <c r="T463" s="67"/>
      <c r="U463" s="36"/>
      <c r="V463" s="36"/>
      <c r="W463" s="36"/>
      <c r="X463" s="36"/>
      <c r="Y463" s="36"/>
      <c r="Z463" s="36"/>
      <c r="AA463" s="36"/>
      <c r="AB463" s="36"/>
      <c r="AC463" s="36"/>
      <c r="AD463" s="36"/>
      <c r="AE463" s="36"/>
      <c r="AT463" s="19" t="s">
        <v>151</v>
      </c>
      <c r="AU463" s="19" t="s">
        <v>82</v>
      </c>
    </row>
    <row r="464" spans="1:65" s="2" customFormat="1" ht="14.45" customHeight="1">
      <c r="A464" s="36"/>
      <c r="B464" s="37"/>
      <c r="C464" s="175" t="s">
        <v>776</v>
      </c>
      <c r="D464" s="175" t="s">
        <v>145</v>
      </c>
      <c r="E464" s="176" t="s">
        <v>1792</v>
      </c>
      <c r="F464" s="177" t="s">
        <v>1793</v>
      </c>
      <c r="G464" s="178" t="s">
        <v>148</v>
      </c>
      <c r="H464" s="179">
        <v>2</v>
      </c>
      <c r="I464" s="180"/>
      <c r="J464" s="181">
        <f>ROUND(I464*H464,2)</f>
        <v>0</v>
      </c>
      <c r="K464" s="177" t="s">
        <v>155</v>
      </c>
      <c r="L464" s="41"/>
      <c r="M464" s="182" t="s">
        <v>19</v>
      </c>
      <c r="N464" s="183" t="s">
        <v>43</v>
      </c>
      <c r="O464" s="66"/>
      <c r="P464" s="184">
        <f>O464*H464</f>
        <v>0</v>
      </c>
      <c r="Q464" s="184">
        <v>0.00021</v>
      </c>
      <c r="R464" s="184">
        <f>Q464*H464</f>
        <v>0.00042</v>
      </c>
      <c r="S464" s="184">
        <v>0</v>
      </c>
      <c r="T464" s="185">
        <f>S464*H464</f>
        <v>0</v>
      </c>
      <c r="U464" s="36"/>
      <c r="V464" s="36"/>
      <c r="W464" s="36"/>
      <c r="X464" s="36"/>
      <c r="Y464" s="36"/>
      <c r="Z464" s="36"/>
      <c r="AA464" s="36"/>
      <c r="AB464" s="36"/>
      <c r="AC464" s="36"/>
      <c r="AD464" s="36"/>
      <c r="AE464" s="36"/>
      <c r="AR464" s="186" t="s">
        <v>242</v>
      </c>
      <c r="AT464" s="186" t="s">
        <v>145</v>
      </c>
      <c r="AU464" s="186" t="s">
        <v>82</v>
      </c>
      <c r="AY464" s="19" t="s">
        <v>143</v>
      </c>
      <c r="BE464" s="187">
        <f>IF(N464="základní",J464,0)</f>
        <v>0</v>
      </c>
      <c r="BF464" s="187">
        <f>IF(N464="snížená",J464,0)</f>
        <v>0</v>
      </c>
      <c r="BG464" s="187">
        <f>IF(N464="zákl. přenesená",J464,0)</f>
        <v>0</v>
      </c>
      <c r="BH464" s="187">
        <f>IF(N464="sníž. přenesená",J464,0)</f>
        <v>0</v>
      </c>
      <c r="BI464" s="187">
        <f>IF(N464="nulová",J464,0)</f>
        <v>0</v>
      </c>
      <c r="BJ464" s="19" t="s">
        <v>80</v>
      </c>
      <c r="BK464" s="187">
        <f>ROUND(I464*H464,2)</f>
        <v>0</v>
      </c>
      <c r="BL464" s="19" t="s">
        <v>242</v>
      </c>
      <c r="BM464" s="186" t="s">
        <v>1794</v>
      </c>
    </row>
    <row r="465" spans="1:47" s="2" customFormat="1" ht="19.5">
      <c r="A465" s="36"/>
      <c r="B465" s="37"/>
      <c r="C465" s="38"/>
      <c r="D465" s="188" t="s">
        <v>151</v>
      </c>
      <c r="E465" s="38"/>
      <c r="F465" s="189" t="s">
        <v>1795</v>
      </c>
      <c r="G465" s="38"/>
      <c r="H465" s="38"/>
      <c r="I465" s="190"/>
      <c r="J465" s="38"/>
      <c r="K465" s="38"/>
      <c r="L465" s="41"/>
      <c r="M465" s="191"/>
      <c r="N465" s="192"/>
      <c r="O465" s="66"/>
      <c r="P465" s="66"/>
      <c r="Q465" s="66"/>
      <c r="R465" s="66"/>
      <c r="S465" s="66"/>
      <c r="T465" s="67"/>
      <c r="U465" s="36"/>
      <c r="V465" s="36"/>
      <c r="W465" s="36"/>
      <c r="X465" s="36"/>
      <c r="Y465" s="36"/>
      <c r="Z465" s="36"/>
      <c r="AA465" s="36"/>
      <c r="AB465" s="36"/>
      <c r="AC465" s="36"/>
      <c r="AD465" s="36"/>
      <c r="AE465" s="36"/>
      <c r="AT465" s="19" t="s">
        <v>151</v>
      </c>
      <c r="AU465" s="19" t="s">
        <v>82</v>
      </c>
    </row>
    <row r="466" spans="1:65" s="2" customFormat="1" ht="14.45" customHeight="1">
      <c r="A466" s="36"/>
      <c r="B466" s="37"/>
      <c r="C466" s="175" t="s">
        <v>783</v>
      </c>
      <c r="D466" s="175" t="s">
        <v>145</v>
      </c>
      <c r="E466" s="176" t="s">
        <v>1796</v>
      </c>
      <c r="F466" s="177" t="s">
        <v>1797</v>
      </c>
      <c r="G466" s="178" t="s">
        <v>148</v>
      </c>
      <c r="H466" s="179">
        <v>5</v>
      </c>
      <c r="I466" s="180"/>
      <c r="J466" s="181">
        <f>ROUND(I466*H466,2)</f>
        <v>0</v>
      </c>
      <c r="K466" s="177" t="s">
        <v>155</v>
      </c>
      <c r="L466" s="41"/>
      <c r="M466" s="182" t="s">
        <v>19</v>
      </c>
      <c r="N466" s="183" t="s">
        <v>43</v>
      </c>
      <c r="O466" s="66"/>
      <c r="P466" s="184">
        <f>O466*H466</f>
        <v>0</v>
      </c>
      <c r="Q466" s="184">
        <v>0.00034</v>
      </c>
      <c r="R466" s="184">
        <f>Q466*H466</f>
        <v>0.0017000000000000001</v>
      </c>
      <c r="S466" s="184">
        <v>0</v>
      </c>
      <c r="T466" s="185">
        <f>S466*H466</f>
        <v>0</v>
      </c>
      <c r="U466" s="36"/>
      <c r="V466" s="36"/>
      <c r="W466" s="36"/>
      <c r="X466" s="36"/>
      <c r="Y466" s="36"/>
      <c r="Z466" s="36"/>
      <c r="AA466" s="36"/>
      <c r="AB466" s="36"/>
      <c r="AC466" s="36"/>
      <c r="AD466" s="36"/>
      <c r="AE466" s="36"/>
      <c r="AR466" s="186" t="s">
        <v>242</v>
      </c>
      <c r="AT466" s="186" t="s">
        <v>145</v>
      </c>
      <c r="AU466" s="186" t="s">
        <v>82</v>
      </c>
      <c r="AY466" s="19" t="s">
        <v>143</v>
      </c>
      <c r="BE466" s="187">
        <f>IF(N466="základní",J466,0)</f>
        <v>0</v>
      </c>
      <c r="BF466" s="187">
        <f>IF(N466="snížená",J466,0)</f>
        <v>0</v>
      </c>
      <c r="BG466" s="187">
        <f>IF(N466="zákl. přenesená",J466,0)</f>
        <v>0</v>
      </c>
      <c r="BH466" s="187">
        <f>IF(N466="sníž. přenesená",J466,0)</f>
        <v>0</v>
      </c>
      <c r="BI466" s="187">
        <f>IF(N466="nulová",J466,0)</f>
        <v>0</v>
      </c>
      <c r="BJ466" s="19" t="s">
        <v>80</v>
      </c>
      <c r="BK466" s="187">
        <f>ROUND(I466*H466,2)</f>
        <v>0</v>
      </c>
      <c r="BL466" s="19" t="s">
        <v>242</v>
      </c>
      <c r="BM466" s="186" t="s">
        <v>1798</v>
      </c>
    </row>
    <row r="467" spans="1:47" s="2" customFormat="1" ht="19.5">
      <c r="A467" s="36"/>
      <c r="B467" s="37"/>
      <c r="C467" s="38"/>
      <c r="D467" s="188" t="s">
        <v>151</v>
      </c>
      <c r="E467" s="38"/>
      <c r="F467" s="189" t="s">
        <v>1799</v>
      </c>
      <c r="G467" s="38"/>
      <c r="H467" s="38"/>
      <c r="I467" s="190"/>
      <c r="J467" s="38"/>
      <c r="K467" s="38"/>
      <c r="L467" s="41"/>
      <c r="M467" s="191"/>
      <c r="N467" s="192"/>
      <c r="O467" s="66"/>
      <c r="P467" s="66"/>
      <c r="Q467" s="66"/>
      <c r="R467" s="66"/>
      <c r="S467" s="66"/>
      <c r="T467" s="67"/>
      <c r="U467" s="36"/>
      <c r="V467" s="36"/>
      <c r="W467" s="36"/>
      <c r="X467" s="36"/>
      <c r="Y467" s="36"/>
      <c r="Z467" s="36"/>
      <c r="AA467" s="36"/>
      <c r="AB467" s="36"/>
      <c r="AC467" s="36"/>
      <c r="AD467" s="36"/>
      <c r="AE467" s="36"/>
      <c r="AT467" s="19" t="s">
        <v>151</v>
      </c>
      <c r="AU467" s="19" t="s">
        <v>82</v>
      </c>
    </row>
    <row r="468" spans="1:65" s="2" customFormat="1" ht="24.2" customHeight="1">
      <c r="A468" s="36"/>
      <c r="B468" s="37"/>
      <c r="C468" s="175" t="s">
        <v>789</v>
      </c>
      <c r="D468" s="175" t="s">
        <v>145</v>
      </c>
      <c r="E468" s="176" t="s">
        <v>1800</v>
      </c>
      <c r="F468" s="177" t="s">
        <v>1801</v>
      </c>
      <c r="G468" s="178" t="s">
        <v>148</v>
      </c>
      <c r="H468" s="179">
        <v>1</v>
      </c>
      <c r="I468" s="180"/>
      <c r="J468" s="181">
        <f>ROUND(I468*H468,2)</f>
        <v>0</v>
      </c>
      <c r="K468" s="177" t="s">
        <v>155</v>
      </c>
      <c r="L468" s="41"/>
      <c r="M468" s="182" t="s">
        <v>19</v>
      </c>
      <c r="N468" s="183" t="s">
        <v>43</v>
      </c>
      <c r="O468" s="66"/>
      <c r="P468" s="184">
        <f>O468*H468</f>
        <v>0</v>
      </c>
      <c r="Q468" s="184">
        <v>0.00027</v>
      </c>
      <c r="R468" s="184">
        <f>Q468*H468</f>
        <v>0.00027</v>
      </c>
      <c r="S468" s="184">
        <v>0</v>
      </c>
      <c r="T468" s="185">
        <f>S468*H468</f>
        <v>0</v>
      </c>
      <c r="U468" s="36"/>
      <c r="V468" s="36"/>
      <c r="W468" s="36"/>
      <c r="X468" s="36"/>
      <c r="Y468" s="36"/>
      <c r="Z468" s="36"/>
      <c r="AA468" s="36"/>
      <c r="AB468" s="36"/>
      <c r="AC468" s="36"/>
      <c r="AD468" s="36"/>
      <c r="AE468" s="36"/>
      <c r="AR468" s="186" t="s">
        <v>242</v>
      </c>
      <c r="AT468" s="186" t="s">
        <v>145</v>
      </c>
      <c r="AU468" s="186" t="s">
        <v>82</v>
      </c>
      <c r="AY468" s="19" t="s">
        <v>143</v>
      </c>
      <c r="BE468" s="187">
        <f>IF(N468="základní",J468,0)</f>
        <v>0</v>
      </c>
      <c r="BF468" s="187">
        <f>IF(N468="snížená",J468,0)</f>
        <v>0</v>
      </c>
      <c r="BG468" s="187">
        <f>IF(N468="zákl. přenesená",J468,0)</f>
        <v>0</v>
      </c>
      <c r="BH468" s="187">
        <f>IF(N468="sníž. přenesená",J468,0)</f>
        <v>0</v>
      </c>
      <c r="BI468" s="187">
        <f>IF(N468="nulová",J468,0)</f>
        <v>0</v>
      </c>
      <c r="BJ468" s="19" t="s">
        <v>80</v>
      </c>
      <c r="BK468" s="187">
        <f>ROUND(I468*H468,2)</f>
        <v>0</v>
      </c>
      <c r="BL468" s="19" t="s">
        <v>242</v>
      </c>
      <c r="BM468" s="186" t="s">
        <v>1802</v>
      </c>
    </row>
    <row r="469" spans="1:47" s="2" customFormat="1" ht="19.5">
      <c r="A469" s="36"/>
      <c r="B469" s="37"/>
      <c r="C469" s="38"/>
      <c r="D469" s="188" t="s">
        <v>151</v>
      </c>
      <c r="E469" s="38"/>
      <c r="F469" s="189" t="s">
        <v>1803</v>
      </c>
      <c r="G469" s="38"/>
      <c r="H469" s="38"/>
      <c r="I469" s="190"/>
      <c r="J469" s="38"/>
      <c r="K469" s="38"/>
      <c r="L469" s="41"/>
      <c r="M469" s="191"/>
      <c r="N469" s="192"/>
      <c r="O469" s="66"/>
      <c r="P469" s="66"/>
      <c r="Q469" s="66"/>
      <c r="R469" s="66"/>
      <c r="S469" s="66"/>
      <c r="T469" s="67"/>
      <c r="U469" s="36"/>
      <c r="V469" s="36"/>
      <c r="W469" s="36"/>
      <c r="X469" s="36"/>
      <c r="Y469" s="36"/>
      <c r="Z469" s="36"/>
      <c r="AA469" s="36"/>
      <c r="AB469" s="36"/>
      <c r="AC469" s="36"/>
      <c r="AD469" s="36"/>
      <c r="AE469" s="36"/>
      <c r="AT469" s="19" t="s">
        <v>151</v>
      </c>
      <c r="AU469" s="19" t="s">
        <v>82</v>
      </c>
    </row>
    <row r="470" spans="1:65" s="2" customFormat="1" ht="24.2" customHeight="1">
      <c r="A470" s="36"/>
      <c r="B470" s="37"/>
      <c r="C470" s="175" t="s">
        <v>781</v>
      </c>
      <c r="D470" s="175" t="s">
        <v>145</v>
      </c>
      <c r="E470" s="176" t="s">
        <v>1804</v>
      </c>
      <c r="F470" s="177" t="s">
        <v>1805</v>
      </c>
      <c r="G470" s="178" t="s">
        <v>148</v>
      </c>
      <c r="H470" s="179">
        <v>2</v>
      </c>
      <c r="I470" s="180"/>
      <c r="J470" s="181">
        <f>ROUND(I470*H470,2)</f>
        <v>0</v>
      </c>
      <c r="K470" s="177" t="s">
        <v>155</v>
      </c>
      <c r="L470" s="41"/>
      <c r="M470" s="182" t="s">
        <v>19</v>
      </c>
      <c r="N470" s="183" t="s">
        <v>43</v>
      </c>
      <c r="O470" s="66"/>
      <c r="P470" s="184">
        <f>O470*H470</f>
        <v>0</v>
      </c>
      <c r="Q470" s="184">
        <v>0.0004</v>
      </c>
      <c r="R470" s="184">
        <f>Q470*H470</f>
        <v>0.0008</v>
      </c>
      <c r="S470" s="184">
        <v>0</v>
      </c>
      <c r="T470" s="185">
        <f>S470*H470</f>
        <v>0</v>
      </c>
      <c r="U470" s="36"/>
      <c r="V470" s="36"/>
      <c r="W470" s="36"/>
      <c r="X470" s="36"/>
      <c r="Y470" s="36"/>
      <c r="Z470" s="36"/>
      <c r="AA470" s="36"/>
      <c r="AB470" s="36"/>
      <c r="AC470" s="36"/>
      <c r="AD470" s="36"/>
      <c r="AE470" s="36"/>
      <c r="AR470" s="186" t="s">
        <v>242</v>
      </c>
      <c r="AT470" s="186" t="s">
        <v>145</v>
      </c>
      <c r="AU470" s="186" t="s">
        <v>82</v>
      </c>
      <c r="AY470" s="19" t="s">
        <v>143</v>
      </c>
      <c r="BE470" s="187">
        <f>IF(N470="základní",J470,0)</f>
        <v>0</v>
      </c>
      <c r="BF470" s="187">
        <f>IF(N470="snížená",J470,0)</f>
        <v>0</v>
      </c>
      <c r="BG470" s="187">
        <f>IF(N470="zákl. přenesená",J470,0)</f>
        <v>0</v>
      </c>
      <c r="BH470" s="187">
        <f>IF(N470="sníž. přenesená",J470,0)</f>
        <v>0</v>
      </c>
      <c r="BI470" s="187">
        <f>IF(N470="nulová",J470,0)</f>
        <v>0</v>
      </c>
      <c r="BJ470" s="19" t="s">
        <v>80</v>
      </c>
      <c r="BK470" s="187">
        <f>ROUND(I470*H470,2)</f>
        <v>0</v>
      </c>
      <c r="BL470" s="19" t="s">
        <v>242</v>
      </c>
      <c r="BM470" s="186" t="s">
        <v>1806</v>
      </c>
    </row>
    <row r="471" spans="1:47" s="2" customFormat="1" ht="19.5">
      <c r="A471" s="36"/>
      <c r="B471" s="37"/>
      <c r="C471" s="38"/>
      <c r="D471" s="188" t="s">
        <v>151</v>
      </c>
      <c r="E471" s="38"/>
      <c r="F471" s="189" t="s">
        <v>1807</v>
      </c>
      <c r="G471" s="38"/>
      <c r="H471" s="38"/>
      <c r="I471" s="190"/>
      <c r="J471" s="38"/>
      <c r="K471" s="38"/>
      <c r="L471" s="41"/>
      <c r="M471" s="191"/>
      <c r="N471" s="192"/>
      <c r="O471" s="66"/>
      <c r="P471" s="66"/>
      <c r="Q471" s="66"/>
      <c r="R471" s="66"/>
      <c r="S471" s="66"/>
      <c r="T471" s="67"/>
      <c r="U471" s="36"/>
      <c r="V471" s="36"/>
      <c r="W471" s="36"/>
      <c r="X471" s="36"/>
      <c r="Y471" s="36"/>
      <c r="Z471" s="36"/>
      <c r="AA471" s="36"/>
      <c r="AB471" s="36"/>
      <c r="AC471" s="36"/>
      <c r="AD471" s="36"/>
      <c r="AE471" s="36"/>
      <c r="AT471" s="19" t="s">
        <v>151</v>
      </c>
      <c r="AU471" s="19" t="s">
        <v>82</v>
      </c>
    </row>
    <row r="472" spans="1:65" s="2" customFormat="1" ht="14.45" customHeight="1">
      <c r="A472" s="36"/>
      <c r="B472" s="37"/>
      <c r="C472" s="175" t="s">
        <v>801</v>
      </c>
      <c r="D472" s="175" t="s">
        <v>145</v>
      </c>
      <c r="E472" s="176" t="s">
        <v>1808</v>
      </c>
      <c r="F472" s="177" t="s">
        <v>1809</v>
      </c>
      <c r="G472" s="178" t="s">
        <v>375</v>
      </c>
      <c r="H472" s="179">
        <v>437.6</v>
      </c>
      <c r="I472" s="180"/>
      <c r="J472" s="181">
        <f>ROUND(I472*H472,2)</f>
        <v>0</v>
      </c>
      <c r="K472" s="177" t="s">
        <v>155</v>
      </c>
      <c r="L472" s="41"/>
      <c r="M472" s="182" t="s">
        <v>19</v>
      </c>
      <c r="N472" s="183" t="s">
        <v>43</v>
      </c>
      <c r="O472" s="66"/>
      <c r="P472" s="184">
        <f>O472*H472</f>
        <v>0</v>
      </c>
      <c r="Q472" s="184">
        <v>0.00019</v>
      </c>
      <c r="R472" s="184">
        <f>Q472*H472</f>
        <v>0.08314400000000001</v>
      </c>
      <c r="S472" s="184">
        <v>0</v>
      </c>
      <c r="T472" s="185">
        <f>S472*H472</f>
        <v>0</v>
      </c>
      <c r="U472" s="36"/>
      <c r="V472" s="36"/>
      <c r="W472" s="36"/>
      <c r="X472" s="36"/>
      <c r="Y472" s="36"/>
      <c r="Z472" s="36"/>
      <c r="AA472" s="36"/>
      <c r="AB472" s="36"/>
      <c r="AC472" s="36"/>
      <c r="AD472" s="36"/>
      <c r="AE472" s="36"/>
      <c r="AR472" s="186" t="s">
        <v>242</v>
      </c>
      <c r="AT472" s="186" t="s">
        <v>145</v>
      </c>
      <c r="AU472" s="186" t="s">
        <v>82</v>
      </c>
      <c r="AY472" s="19" t="s">
        <v>143</v>
      </c>
      <c r="BE472" s="187">
        <f>IF(N472="základní",J472,0)</f>
        <v>0</v>
      </c>
      <c r="BF472" s="187">
        <f>IF(N472="snížená",J472,0)</f>
        <v>0</v>
      </c>
      <c r="BG472" s="187">
        <f>IF(N472="zákl. přenesená",J472,0)</f>
        <v>0</v>
      </c>
      <c r="BH472" s="187">
        <f>IF(N472="sníž. přenesená",J472,0)</f>
        <v>0</v>
      </c>
      <c r="BI472" s="187">
        <f>IF(N472="nulová",J472,0)</f>
        <v>0</v>
      </c>
      <c r="BJ472" s="19" t="s">
        <v>80</v>
      </c>
      <c r="BK472" s="187">
        <f>ROUND(I472*H472,2)</f>
        <v>0</v>
      </c>
      <c r="BL472" s="19" t="s">
        <v>242</v>
      </c>
      <c r="BM472" s="186" t="s">
        <v>1810</v>
      </c>
    </row>
    <row r="473" spans="1:47" s="2" customFormat="1" ht="12">
      <c r="A473" s="36"/>
      <c r="B473" s="37"/>
      <c r="C473" s="38"/>
      <c r="D473" s="188" t="s">
        <v>151</v>
      </c>
      <c r="E473" s="38"/>
      <c r="F473" s="189" t="s">
        <v>1809</v>
      </c>
      <c r="G473" s="38"/>
      <c r="H473" s="38"/>
      <c r="I473" s="190"/>
      <c r="J473" s="38"/>
      <c r="K473" s="38"/>
      <c r="L473" s="41"/>
      <c r="M473" s="191"/>
      <c r="N473" s="192"/>
      <c r="O473" s="66"/>
      <c r="P473" s="66"/>
      <c r="Q473" s="66"/>
      <c r="R473" s="66"/>
      <c r="S473" s="66"/>
      <c r="T473" s="67"/>
      <c r="U473" s="36"/>
      <c r="V473" s="36"/>
      <c r="W473" s="36"/>
      <c r="X473" s="36"/>
      <c r="Y473" s="36"/>
      <c r="Z473" s="36"/>
      <c r="AA473" s="36"/>
      <c r="AB473" s="36"/>
      <c r="AC473" s="36"/>
      <c r="AD473" s="36"/>
      <c r="AE473" s="36"/>
      <c r="AT473" s="19" t="s">
        <v>151</v>
      </c>
      <c r="AU473" s="19" t="s">
        <v>82</v>
      </c>
    </row>
    <row r="474" spans="2:51" s="13" customFormat="1" ht="12">
      <c r="B474" s="193"/>
      <c r="C474" s="194"/>
      <c r="D474" s="188" t="s">
        <v>158</v>
      </c>
      <c r="E474" s="195" t="s">
        <v>19</v>
      </c>
      <c r="F474" s="196" t="s">
        <v>1811</v>
      </c>
      <c r="G474" s="194"/>
      <c r="H474" s="197">
        <v>199.3</v>
      </c>
      <c r="I474" s="198"/>
      <c r="J474" s="194"/>
      <c r="K474" s="194"/>
      <c r="L474" s="199"/>
      <c r="M474" s="200"/>
      <c r="N474" s="201"/>
      <c r="O474" s="201"/>
      <c r="P474" s="201"/>
      <c r="Q474" s="201"/>
      <c r="R474" s="201"/>
      <c r="S474" s="201"/>
      <c r="T474" s="202"/>
      <c r="AT474" s="203" t="s">
        <v>158</v>
      </c>
      <c r="AU474" s="203" t="s">
        <v>82</v>
      </c>
      <c r="AV474" s="13" t="s">
        <v>82</v>
      </c>
      <c r="AW474" s="13" t="s">
        <v>33</v>
      </c>
      <c r="AX474" s="13" t="s">
        <v>72</v>
      </c>
      <c r="AY474" s="203" t="s">
        <v>143</v>
      </c>
    </row>
    <row r="475" spans="2:51" s="13" customFormat="1" ht="12">
      <c r="B475" s="193"/>
      <c r="C475" s="194"/>
      <c r="D475" s="188" t="s">
        <v>158</v>
      </c>
      <c r="E475" s="195" t="s">
        <v>19</v>
      </c>
      <c r="F475" s="196" t="s">
        <v>1812</v>
      </c>
      <c r="G475" s="194"/>
      <c r="H475" s="197">
        <v>173</v>
      </c>
      <c r="I475" s="198"/>
      <c r="J475" s="194"/>
      <c r="K475" s="194"/>
      <c r="L475" s="199"/>
      <c r="M475" s="200"/>
      <c r="N475" s="201"/>
      <c r="O475" s="201"/>
      <c r="P475" s="201"/>
      <c r="Q475" s="201"/>
      <c r="R475" s="201"/>
      <c r="S475" s="201"/>
      <c r="T475" s="202"/>
      <c r="AT475" s="203" t="s">
        <v>158</v>
      </c>
      <c r="AU475" s="203" t="s">
        <v>82</v>
      </c>
      <c r="AV475" s="13" t="s">
        <v>82</v>
      </c>
      <c r="AW475" s="13" t="s">
        <v>33</v>
      </c>
      <c r="AX475" s="13" t="s">
        <v>72</v>
      </c>
      <c r="AY475" s="203" t="s">
        <v>143</v>
      </c>
    </row>
    <row r="476" spans="2:51" s="13" customFormat="1" ht="12">
      <c r="B476" s="193"/>
      <c r="C476" s="194"/>
      <c r="D476" s="188" t="s">
        <v>158</v>
      </c>
      <c r="E476" s="195" t="s">
        <v>19</v>
      </c>
      <c r="F476" s="196" t="s">
        <v>1740</v>
      </c>
      <c r="G476" s="194"/>
      <c r="H476" s="197">
        <v>65.3</v>
      </c>
      <c r="I476" s="198"/>
      <c r="J476" s="194"/>
      <c r="K476" s="194"/>
      <c r="L476" s="199"/>
      <c r="M476" s="200"/>
      <c r="N476" s="201"/>
      <c r="O476" s="201"/>
      <c r="P476" s="201"/>
      <c r="Q476" s="201"/>
      <c r="R476" s="201"/>
      <c r="S476" s="201"/>
      <c r="T476" s="202"/>
      <c r="AT476" s="203" t="s">
        <v>158</v>
      </c>
      <c r="AU476" s="203" t="s">
        <v>82</v>
      </c>
      <c r="AV476" s="13" t="s">
        <v>82</v>
      </c>
      <c r="AW476" s="13" t="s">
        <v>33</v>
      </c>
      <c r="AX476" s="13" t="s">
        <v>72</v>
      </c>
      <c r="AY476" s="203" t="s">
        <v>143</v>
      </c>
    </row>
    <row r="477" spans="2:51" s="15" customFormat="1" ht="12">
      <c r="B477" s="214"/>
      <c r="C477" s="215"/>
      <c r="D477" s="188" t="s">
        <v>158</v>
      </c>
      <c r="E477" s="216" t="s">
        <v>19</v>
      </c>
      <c r="F477" s="217" t="s">
        <v>172</v>
      </c>
      <c r="G477" s="215"/>
      <c r="H477" s="218">
        <v>437.6</v>
      </c>
      <c r="I477" s="219"/>
      <c r="J477" s="215"/>
      <c r="K477" s="215"/>
      <c r="L477" s="220"/>
      <c r="M477" s="221"/>
      <c r="N477" s="222"/>
      <c r="O477" s="222"/>
      <c r="P477" s="222"/>
      <c r="Q477" s="222"/>
      <c r="R477" s="222"/>
      <c r="S477" s="222"/>
      <c r="T477" s="223"/>
      <c r="AT477" s="224" t="s">
        <v>158</v>
      </c>
      <c r="AU477" s="224" t="s">
        <v>82</v>
      </c>
      <c r="AV477" s="15" t="s">
        <v>149</v>
      </c>
      <c r="AW477" s="15" t="s">
        <v>33</v>
      </c>
      <c r="AX477" s="15" t="s">
        <v>80</v>
      </c>
      <c r="AY477" s="224" t="s">
        <v>143</v>
      </c>
    </row>
    <row r="478" spans="1:65" s="2" customFormat="1" ht="14.45" customHeight="1">
      <c r="A478" s="36"/>
      <c r="B478" s="37"/>
      <c r="C478" s="175" t="s">
        <v>806</v>
      </c>
      <c r="D478" s="175" t="s">
        <v>145</v>
      </c>
      <c r="E478" s="176" t="s">
        <v>1813</v>
      </c>
      <c r="F478" s="177" t="s">
        <v>1814</v>
      </c>
      <c r="G478" s="178" t="s">
        <v>375</v>
      </c>
      <c r="H478" s="179">
        <v>437.6</v>
      </c>
      <c r="I478" s="180"/>
      <c r="J478" s="181">
        <f>ROUND(I478*H478,2)</f>
        <v>0</v>
      </c>
      <c r="K478" s="177" t="s">
        <v>155</v>
      </c>
      <c r="L478" s="41"/>
      <c r="M478" s="182" t="s">
        <v>19</v>
      </c>
      <c r="N478" s="183" t="s">
        <v>43</v>
      </c>
      <c r="O478" s="66"/>
      <c r="P478" s="184">
        <f>O478*H478</f>
        <v>0</v>
      </c>
      <c r="Q478" s="184">
        <v>1E-05</v>
      </c>
      <c r="R478" s="184">
        <f>Q478*H478</f>
        <v>0.0043760000000000005</v>
      </c>
      <c r="S478" s="184">
        <v>0</v>
      </c>
      <c r="T478" s="185">
        <f>S478*H478</f>
        <v>0</v>
      </c>
      <c r="U478" s="36"/>
      <c r="V478" s="36"/>
      <c r="W478" s="36"/>
      <c r="X478" s="36"/>
      <c r="Y478" s="36"/>
      <c r="Z478" s="36"/>
      <c r="AA478" s="36"/>
      <c r="AB478" s="36"/>
      <c r="AC478" s="36"/>
      <c r="AD478" s="36"/>
      <c r="AE478" s="36"/>
      <c r="AR478" s="186" t="s">
        <v>242</v>
      </c>
      <c r="AT478" s="186" t="s">
        <v>145</v>
      </c>
      <c r="AU478" s="186" t="s">
        <v>82</v>
      </c>
      <c r="AY478" s="19" t="s">
        <v>143</v>
      </c>
      <c r="BE478" s="187">
        <f>IF(N478="základní",J478,0)</f>
        <v>0</v>
      </c>
      <c r="BF478" s="187">
        <f>IF(N478="snížená",J478,0)</f>
        <v>0</v>
      </c>
      <c r="BG478" s="187">
        <f>IF(N478="zákl. přenesená",J478,0)</f>
        <v>0</v>
      </c>
      <c r="BH478" s="187">
        <f>IF(N478="sníž. přenesená",J478,0)</f>
        <v>0</v>
      </c>
      <c r="BI478" s="187">
        <f>IF(N478="nulová",J478,0)</f>
        <v>0</v>
      </c>
      <c r="BJ478" s="19" t="s">
        <v>80</v>
      </c>
      <c r="BK478" s="187">
        <f>ROUND(I478*H478,2)</f>
        <v>0</v>
      </c>
      <c r="BL478" s="19" t="s">
        <v>242</v>
      </c>
      <c r="BM478" s="186" t="s">
        <v>1815</v>
      </c>
    </row>
    <row r="479" spans="1:47" s="2" customFormat="1" ht="19.5">
      <c r="A479" s="36"/>
      <c r="B479" s="37"/>
      <c r="C479" s="38"/>
      <c r="D479" s="188" t="s">
        <v>151</v>
      </c>
      <c r="E479" s="38"/>
      <c r="F479" s="189" t="s">
        <v>1816</v>
      </c>
      <c r="G479" s="38"/>
      <c r="H479" s="38"/>
      <c r="I479" s="190"/>
      <c r="J479" s="38"/>
      <c r="K479" s="38"/>
      <c r="L479" s="41"/>
      <c r="M479" s="191"/>
      <c r="N479" s="192"/>
      <c r="O479" s="66"/>
      <c r="P479" s="66"/>
      <c r="Q479" s="66"/>
      <c r="R479" s="66"/>
      <c r="S479" s="66"/>
      <c r="T479" s="67"/>
      <c r="U479" s="36"/>
      <c r="V479" s="36"/>
      <c r="W479" s="36"/>
      <c r="X479" s="36"/>
      <c r="Y479" s="36"/>
      <c r="Z479" s="36"/>
      <c r="AA479" s="36"/>
      <c r="AB479" s="36"/>
      <c r="AC479" s="36"/>
      <c r="AD479" s="36"/>
      <c r="AE479" s="36"/>
      <c r="AT479" s="19" t="s">
        <v>151</v>
      </c>
      <c r="AU479" s="19" t="s">
        <v>82</v>
      </c>
    </row>
    <row r="480" spans="1:65" s="2" customFormat="1" ht="24.2" customHeight="1">
      <c r="A480" s="36"/>
      <c r="B480" s="37"/>
      <c r="C480" s="175" t="s">
        <v>812</v>
      </c>
      <c r="D480" s="175" t="s">
        <v>145</v>
      </c>
      <c r="E480" s="176" t="s">
        <v>1817</v>
      </c>
      <c r="F480" s="177" t="s">
        <v>1818</v>
      </c>
      <c r="G480" s="178" t="s">
        <v>196</v>
      </c>
      <c r="H480" s="179">
        <v>0.534</v>
      </c>
      <c r="I480" s="180"/>
      <c r="J480" s="181">
        <f>ROUND(I480*H480,2)</f>
        <v>0</v>
      </c>
      <c r="K480" s="177" t="s">
        <v>155</v>
      </c>
      <c r="L480" s="41"/>
      <c r="M480" s="182" t="s">
        <v>19</v>
      </c>
      <c r="N480" s="183" t="s">
        <v>43</v>
      </c>
      <c r="O480" s="66"/>
      <c r="P480" s="184">
        <f>O480*H480</f>
        <v>0</v>
      </c>
      <c r="Q480" s="184">
        <v>0</v>
      </c>
      <c r="R480" s="184">
        <f>Q480*H480</f>
        <v>0</v>
      </c>
      <c r="S480" s="184">
        <v>0</v>
      </c>
      <c r="T480" s="185">
        <f>S480*H480</f>
        <v>0</v>
      </c>
      <c r="U480" s="36"/>
      <c r="V480" s="36"/>
      <c r="W480" s="36"/>
      <c r="X480" s="36"/>
      <c r="Y480" s="36"/>
      <c r="Z480" s="36"/>
      <c r="AA480" s="36"/>
      <c r="AB480" s="36"/>
      <c r="AC480" s="36"/>
      <c r="AD480" s="36"/>
      <c r="AE480" s="36"/>
      <c r="AR480" s="186" t="s">
        <v>242</v>
      </c>
      <c r="AT480" s="186" t="s">
        <v>145</v>
      </c>
      <c r="AU480" s="186" t="s">
        <v>82</v>
      </c>
      <c r="AY480" s="19" t="s">
        <v>143</v>
      </c>
      <c r="BE480" s="187">
        <f>IF(N480="základní",J480,0)</f>
        <v>0</v>
      </c>
      <c r="BF480" s="187">
        <f>IF(N480="snížená",J480,0)</f>
        <v>0</v>
      </c>
      <c r="BG480" s="187">
        <f>IF(N480="zákl. přenesená",J480,0)</f>
        <v>0</v>
      </c>
      <c r="BH480" s="187">
        <f>IF(N480="sníž. přenesená",J480,0)</f>
        <v>0</v>
      </c>
      <c r="BI480" s="187">
        <f>IF(N480="nulová",J480,0)</f>
        <v>0</v>
      </c>
      <c r="BJ480" s="19" t="s">
        <v>80</v>
      </c>
      <c r="BK480" s="187">
        <f>ROUND(I480*H480,2)</f>
        <v>0</v>
      </c>
      <c r="BL480" s="19" t="s">
        <v>242</v>
      </c>
      <c r="BM480" s="186" t="s">
        <v>1819</v>
      </c>
    </row>
    <row r="481" spans="1:47" s="2" customFormat="1" ht="29.25">
      <c r="A481" s="36"/>
      <c r="B481" s="37"/>
      <c r="C481" s="38"/>
      <c r="D481" s="188" t="s">
        <v>151</v>
      </c>
      <c r="E481" s="38"/>
      <c r="F481" s="189" t="s">
        <v>1820</v>
      </c>
      <c r="G481" s="38"/>
      <c r="H481" s="38"/>
      <c r="I481" s="190"/>
      <c r="J481" s="38"/>
      <c r="K481" s="38"/>
      <c r="L481" s="41"/>
      <c r="M481" s="191"/>
      <c r="N481" s="192"/>
      <c r="O481" s="66"/>
      <c r="P481" s="66"/>
      <c r="Q481" s="66"/>
      <c r="R481" s="66"/>
      <c r="S481" s="66"/>
      <c r="T481" s="67"/>
      <c r="U481" s="36"/>
      <c r="V481" s="36"/>
      <c r="W481" s="36"/>
      <c r="X481" s="36"/>
      <c r="Y481" s="36"/>
      <c r="Z481" s="36"/>
      <c r="AA481" s="36"/>
      <c r="AB481" s="36"/>
      <c r="AC481" s="36"/>
      <c r="AD481" s="36"/>
      <c r="AE481" s="36"/>
      <c r="AT481" s="19" t="s">
        <v>151</v>
      </c>
      <c r="AU481" s="19" t="s">
        <v>82</v>
      </c>
    </row>
    <row r="482" spans="1:65" s="2" customFormat="1" ht="24.2" customHeight="1">
      <c r="A482" s="36"/>
      <c r="B482" s="37"/>
      <c r="C482" s="175" t="s">
        <v>819</v>
      </c>
      <c r="D482" s="175" t="s">
        <v>145</v>
      </c>
      <c r="E482" s="176" t="s">
        <v>1821</v>
      </c>
      <c r="F482" s="177" t="s">
        <v>1822</v>
      </c>
      <c r="G482" s="178" t="s">
        <v>196</v>
      </c>
      <c r="H482" s="179">
        <v>0.534</v>
      </c>
      <c r="I482" s="180"/>
      <c r="J482" s="181">
        <f>ROUND(I482*H482,2)</f>
        <v>0</v>
      </c>
      <c r="K482" s="177" t="s">
        <v>155</v>
      </c>
      <c r="L482" s="41"/>
      <c r="M482" s="182" t="s">
        <v>19</v>
      </c>
      <c r="N482" s="183" t="s">
        <v>43</v>
      </c>
      <c r="O482" s="66"/>
      <c r="P482" s="184">
        <f>O482*H482</f>
        <v>0</v>
      </c>
      <c r="Q482" s="184">
        <v>0</v>
      </c>
      <c r="R482" s="184">
        <f>Q482*H482</f>
        <v>0</v>
      </c>
      <c r="S482" s="184">
        <v>0</v>
      </c>
      <c r="T482" s="185">
        <f>S482*H482</f>
        <v>0</v>
      </c>
      <c r="U482" s="36"/>
      <c r="V482" s="36"/>
      <c r="W482" s="36"/>
      <c r="X482" s="36"/>
      <c r="Y482" s="36"/>
      <c r="Z482" s="36"/>
      <c r="AA482" s="36"/>
      <c r="AB482" s="36"/>
      <c r="AC482" s="36"/>
      <c r="AD482" s="36"/>
      <c r="AE482" s="36"/>
      <c r="AR482" s="186" t="s">
        <v>242</v>
      </c>
      <c r="AT482" s="186" t="s">
        <v>145</v>
      </c>
      <c r="AU482" s="186" t="s">
        <v>82</v>
      </c>
      <c r="AY482" s="19" t="s">
        <v>143</v>
      </c>
      <c r="BE482" s="187">
        <f>IF(N482="základní",J482,0)</f>
        <v>0</v>
      </c>
      <c r="BF482" s="187">
        <f>IF(N482="snížená",J482,0)</f>
        <v>0</v>
      </c>
      <c r="BG482" s="187">
        <f>IF(N482="zákl. přenesená",J482,0)</f>
        <v>0</v>
      </c>
      <c r="BH482" s="187">
        <f>IF(N482="sníž. přenesená",J482,0)</f>
        <v>0</v>
      </c>
      <c r="BI482" s="187">
        <f>IF(N482="nulová",J482,0)</f>
        <v>0</v>
      </c>
      <c r="BJ482" s="19" t="s">
        <v>80</v>
      </c>
      <c r="BK482" s="187">
        <f>ROUND(I482*H482,2)</f>
        <v>0</v>
      </c>
      <c r="BL482" s="19" t="s">
        <v>242</v>
      </c>
      <c r="BM482" s="186" t="s">
        <v>1823</v>
      </c>
    </row>
    <row r="483" spans="1:47" s="2" customFormat="1" ht="29.25">
      <c r="A483" s="36"/>
      <c r="B483" s="37"/>
      <c r="C483" s="38"/>
      <c r="D483" s="188" t="s">
        <v>151</v>
      </c>
      <c r="E483" s="38"/>
      <c r="F483" s="189" t="s">
        <v>1824</v>
      </c>
      <c r="G483" s="38"/>
      <c r="H483" s="38"/>
      <c r="I483" s="190"/>
      <c r="J483" s="38"/>
      <c r="K483" s="38"/>
      <c r="L483" s="41"/>
      <c r="M483" s="191"/>
      <c r="N483" s="192"/>
      <c r="O483" s="66"/>
      <c r="P483" s="66"/>
      <c r="Q483" s="66"/>
      <c r="R483" s="66"/>
      <c r="S483" s="66"/>
      <c r="T483" s="67"/>
      <c r="U483" s="36"/>
      <c r="V483" s="36"/>
      <c r="W483" s="36"/>
      <c r="X483" s="36"/>
      <c r="Y483" s="36"/>
      <c r="Z483" s="36"/>
      <c r="AA483" s="36"/>
      <c r="AB483" s="36"/>
      <c r="AC483" s="36"/>
      <c r="AD483" s="36"/>
      <c r="AE483" s="36"/>
      <c r="AT483" s="19" t="s">
        <v>151</v>
      </c>
      <c r="AU483" s="19" t="s">
        <v>82</v>
      </c>
    </row>
    <row r="484" spans="2:63" s="12" customFormat="1" ht="22.9" customHeight="1">
      <c r="B484" s="159"/>
      <c r="C484" s="160"/>
      <c r="D484" s="161" t="s">
        <v>71</v>
      </c>
      <c r="E484" s="173" t="s">
        <v>1825</v>
      </c>
      <c r="F484" s="173" t="s">
        <v>1826</v>
      </c>
      <c r="G484" s="160"/>
      <c r="H484" s="160"/>
      <c r="I484" s="163"/>
      <c r="J484" s="174">
        <f>BK484</f>
        <v>0</v>
      </c>
      <c r="K484" s="160"/>
      <c r="L484" s="165"/>
      <c r="M484" s="166"/>
      <c r="N484" s="167"/>
      <c r="O484" s="167"/>
      <c r="P484" s="168">
        <f>SUM(P485:P558)</f>
        <v>0</v>
      </c>
      <c r="Q484" s="167"/>
      <c r="R484" s="168">
        <f>SUM(R485:R558)</f>
        <v>1.1095600000000005</v>
      </c>
      <c r="S484" s="167"/>
      <c r="T484" s="169">
        <f>SUM(T485:T558)</f>
        <v>1.2699</v>
      </c>
      <c r="AR484" s="170" t="s">
        <v>82</v>
      </c>
      <c r="AT484" s="171" t="s">
        <v>71</v>
      </c>
      <c r="AU484" s="171" t="s">
        <v>80</v>
      </c>
      <c r="AY484" s="170" t="s">
        <v>143</v>
      </c>
      <c r="BK484" s="172">
        <f>SUM(BK485:BK558)</f>
        <v>0</v>
      </c>
    </row>
    <row r="485" spans="1:65" s="2" customFormat="1" ht="14.45" customHeight="1">
      <c r="A485" s="36"/>
      <c r="B485" s="37"/>
      <c r="C485" s="175" t="s">
        <v>828</v>
      </c>
      <c r="D485" s="175" t="s">
        <v>145</v>
      </c>
      <c r="E485" s="176" t="s">
        <v>1827</v>
      </c>
      <c r="F485" s="177" t="s">
        <v>1828</v>
      </c>
      <c r="G485" s="178" t="s">
        <v>438</v>
      </c>
      <c r="H485" s="179">
        <v>23</v>
      </c>
      <c r="I485" s="180"/>
      <c r="J485" s="181">
        <f>ROUND(I485*H485,2)</f>
        <v>0</v>
      </c>
      <c r="K485" s="177" t="s">
        <v>155</v>
      </c>
      <c r="L485" s="41"/>
      <c r="M485" s="182" t="s">
        <v>19</v>
      </c>
      <c r="N485" s="183" t="s">
        <v>43</v>
      </c>
      <c r="O485" s="66"/>
      <c r="P485" s="184">
        <f>O485*H485</f>
        <v>0</v>
      </c>
      <c r="Q485" s="184">
        <v>0</v>
      </c>
      <c r="R485" s="184">
        <f>Q485*H485</f>
        <v>0</v>
      </c>
      <c r="S485" s="184">
        <v>0.0342</v>
      </c>
      <c r="T485" s="185">
        <f>S485*H485</f>
        <v>0.7866000000000001</v>
      </c>
      <c r="U485" s="36"/>
      <c r="V485" s="36"/>
      <c r="W485" s="36"/>
      <c r="X485" s="36"/>
      <c r="Y485" s="36"/>
      <c r="Z485" s="36"/>
      <c r="AA485" s="36"/>
      <c r="AB485" s="36"/>
      <c r="AC485" s="36"/>
      <c r="AD485" s="36"/>
      <c r="AE485" s="36"/>
      <c r="AR485" s="186" t="s">
        <v>242</v>
      </c>
      <c r="AT485" s="186" t="s">
        <v>145</v>
      </c>
      <c r="AU485" s="186" t="s">
        <v>82</v>
      </c>
      <c r="AY485" s="19" t="s">
        <v>143</v>
      </c>
      <c r="BE485" s="187">
        <f>IF(N485="základní",J485,0)</f>
        <v>0</v>
      </c>
      <c r="BF485" s="187">
        <f>IF(N485="snížená",J485,0)</f>
        <v>0</v>
      </c>
      <c r="BG485" s="187">
        <f>IF(N485="zákl. přenesená",J485,0)</f>
        <v>0</v>
      </c>
      <c r="BH485" s="187">
        <f>IF(N485="sníž. přenesená",J485,0)</f>
        <v>0</v>
      </c>
      <c r="BI485" s="187">
        <f>IF(N485="nulová",J485,0)</f>
        <v>0</v>
      </c>
      <c r="BJ485" s="19" t="s">
        <v>80</v>
      </c>
      <c r="BK485" s="187">
        <f>ROUND(I485*H485,2)</f>
        <v>0</v>
      </c>
      <c r="BL485" s="19" t="s">
        <v>242</v>
      </c>
      <c r="BM485" s="186" t="s">
        <v>1829</v>
      </c>
    </row>
    <row r="486" spans="1:47" s="2" customFormat="1" ht="12">
      <c r="A486" s="36"/>
      <c r="B486" s="37"/>
      <c r="C486" s="38"/>
      <c r="D486" s="188" t="s">
        <v>151</v>
      </c>
      <c r="E486" s="38"/>
      <c r="F486" s="189" t="s">
        <v>1830</v>
      </c>
      <c r="G486" s="38"/>
      <c r="H486" s="38"/>
      <c r="I486" s="190"/>
      <c r="J486" s="38"/>
      <c r="K486" s="38"/>
      <c r="L486" s="41"/>
      <c r="M486" s="191"/>
      <c r="N486" s="192"/>
      <c r="O486" s="66"/>
      <c r="P486" s="66"/>
      <c r="Q486" s="66"/>
      <c r="R486" s="66"/>
      <c r="S486" s="66"/>
      <c r="T486" s="67"/>
      <c r="U486" s="36"/>
      <c r="V486" s="36"/>
      <c r="W486" s="36"/>
      <c r="X486" s="36"/>
      <c r="Y486" s="36"/>
      <c r="Z486" s="36"/>
      <c r="AA486" s="36"/>
      <c r="AB486" s="36"/>
      <c r="AC486" s="36"/>
      <c r="AD486" s="36"/>
      <c r="AE486" s="36"/>
      <c r="AT486" s="19" t="s">
        <v>151</v>
      </c>
      <c r="AU486" s="19" t="s">
        <v>82</v>
      </c>
    </row>
    <row r="487" spans="1:65" s="2" customFormat="1" ht="14.45" customHeight="1">
      <c r="A487" s="36"/>
      <c r="B487" s="37"/>
      <c r="C487" s="175" t="s">
        <v>834</v>
      </c>
      <c r="D487" s="175" t="s">
        <v>145</v>
      </c>
      <c r="E487" s="176" t="s">
        <v>1831</v>
      </c>
      <c r="F487" s="177" t="s">
        <v>1832</v>
      </c>
      <c r="G487" s="178" t="s">
        <v>148</v>
      </c>
      <c r="H487" s="179">
        <v>18</v>
      </c>
      <c r="I487" s="180"/>
      <c r="J487" s="181">
        <f>ROUND(I487*H487,2)</f>
        <v>0</v>
      </c>
      <c r="K487" s="177" t="s">
        <v>155</v>
      </c>
      <c r="L487" s="41"/>
      <c r="M487" s="182" t="s">
        <v>19</v>
      </c>
      <c r="N487" s="183" t="s">
        <v>43</v>
      </c>
      <c r="O487" s="66"/>
      <c r="P487" s="184">
        <f>O487*H487</f>
        <v>0</v>
      </c>
      <c r="Q487" s="184">
        <v>0.00247</v>
      </c>
      <c r="R487" s="184">
        <f>Q487*H487</f>
        <v>0.04446</v>
      </c>
      <c r="S487" s="184">
        <v>0</v>
      </c>
      <c r="T487" s="185">
        <f>S487*H487</f>
        <v>0</v>
      </c>
      <c r="U487" s="36"/>
      <c r="V487" s="36"/>
      <c r="W487" s="36"/>
      <c r="X487" s="36"/>
      <c r="Y487" s="36"/>
      <c r="Z487" s="36"/>
      <c r="AA487" s="36"/>
      <c r="AB487" s="36"/>
      <c r="AC487" s="36"/>
      <c r="AD487" s="36"/>
      <c r="AE487" s="36"/>
      <c r="AR487" s="186" t="s">
        <v>242</v>
      </c>
      <c r="AT487" s="186" t="s">
        <v>145</v>
      </c>
      <c r="AU487" s="186" t="s">
        <v>82</v>
      </c>
      <c r="AY487" s="19" t="s">
        <v>143</v>
      </c>
      <c r="BE487" s="187">
        <f>IF(N487="základní",J487,0)</f>
        <v>0</v>
      </c>
      <c r="BF487" s="187">
        <f>IF(N487="snížená",J487,0)</f>
        <v>0</v>
      </c>
      <c r="BG487" s="187">
        <f>IF(N487="zákl. přenesená",J487,0)</f>
        <v>0</v>
      </c>
      <c r="BH487" s="187">
        <f>IF(N487="sníž. přenesená",J487,0)</f>
        <v>0</v>
      </c>
      <c r="BI487" s="187">
        <f>IF(N487="nulová",J487,0)</f>
        <v>0</v>
      </c>
      <c r="BJ487" s="19" t="s">
        <v>80</v>
      </c>
      <c r="BK487" s="187">
        <f>ROUND(I487*H487,2)</f>
        <v>0</v>
      </c>
      <c r="BL487" s="19" t="s">
        <v>242</v>
      </c>
      <c r="BM487" s="186" t="s">
        <v>1833</v>
      </c>
    </row>
    <row r="488" spans="1:47" s="2" customFormat="1" ht="19.5">
      <c r="A488" s="36"/>
      <c r="B488" s="37"/>
      <c r="C488" s="38"/>
      <c r="D488" s="188" t="s">
        <v>151</v>
      </c>
      <c r="E488" s="38"/>
      <c r="F488" s="189" t="s">
        <v>1834</v>
      </c>
      <c r="G488" s="38"/>
      <c r="H488" s="38"/>
      <c r="I488" s="190"/>
      <c r="J488" s="38"/>
      <c r="K488" s="38"/>
      <c r="L488" s="41"/>
      <c r="M488" s="191"/>
      <c r="N488" s="192"/>
      <c r="O488" s="66"/>
      <c r="P488" s="66"/>
      <c r="Q488" s="66"/>
      <c r="R488" s="66"/>
      <c r="S488" s="66"/>
      <c r="T488" s="67"/>
      <c r="U488" s="36"/>
      <c r="V488" s="36"/>
      <c r="W488" s="36"/>
      <c r="X488" s="36"/>
      <c r="Y488" s="36"/>
      <c r="Z488" s="36"/>
      <c r="AA488" s="36"/>
      <c r="AB488" s="36"/>
      <c r="AC488" s="36"/>
      <c r="AD488" s="36"/>
      <c r="AE488" s="36"/>
      <c r="AT488" s="19" t="s">
        <v>151</v>
      </c>
      <c r="AU488" s="19" t="s">
        <v>82</v>
      </c>
    </row>
    <row r="489" spans="1:65" s="2" customFormat="1" ht="24.2" customHeight="1">
      <c r="A489" s="36"/>
      <c r="B489" s="37"/>
      <c r="C489" s="225" t="s">
        <v>840</v>
      </c>
      <c r="D489" s="225" t="s">
        <v>214</v>
      </c>
      <c r="E489" s="226" t="s">
        <v>1835</v>
      </c>
      <c r="F489" s="227" t="s">
        <v>1836</v>
      </c>
      <c r="G489" s="228" t="s">
        <v>148</v>
      </c>
      <c r="H489" s="229">
        <v>18</v>
      </c>
      <c r="I489" s="230"/>
      <c r="J489" s="231">
        <f>ROUND(I489*H489,2)</f>
        <v>0</v>
      </c>
      <c r="K489" s="227" t="s">
        <v>155</v>
      </c>
      <c r="L489" s="232"/>
      <c r="M489" s="233" t="s">
        <v>19</v>
      </c>
      <c r="N489" s="234" t="s">
        <v>43</v>
      </c>
      <c r="O489" s="66"/>
      <c r="P489" s="184">
        <f>O489*H489</f>
        <v>0</v>
      </c>
      <c r="Q489" s="184">
        <v>0.0145</v>
      </c>
      <c r="R489" s="184">
        <f>Q489*H489</f>
        <v>0.261</v>
      </c>
      <c r="S489" s="184">
        <v>0</v>
      </c>
      <c r="T489" s="185">
        <f>S489*H489</f>
        <v>0</v>
      </c>
      <c r="U489" s="36"/>
      <c r="V489" s="36"/>
      <c r="W489" s="36"/>
      <c r="X489" s="36"/>
      <c r="Y489" s="36"/>
      <c r="Z489" s="36"/>
      <c r="AA489" s="36"/>
      <c r="AB489" s="36"/>
      <c r="AC489" s="36"/>
      <c r="AD489" s="36"/>
      <c r="AE489" s="36"/>
      <c r="AR489" s="186" t="s">
        <v>356</v>
      </c>
      <c r="AT489" s="186" t="s">
        <v>214</v>
      </c>
      <c r="AU489" s="186" t="s">
        <v>82</v>
      </c>
      <c r="AY489" s="19" t="s">
        <v>143</v>
      </c>
      <c r="BE489" s="187">
        <f>IF(N489="základní",J489,0)</f>
        <v>0</v>
      </c>
      <c r="BF489" s="187">
        <f>IF(N489="snížená",J489,0)</f>
        <v>0</v>
      </c>
      <c r="BG489" s="187">
        <f>IF(N489="zákl. přenesená",J489,0)</f>
        <v>0</v>
      </c>
      <c r="BH489" s="187">
        <f>IF(N489="sníž. přenesená",J489,0)</f>
        <v>0</v>
      </c>
      <c r="BI489" s="187">
        <f>IF(N489="nulová",J489,0)</f>
        <v>0</v>
      </c>
      <c r="BJ489" s="19" t="s">
        <v>80</v>
      </c>
      <c r="BK489" s="187">
        <f>ROUND(I489*H489,2)</f>
        <v>0</v>
      </c>
      <c r="BL489" s="19" t="s">
        <v>242</v>
      </c>
      <c r="BM489" s="186" t="s">
        <v>1837</v>
      </c>
    </row>
    <row r="490" spans="1:47" s="2" customFormat="1" ht="19.5">
      <c r="A490" s="36"/>
      <c r="B490" s="37"/>
      <c r="C490" s="38"/>
      <c r="D490" s="188" t="s">
        <v>151</v>
      </c>
      <c r="E490" s="38"/>
      <c r="F490" s="189" t="s">
        <v>1836</v>
      </c>
      <c r="G490" s="38"/>
      <c r="H490" s="38"/>
      <c r="I490" s="190"/>
      <c r="J490" s="38"/>
      <c r="K490" s="38"/>
      <c r="L490" s="41"/>
      <c r="M490" s="191"/>
      <c r="N490" s="192"/>
      <c r="O490" s="66"/>
      <c r="P490" s="66"/>
      <c r="Q490" s="66"/>
      <c r="R490" s="66"/>
      <c r="S490" s="66"/>
      <c r="T490" s="67"/>
      <c r="U490" s="36"/>
      <c r="V490" s="36"/>
      <c r="W490" s="36"/>
      <c r="X490" s="36"/>
      <c r="Y490" s="36"/>
      <c r="Z490" s="36"/>
      <c r="AA490" s="36"/>
      <c r="AB490" s="36"/>
      <c r="AC490" s="36"/>
      <c r="AD490" s="36"/>
      <c r="AE490" s="36"/>
      <c r="AT490" s="19" t="s">
        <v>151</v>
      </c>
      <c r="AU490" s="19" t="s">
        <v>82</v>
      </c>
    </row>
    <row r="491" spans="1:65" s="2" customFormat="1" ht="14.45" customHeight="1">
      <c r="A491" s="36"/>
      <c r="B491" s="37"/>
      <c r="C491" s="225" t="s">
        <v>845</v>
      </c>
      <c r="D491" s="225" t="s">
        <v>214</v>
      </c>
      <c r="E491" s="226" t="s">
        <v>1838</v>
      </c>
      <c r="F491" s="227" t="s">
        <v>1839</v>
      </c>
      <c r="G491" s="228" t="s">
        <v>148</v>
      </c>
      <c r="H491" s="229">
        <v>18</v>
      </c>
      <c r="I491" s="230"/>
      <c r="J491" s="231">
        <f>ROUND(I491*H491,2)</f>
        <v>0</v>
      </c>
      <c r="K491" s="227" t="s">
        <v>155</v>
      </c>
      <c r="L491" s="232"/>
      <c r="M491" s="233" t="s">
        <v>19</v>
      </c>
      <c r="N491" s="234" t="s">
        <v>43</v>
      </c>
      <c r="O491" s="66"/>
      <c r="P491" s="184">
        <f>O491*H491</f>
        <v>0</v>
      </c>
      <c r="Q491" s="184">
        <v>0.0022</v>
      </c>
      <c r="R491" s="184">
        <f>Q491*H491</f>
        <v>0.0396</v>
      </c>
      <c r="S491" s="184">
        <v>0</v>
      </c>
      <c r="T491" s="185">
        <f>S491*H491</f>
        <v>0</v>
      </c>
      <c r="U491" s="36"/>
      <c r="V491" s="36"/>
      <c r="W491" s="36"/>
      <c r="X491" s="36"/>
      <c r="Y491" s="36"/>
      <c r="Z491" s="36"/>
      <c r="AA491" s="36"/>
      <c r="AB491" s="36"/>
      <c r="AC491" s="36"/>
      <c r="AD491" s="36"/>
      <c r="AE491" s="36"/>
      <c r="AR491" s="186" t="s">
        <v>356</v>
      </c>
      <c r="AT491" s="186" t="s">
        <v>214</v>
      </c>
      <c r="AU491" s="186" t="s">
        <v>82</v>
      </c>
      <c r="AY491" s="19" t="s">
        <v>143</v>
      </c>
      <c r="BE491" s="187">
        <f>IF(N491="základní",J491,0)</f>
        <v>0</v>
      </c>
      <c r="BF491" s="187">
        <f>IF(N491="snížená",J491,0)</f>
        <v>0</v>
      </c>
      <c r="BG491" s="187">
        <f>IF(N491="zákl. přenesená",J491,0)</f>
        <v>0</v>
      </c>
      <c r="BH491" s="187">
        <f>IF(N491="sníž. přenesená",J491,0)</f>
        <v>0</v>
      </c>
      <c r="BI491" s="187">
        <f>IF(N491="nulová",J491,0)</f>
        <v>0</v>
      </c>
      <c r="BJ491" s="19" t="s">
        <v>80</v>
      </c>
      <c r="BK491" s="187">
        <f>ROUND(I491*H491,2)</f>
        <v>0</v>
      </c>
      <c r="BL491" s="19" t="s">
        <v>242</v>
      </c>
      <c r="BM491" s="186" t="s">
        <v>1840</v>
      </c>
    </row>
    <row r="492" spans="1:47" s="2" customFormat="1" ht="12">
      <c r="A492" s="36"/>
      <c r="B492" s="37"/>
      <c r="C492" s="38"/>
      <c r="D492" s="188" t="s">
        <v>151</v>
      </c>
      <c r="E492" s="38"/>
      <c r="F492" s="189" t="s">
        <v>1839</v>
      </c>
      <c r="G492" s="38"/>
      <c r="H492" s="38"/>
      <c r="I492" s="190"/>
      <c r="J492" s="38"/>
      <c r="K492" s="38"/>
      <c r="L492" s="41"/>
      <c r="M492" s="191"/>
      <c r="N492" s="192"/>
      <c r="O492" s="66"/>
      <c r="P492" s="66"/>
      <c r="Q492" s="66"/>
      <c r="R492" s="66"/>
      <c r="S492" s="66"/>
      <c r="T492" s="67"/>
      <c r="U492" s="36"/>
      <c r="V492" s="36"/>
      <c r="W492" s="36"/>
      <c r="X492" s="36"/>
      <c r="Y492" s="36"/>
      <c r="Z492" s="36"/>
      <c r="AA492" s="36"/>
      <c r="AB492" s="36"/>
      <c r="AC492" s="36"/>
      <c r="AD492" s="36"/>
      <c r="AE492" s="36"/>
      <c r="AT492" s="19" t="s">
        <v>151</v>
      </c>
      <c r="AU492" s="19" t="s">
        <v>82</v>
      </c>
    </row>
    <row r="493" spans="1:65" s="2" customFormat="1" ht="24.2" customHeight="1">
      <c r="A493" s="36"/>
      <c r="B493" s="37"/>
      <c r="C493" s="225" t="s">
        <v>851</v>
      </c>
      <c r="D493" s="225" t="s">
        <v>214</v>
      </c>
      <c r="E493" s="226" t="s">
        <v>1841</v>
      </c>
      <c r="F493" s="227" t="s">
        <v>1842</v>
      </c>
      <c r="G493" s="228" t="s">
        <v>148</v>
      </c>
      <c r="H493" s="229">
        <v>18</v>
      </c>
      <c r="I493" s="230"/>
      <c r="J493" s="231">
        <f>ROUND(I493*H493,2)</f>
        <v>0</v>
      </c>
      <c r="K493" s="227" t="s">
        <v>19</v>
      </c>
      <c r="L493" s="232"/>
      <c r="M493" s="233" t="s">
        <v>19</v>
      </c>
      <c r="N493" s="234" t="s">
        <v>43</v>
      </c>
      <c r="O493" s="66"/>
      <c r="P493" s="184">
        <f>O493*H493</f>
        <v>0</v>
      </c>
      <c r="Q493" s="184">
        <v>0.001</v>
      </c>
      <c r="R493" s="184">
        <f>Q493*H493</f>
        <v>0.018000000000000002</v>
      </c>
      <c r="S493" s="184">
        <v>0</v>
      </c>
      <c r="T493" s="185">
        <f>S493*H493</f>
        <v>0</v>
      </c>
      <c r="U493" s="36"/>
      <c r="V493" s="36"/>
      <c r="W493" s="36"/>
      <c r="X493" s="36"/>
      <c r="Y493" s="36"/>
      <c r="Z493" s="36"/>
      <c r="AA493" s="36"/>
      <c r="AB493" s="36"/>
      <c r="AC493" s="36"/>
      <c r="AD493" s="36"/>
      <c r="AE493" s="36"/>
      <c r="AR493" s="186" t="s">
        <v>356</v>
      </c>
      <c r="AT493" s="186" t="s">
        <v>214</v>
      </c>
      <c r="AU493" s="186" t="s">
        <v>82</v>
      </c>
      <c r="AY493" s="19" t="s">
        <v>143</v>
      </c>
      <c r="BE493" s="187">
        <f>IF(N493="základní",J493,0)</f>
        <v>0</v>
      </c>
      <c r="BF493" s="187">
        <f>IF(N493="snížená",J493,0)</f>
        <v>0</v>
      </c>
      <c r="BG493" s="187">
        <f>IF(N493="zákl. přenesená",J493,0)</f>
        <v>0</v>
      </c>
      <c r="BH493" s="187">
        <f>IF(N493="sníž. přenesená",J493,0)</f>
        <v>0</v>
      </c>
      <c r="BI493" s="187">
        <f>IF(N493="nulová",J493,0)</f>
        <v>0</v>
      </c>
      <c r="BJ493" s="19" t="s">
        <v>80</v>
      </c>
      <c r="BK493" s="187">
        <f>ROUND(I493*H493,2)</f>
        <v>0</v>
      </c>
      <c r="BL493" s="19" t="s">
        <v>242</v>
      </c>
      <c r="BM493" s="186" t="s">
        <v>1843</v>
      </c>
    </row>
    <row r="494" spans="1:47" s="2" customFormat="1" ht="12">
      <c r="A494" s="36"/>
      <c r="B494" s="37"/>
      <c r="C494" s="38"/>
      <c r="D494" s="188" t="s">
        <v>151</v>
      </c>
      <c r="E494" s="38"/>
      <c r="F494" s="189" t="s">
        <v>1842</v>
      </c>
      <c r="G494" s="38"/>
      <c r="H494" s="38"/>
      <c r="I494" s="190"/>
      <c r="J494" s="38"/>
      <c r="K494" s="38"/>
      <c r="L494" s="41"/>
      <c r="M494" s="191"/>
      <c r="N494" s="192"/>
      <c r="O494" s="66"/>
      <c r="P494" s="66"/>
      <c r="Q494" s="66"/>
      <c r="R494" s="66"/>
      <c r="S494" s="66"/>
      <c r="T494" s="67"/>
      <c r="U494" s="36"/>
      <c r="V494" s="36"/>
      <c r="W494" s="36"/>
      <c r="X494" s="36"/>
      <c r="Y494" s="36"/>
      <c r="Z494" s="36"/>
      <c r="AA494" s="36"/>
      <c r="AB494" s="36"/>
      <c r="AC494" s="36"/>
      <c r="AD494" s="36"/>
      <c r="AE494" s="36"/>
      <c r="AT494" s="19" t="s">
        <v>151</v>
      </c>
      <c r="AU494" s="19" t="s">
        <v>82</v>
      </c>
    </row>
    <row r="495" spans="1:65" s="2" customFormat="1" ht="24.2" customHeight="1">
      <c r="A495" s="36"/>
      <c r="B495" s="37"/>
      <c r="C495" s="175" t="s">
        <v>857</v>
      </c>
      <c r="D495" s="175" t="s">
        <v>145</v>
      </c>
      <c r="E495" s="176" t="s">
        <v>1844</v>
      </c>
      <c r="F495" s="177" t="s">
        <v>1845</v>
      </c>
      <c r="G495" s="178" t="s">
        <v>438</v>
      </c>
      <c r="H495" s="179">
        <v>4</v>
      </c>
      <c r="I495" s="180"/>
      <c r="J495" s="181">
        <f>ROUND(I495*H495,2)</f>
        <v>0</v>
      </c>
      <c r="K495" s="177" t="s">
        <v>155</v>
      </c>
      <c r="L495" s="41"/>
      <c r="M495" s="182" t="s">
        <v>19</v>
      </c>
      <c r="N495" s="183" t="s">
        <v>43</v>
      </c>
      <c r="O495" s="66"/>
      <c r="P495" s="184">
        <f>O495*H495</f>
        <v>0</v>
      </c>
      <c r="Q495" s="184">
        <v>0.00258</v>
      </c>
      <c r="R495" s="184">
        <f>Q495*H495</f>
        <v>0.01032</v>
      </c>
      <c r="S495" s="184">
        <v>0</v>
      </c>
      <c r="T495" s="185">
        <f>S495*H495</f>
        <v>0</v>
      </c>
      <c r="U495" s="36"/>
      <c r="V495" s="36"/>
      <c r="W495" s="36"/>
      <c r="X495" s="36"/>
      <c r="Y495" s="36"/>
      <c r="Z495" s="36"/>
      <c r="AA495" s="36"/>
      <c r="AB495" s="36"/>
      <c r="AC495" s="36"/>
      <c r="AD495" s="36"/>
      <c r="AE495" s="36"/>
      <c r="AR495" s="186" t="s">
        <v>242</v>
      </c>
      <c r="AT495" s="186" t="s">
        <v>145</v>
      </c>
      <c r="AU495" s="186" t="s">
        <v>82</v>
      </c>
      <c r="AY495" s="19" t="s">
        <v>143</v>
      </c>
      <c r="BE495" s="187">
        <f>IF(N495="základní",J495,0)</f>
        <v>0</v>
      </c>
      <c r="BF495" s="187">
        <f>IF(N495="snížená",J495,0)</f>
        <v>0</v>
      </c>
      <c r="BG495" s="187">
        <f>IF(N495="zákl. přenesená",J495,0)</f>
        <v>0</v>
      </c>
      <c r="BH495" s="187">
        <f>IF(N495="sníž. přenesená",J495,0)</f>
        <v>0</v>
      </c>
      <c r="BI495" s="187">
        <f>IF(N495="nulová",J495,0)</f>
        <v>0</v>
      </c>
      <c r="BJ495" s="19" t="s">
        <v>80</v>
      </c>
      <c r="BK495" s="187">
        <f>ROUND(I495*H495,2)</f>
        <v>0</v>
      </c>
      <c r="BL495" s="19" t="s">
        <v>242</v>
      </c>
      <c r="BM495" s="186" t="s">
        <v>1846</v>
      </c>
    </row>
    <row r="496" spans="1:47" s="2" customFormat="1" ht="19.5">
      <c r="A496" s="36"/>
      <c r="B496" s="37"/>
      <c r="C496" s="38"/>
      <c r="D496" s="188" t="s">
        <v>151</v>
      </c>
      <c r="E496" s="38"/>
      <c r="F496" s="189" t="s">
        <v>1847</v>
      </c>
      <c r="G496" s="38"/>
      <c r="H496" s="38"/>
      <c r="I496" s="190"/>
      <c r="J496" s="38"/>
      <c r="K496" s="38"/>
      <c r="L496" s="41"/>
      <c r="M496" s="191"/>
      <c r="N496" s="192"/>
      <c r="O496" s="66"/>
      <c r="P496" s="66"/>
      <c r="Q496" s="66"/>
      <c r="R496" s="66"/>
      <c r="S496" s="66"/>
      <c r="T496" s="67"/>
      <c r="U496" s="36"/>
      <c r="V496" s="36"/>
      <c r="W496" s="36"/>
      <c r="X496" s="36"/>
      <c r="Y496" s="36"/>
      <c r="Z496" s="36"/>
      <c r="AA496" s="36"/>
      <c r="AB496" s="36"/>
      <c r="AC496" s="36"/>
      <c r="AD496" s="36"/>
      <c r="AE496" s="36"/>
      <c r="AT496" s="19" t="s">
        <v>151</v>
      </c>
      <c r="AU496" s="19" t="s">
        <v>82</v>
      </c>
    </row>
    <row r="497" spans="1:65" s="2" customFormat="1" ht="24.2" customHeight="1">
      <c r="A497" s="36"/>
      <c r="B497" s="37"/>
      <c r="C497" s="175" t="s">
        <v>863</v>
      </c>
      <c r="D497" s="175" t="s">
        <v>145</v>
      </c>
      <c r="E497" s="176" t="s">
        <v>1848</v>
      </c>
      <c r="F497" s="177" t="s">
        <v>1849</v>
      </c>
      <c r="G497" s="178" t="s">
        <v>438</v>
      </c>
      <c r="H497" s="179">
        <v>8</v>
      </c>
      <c r="I497" s="180"/>
      <c r="J497" s="181">
        <f>ROUND(I497*H497,2)</f>
        <v>0</v>
      </c>
      <c r="K497" s="177" t="s">
        <v>155</v>
      </c>
      <c r="L497" s="41"/>
      <c r="M497" s="182" t="s">
        <v>19</v>
      </c>
      <c r="N497" s="183" t="s">
        <v>43</v>
      </c>
      <c r="O497" s="66"/>
      <c r="P497" s="184">
        <f>O497*H497</f>
        <v>0</v>
      </c>
      <c r="Q497" s="184">
        <v>0.01808</v>
      </c>
      <c r="R497" s="184">
        <f>Q497*H497</f>
        <v>0.14464</v>
      </c>
      <c r="S497" s="184">
        <v>0</v>
      </c>
      <c r="T497" s="185">
        <f>S497*H497</f>
        <v>0</v>
      </c>
      <c r="U497" s="36"/>
      <c r="V497" s="36"/>
      <c r="W497" s="36"/>
      <c r="X497" s="36"/>
      <c r="Y497" s="36"/>
      <c r="Z497" s="36"/>
      <c r="AA497" s="36"/>
      <c r="AB497" s="36"/>
      <c r="AC497" s="36"/>
      <c r="AD497" s="36"/>
      <c r="AE497" s="36"/>
      <c r="AR497" s="186" t="s">
        <v>242</v>
      </c>
      <c r="AT497" s="186" t="s">
        <v>145</v>
      </c>
      <c r="AU497" s="186" t="s">
        <v>82</v>
      </c>
      <c r="AY497" s="19" t="s">
        <v>143</v>
      </c>
      <c r="BE497" s="187">
        <f>IF(N497="základní",J497,0)</f>
        <v>0</v>
      </c>
      <c r="BF497" s="187">
        <f>IF(N497="snížená",J497,0)</f>
        <v>0</v>
      </c>
      <c r="BG497" s="187">
        <f>IF(N497="zákl. přenesená",J497,0)</f>
        <v>0</v>
      </c>
      <c r="BH497" s="187">
        <f>IF(N497="sníž. přenesená",J497,0)</f>
        <v>0</v>
      </c>
      <c r="BI497" s="187">
        <f>IF(N497="nulová",J497,0)</f>
        <v>0</v>
      </c>
      <c r="BJ497" s="19" t="s">
        <v>80</v>
      </c>
      <c r="BK497" s="187">
        <f>ROUND(I497*H497,2)</f>
        <v>0</v>
      </c>
      <c r="BL497" s="19" t="s">
        <v>242</v>
      </c>
      <c r="BM497" s="186" t="s">
        <v>1850</v>
      </c>
    </row>
    <row r="498" spans="1:47" s="2" customFormat="1" ht="12">
      <c r="A498" s="36"/>
      <c r="B498" s="37"/>
      <c r="C498" s="38"/>
      <c r="D498" s="188" t="s">
        <v>151</v>
      </c>
      <c r="E498" s="38"/>
      <c r="F498" s="189" t="s">
        <v>1851</v>
      </c>
      <c r="G498" s="38"/>
      <c r="H498" s="38"/>
      <c r="I498" s="190"/>
      <c r="J498" s="38"/>
      <c r="K498" s="38"/>
      <c r="L498" s="41"/>
      <c r="M498" s="191"/>
      <c r="N498" s="192"/>
      <c r="O498" s="66"/>
      <c r="P498" s="66"/>
      <c r="Q498" s="66"/>
      <c r="R498" s="66"/>
      <c r="S498" s="66"/>
      <c r="T498" s="67"/>
      <c r="U498" s="36"/>
      <c r="V498" s="36"/>
      <c r="W498" s="36"/>
      <c r="X498" s="36"/>
      <c r="Y498" s="36"/>
      <c r="Z498" s="36"/>
      <c r="AA498" s="36"/>
      <c r="AB498" s="36"/>
      <c r="AC498" s="36"/>
      <c r="AD498" s="36"/>
      <c r="AE498" s="36"/>
      <c r="AT498" s="19" t="s">
        <v>151</v>
      </c>
      <c r="AU498" s="19" t="s">
        <v>82</v>
      </c>
    </row>
    <row r="499" spans="1:65" s="2" customFormat="1" ht="24.2" customHeight="1">
      <c r="A499" s="36"/>
      <c r="B499" s="37"/>
      <c r="C499" s="175" t="s">
        <v>869</v>
      </c>
      <c r="D499" s="175" t="s">
        <v>145</v>
      </c>
      <c r="E499" s="176" t="s">
        <v>1852</v>
      </c>
      <c r="F499" s="177" t="s">
        <v>1853</v>
      </c>
      <c r="G499" s="178" t="s">
        <v>438</v>
      </c>
      <c r="H499" s="179">
        <v>3</v>
      </c>
      <c r="I499" s="180"/>
      <c r="J499" s="181">
        <f>ROUND(I499*H499,2)</f>
        <v>0</v>
      </c>
      <c r="K499" s="177" t="s">
        <v>155</v>
      </c>
      <c r="L499" s="41"/>
      <c r="M499" s="182" t="s">
        <v>19</v>
      </c>
      <c r="N499" s="183" t="s">
        <v>43</v>
      </c>
      <c r="O499" s="66"/>
      <c r="P499" s="184">
        <f>O499*H499</f>
        <v>0</v>
      </c>
      <c r="Q499" s="184">
        <v>0</v>
      </c>
      <c r="R499" s="184">
        <f>Q499*H499</f>
        <v>0</v>
      </c>
      <c r="S499" s="184">
        <v>0.01107</v>
      </c>
      <c r="T499" s="185">
        <f>S499*H499</f>
        <v>0.03321</v>
      </c>
      <c r="U499" s="36"/>
      <c r="V499" s="36"/>
      <c r="W499" s="36"/>
      <c r="X499" s="36"/>
      <c r="Y499" s="36"/>
      <c r="Z499" s="36"/>
      <c r="AA499" s="36"/>
      <c r="AB499" s="36"/>
      <c r="AC499" s="36"/>
      <c r="AD499" s="36"/>
      <c r="AE499" s="36"/>
      <c r="AR499" s="186" t="s">
        <v>242</v>
      </c>
      <c r="AT499" s="186" t="s">
        <v>145</v>
      </c>
      <c r="AU499" s="186" t="s">
        <v>82</v>
      </c>
      <c r="AY499" s="19" t="s">
        <v>143</v>
      </c>
      <c r="BE499" s="187">
        <f>IF(N499="základní",J499,0)</f>
        <v>0</v>
      </c>
      <c r="BF499" s="187">
        <f>IF(N499="snížená",J499,0)</f>
        <v>0</v>
      </c>
      <c r="BG499" s="187">
        <f>IF(N499="zákl. přenesená",J499,0)</f>
        <v>0</v>
      </c>
      <c r="BH499" s="187">
        <f>IF(N499="sníž. přenesená",J499,0)</f>
        <v>0</v>
      </c>
      <c r="BI499" s="187">
        <f>IF(N499="nulová",J499,0)</f>
        <v>0</v>
      </c>
      <c r="BJ499" s="19" t="s">
        <v>80</v>
      </c>
      <c r="BK499" s="187">
        <f>ROUND(I499*H499,2)</f>
        <v>0</v>
      </c>
      <c r="BL499" s="19" t="s">
        <v>242</v>
      </c>
      <c r="BM499" s="186" t="s">
        <v>1854</v>
      </c>
    </row>
    <row r="500" spans="1:47" s="2" customFormat="1" ht="12">
      <c r="A500" s="36"/>
      <c r="B500" s="37"/>
      <c r="C500" s="38"/>
      <c r="D500" s="188" t="s">
        <v>151</v>
      </c>
      <c r="E500" s="38"/>
      <c r="F500" s="189" t="s">
        <v>1855</v>
      </c>
      <c r="G500" s="38"/>
      <c r="H500" s="38"/>
      <c r="I500" s="190"/>
      <c r="J500" s="38"/>
      <c r="K500" s="38"/>
      <c r="L500" s="41"/>
      <c r="M500" s="191"/>
      <c r="N500" s="192"/>
      <c r="O500" s="66"/>
      <c r="P500" s="66"/>
      <c r="Q500" s="66"/>
      <c r="R500" s="66"/>
      <c r="S500" s="66"/>
      <c r="T500" s="67"/>
      <c r="U500" s="36"/>
      <c r="V500" s="36"/>
      <c r="W500" s="36"/>
      <c r="X500" s="36"/>
      <c r="Y500" s="36"/>
      <c r="Z500" s="36"/>
      <c r="AA500" s="36"/>
      <c r="AB500" s="36"/>
      <c r="AC500" s="36"/>
      <c r="AD500" s="36"/>
      <c r="AE500" s="36"/>
      <c r="AT500" s="19" t="s">
        <v>151</v>
      </c>
      <c r="AU500" s="19" t="s">
        <v>82</v>
      </c>
    </row>
    <row r="501" spans="1:65" s="2" customFormat="1" ht="14.45" customHeight="1">
      <c r="A501" s="36"/>
      <c r="B501" s="37"/>
      <c r="C501" s="175" t="s">
        <v>875</v>
      </c>
      <c r="D501" s="175" t="s">
        <v>145</v>
      </c>
      <c r="E501" s="176" t="s">
        <v>1856</v>
      </c>
      <c r="F501" s="177" t="s">
        <v>1857</v>
      </c>
      <c r="G501" s="178" t="s">
        <v>438</v>
      </c>
      <c r="H501" s="179">
        <v>16</v>
      </c>
      <c r="I501" s="180"/>
      <c r="J501" s="181">
        <f>ROUND(I501*H501,2)</f>
        <v>0</v>
      </c>
      <c r="K501" s="177" t="s">
        <v>155</v>
      </c>
      <c r="L501" s="41"/>
      <c r="M501" s="182" t="s">
        <v>19</v>
      </c>
      <c r="N501" s="183" t="s">
        <v>43</v>
      </c>
      <c r="O501" s="66"/>
      <c r="P501" s="184">
        <f>O501*H501</f>
        <v>0</v>
      </c>
      <c r="Q501" s="184">
        <v>0</v>
      </c>
      <c r="R501" s="184">
        <f>Q501*H501</f>
        <v>0</v>
      </c>
      <c r="S501" s="184">
        <v>0.01946</v>
      </c>
      <c r="T501" s="185">
        <f>S501*H501</f>
        <v>0.31136</v>
      </c>
      <c r="U501" s="36"/>
      <c r="V501" s="36"/>
      <c r="W501" s="36"/>
      <c r="X501" s="36"/>
      <c r="Y501" s="36"/>
      <c r="Z501" s="36"/>
      <c r="AA501" s="36"/>
      <c r="AB501" s="36"/>
      <c r="AC501" s="36"/>
      <c r="AD501" s="36"/>
      <c r="AE501" s="36"/>
      <c r="AR501" s="186" t="s">
        <v>242</v>
      </c>
      <c r="AT501" s="186" t="s">
        <v>145</v>
      </c>
      <c r="AU501" s="186" t="s">
        <v>82</v>
      </c>
      <c r="AY501" s="19" t="s">
        <v>143</v>
      </c>
      <c r="BE501" s="187">
        <f>IF(N501="základní",J501,0)</f>
        <v>0</v>
      </c>
      <c r="BF501" s="187">
        <f>IF(N501="snížená",J501,0)</f>
        <v>0</v>
      </c>
      <c r="BG501" s="187">
        <f>IF(N501="zákl. přenesená",J501,0)</f>
        <v>0</v>
      </c>
      <c r="BH501" s="187">
        <f>IF(N501="sníž. přenesená",J501,0)</f>
        <v>0</v>
      </c>
      <c r="BI501" s="187">
        <f>IF(N501="nulová",J501,0)</f>
        <v>0</v>
      </c>
      <c r="BJ501" s="19" t="s">
        <v>80</v>
      </c>
      <c r="BK501" s="187">
        <f>ROUND(I501*H501,2)</f>
        <v>0</v>
      </c>
      <c r="BL501" s="19" t="s">
        <v>242</v>
      </c>
      <c r="BM501" s="186" t="s">
        <v>1858</v>
      </c>
    </row>
    <row r="502" spans="1:47" s="2" customFormat="1" ht="12">
      <c r="A502" s="36"/>
      <c r="B502" s="37"/>
      <c r="C502" s="38"/>
      <c r="D502" s="188" t="s">
        <v>151</v>
      </c>
      <c r="E502" s="38"/>
      <c r="F502" s="189" t="s">
        <v>1859</v>
      </c>
      <c r="G502" s="38"/>
      <c r="H502" s="38"/>
      <c r="I502" s="190"/>
      <c r="J502" s="38"/>
      <c r="K502" s="38"/>
      <c r="L502" s="41"/>
      <c r="M502" s="191"/>
      <c r="N502" s="192"/>
      <c r="O502" s="66"/>
      <c r="P502" s="66"/>
      <c r="Q502" s="66"/>
      <c r="R502" s="66"/>
      <c r="S502" s="66"/>
      <c r="T502" s="67"/>
      <c r="U502" s="36"/>
      <c r="V502" s="36"/>
      <c r="W502" s="36"/>
      <c r="X502" s="36"/>
      <c r="Y502" s="36"/>
      <c r="Z502" s="36"/>
      <c r="AA502" s="36"/>
      <c r="AB502" s="36"/>
      <c r="AC502" s="36"/>
      <c r="AD502" s="36"/>
      <c r="AE502" s="36"/>
      <c r="AT502" s="19" t="s">
        <v>151</v>
      </c>
      <c r="AU502" s="19" t="s">
        <v>82</v>
      </c>
    </row>
    <row r="503" spans="1:65" s="2" customFormat="1" ht="24.2" customHeight="1">
      <c r="A503" s="36"/>
      <c r="B503" s="37"/>
      <c r="C503" s="175" t="s">
        <v>882</v>
      </c>
      <c r="D503" s="175" t="s">
        <v>145</v>
      </c>
      <c r="E503" s="176" t="s">
        <v>1860</v>
      </c>
      <c r="F503" s="177" t="s">
        <v>1861</v>
      </c>
      <c r="G503" s="178" t="s">
        <v>438</v>
      </c>
      <c r="H503" s="179">
        <v>24</v>
      </c>
      <c r="I503" s="180"/>
      <c r="J503" s="181">
        <f>ROUND(I503*H503,2)</f>
        <v>0</v>
      </c>
      <c r="K503" s="177" t="s">
        <v>155</v>
      </c>
      <c r="L503" s="41"/>
      <c r="M503" s="182" t="s">
        <v>19</v>
      </c>
      <c r="N503" s="183" t="s">
        <v>43</v>
      </c>
      <c r="O503" s="66"/>
      <c r="P503" s="184">
        <f>O503*H503</f>
        <v>0</v>
      </c>
      <c r="Q503" s="184">
        <v>0.01497</v>
      </c>
      <c r="R503" s="184">
        <f>Q503*H503</f>
        <v>0.35928000000000004</v>
      </c>
      <c r="S503" s="184">
        <v>0</v>
      </c>
      <c r="T503" s="185">
        <f>S503*H503</f>
        <v>0</v>
      </c>
      <c r="U503" s="36"/>
      <c r="V503" s="36"/>
      <c r="W503" s="36"/>
      <c r="X503" s="36"/>
      <c r="Y503" s="36"/>
      <c r="Z503" s="36"/>
      <c r="AA503" s="36"/>
      <c r="AB503" s="36"/>
      <c r="AC503" s="36"/>
      <c r="AD503" s="36"/>
      <c r="AE503" s="36"/>
      <c r="AR503" s="186" t="s">
        <v>242</v>
      </c>
      <c r="AT503" s="186" t="s">
        <v>145</v>
      </c>
      <c r="AU503" s="186" t="s">
        <v>82</v>
      </c>
      <c r="AY503" s="19" t="s">
        <v>143</v>
      </c>
      <c r="BE503" s="187">
        <f>IF(N503="základní",J503,0)</f>
        <v>0</v>
      </c>
      <c r="BF503" s="187">
        <f>IF(N503="snížená",J503,0)</f>
        <v>0</v>
      </c>
      <c r="BG503" s="187">
        <f>IF(N503="zákl. přenesená",J503,0)</f>
        <v>0</v>
      </c>
      <c r="BH503" s="187">
        <f>IF(N503="sníž. přenesená",J503,0)</f>
        <v>0</v>
      </c>
      <c r="BI503" s="187">
        <f>IF(N503="nulová",J503,0)</f>
        <v>0</v>
      </c>
      <c r="BJ503" s="19" t="s">
        <v>80</v>
      </c>
      <c r="BK503" s="187">
        <f>ROUND(I503*H503,2)</f>
        <v>0</v>
      </c>
      <c r="BL503" s="19" t="s">
        <v>242</v>
      </c>
      <c r="BM503" s="186" t="s">
        <v>1862</v>
      </c>
    </row>
    <row r="504" spans="1:47" s="2" customFormat="1" ht="29.25">
      <c r="A504" s="36"/>
      <c r="B504" s="37"/>
      <c r="C504" s="38"/>
      <c r="D504" s="188" t="s">
        <v>151</v>
      </c>
      <c r="E504" s="38"/>
      <c r="F504" s="189" t="s">
        <v>1863</v>
      </c>
      <c r="G504" s="38"/>
      <c r="H504" s="38"/>
      <c r="I504" s="190"/>
      <c r="J504" s="38"/>
      <c r="K504" s="38"/>
      <c r="L504" s="41"/>
      <c r="M504" s="191"/>
      <c r="N504" s="192"/>
      <c r="O504" s="66"/>
      <c r="P504" s="66"/>
      <c r="Q504" s="66"/>
      <c r="R504" s="66"/>
      <c r="S504" s="66"/>
      <c r="T504" s="67"/>
      <c r="U504" s="36"/>
      <c r="V504" s="36"/>
      <c r="W504" s="36"/>
      <c r="X504" s="36"/>
      <c r="Y504" s="36"/>
      <c r="Z504" s="36"/>
      <c r="AA504" s="36"/>
      <c r="AB504" s="36"/>
      <c r="AC504" s="36"/>
      <c r="AD504" s="36"/>
      <c r="AE504" s="36"/>
      <c r="AT504" s="19" t="s">
        <v>151</v>
      </c>
      <c r="AU504" s="19" t="s">
        <v>82</v>
      </c>
    </row>
    <row r="505" spans="1:65" s="2" customFormat="1" ht="24.2" customHeight="1">
      <c r="A505" s="36"/>
      <c r="B505" s="37"/>
      <c r="C505" s="175" t="s">
        <v>887</v>
      </c>
      <c r="D505" s="175" t="s">
        <v>145</v>
      </c>
      <c r="E505" s="176" t="s">
        <v>1864</v>
      </c>
      <c r="F505" s="177" t="s">
        <v>1865</v>
      </c>
      <c r="G505" s="178" t="s">
        <v>438</v>
      </c>
      <c r="H505" s="179">
        <v>2</v>
      </c>
      <c r="I505" s="180"/>
      <c r="J505" s="181">
        <f>ROUND(I505*H505,2)</f>
        <v>0</v>
      </c>
      <c r="K505" s="177" t="s">
        <v>155</v>
      </c>
      <c r="L505" s="41"/>
      <c r="M505" s="182" t="s">
        <v>19</v>
      </c>
      <c r="N505" s="183" t="s">
        <v>43</v>
      </c>
      <c r="O505" s="66"/>
      <c r="P505" s="184">
        <f>O505*H505</f>
        <v>0</v>
      </c>
      <c r="Q505" s="184">
        <v>0.01689</v>
      </c>
      <c r="R505" s="184">
        <f>Q505*H505</f>
        <v>0.03378</v>
      </c>
      <c r="S505" s="184">
        <v>0</v>
      </c>
      <c r="T505" s="185">
        <f>S505*H505</f>
        <v>0</v>
      </c>
      <c r="U505" s="36"/>
      <c r="V505" s="36"/>
      <c r="W505" s="36"/>
      <c r="X505" s="36"/>
      <c r="Y505" s="36"/>
      <c r="Z505" s="36"/>
      <c r="AA505" s="36"/>
      <c r="AB505" s="36"/>
      <c r="AC505" s="36"/>
      <c r="AD505" s="36"/>
      <c r="AE505" s="36"/>
      <c r="AR505" s="186" t="s">
        <v>242</v>
      </c>
      <c r="AT505" s="186" t="s">
        <v>145</v>
      </c>
      <c r="AU505" s="186" t="s">
        <v>82</v>
      </c>
      <c r="AY505" s="19" t="s">
        <v>143</v>
      </c>
      <c r="BE505" s="187">
        <f>IF(N505="základní",J505,0)</f>
        <v>0</v>
      </c>
      <c r="BF505" s="187">
        <f>IF(N505="snížená",J505,0)</f>
        <v>0</v>
      </c>
      <c r="BG505" s="187">
        <f>IF(N505="zákl. přenesená",J505,0)</f>
        <v>0</v>
      </c>
      <c r="BH505" s="187">
        <f>IF(N505="sníž. přenesená",J505,0)</f>
        <v>0</v>
      </c>
      <c r="BI505" s="187">
        <f>IF(N505="nulová",J505,0)</f>
        <v>0</v>
      </c>
      <c r="BJ505" s="19" t="s">
        <v>80</v>
      </c>
      <c r="BK505" s="187">
        <f>ROUND(I505*H505,2)</f>
        <v>0</v>
      </c>
      <c r="BL505" s="19" t="s">
        <v>242</v>
      </c>
      <c r="BM505" s="186" t="s">
        <v>1866</v>
      </c>
    </row>
    <row r="506" spans="1:47" s="2" customFormat="1" ht="19.5">
      <c r="A506" s="36"/>
      <c r="B506" s="37"/>
      <c r="C506" s="38"/>
      <c r="D506" s="188" t="s">
        <v>151</v>
      </c>
      <c r="E506" s="38"/>
      <c r="F506" s="189" t="s">
        <v>1867</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151</v>
      </c>
      <c r="AU506" s="19" t="s">
        <v>82</v>
      </c>
    </row>
    <row r="507" spans="1:65" s="2" customFormat="1" ht="14.45" customHeight="1">
      <c r="A507" s="36"/>
      <c r="B507" s="37"/>
      <c r="C507" s="175" t="s">
        <v>894</v>
      </c>
      <c r="D507" s="175" t="s">
        <v>145</v>
      </c>
      <c r="E507" s="176" t="s">
        <v>1868</v>
      </c>
      <c r="F507" s="177" t="s">
        <v>1869</v>
      </c>
      <c r="G507" s="178" t="s">
        <v>438</v>
      </c>
      <c r="H507" s="179">
        <v>2</v>
      </c>
      <c r="I507" s="180"/>
      <c r="J507" s="181">
        <f>ROUND(I507*H507,2)</f>
        <v>0</v>
      </c>
      <c r="K507" s="177" t="s">
        <v>155</v>
      </c>
      <c r="L507" s="41"/>
      <c r="M507" s="182" t="s">
        <v>19</v>
      </c>
      <c r="N507" s="183" t="s">
        <v>43</v>
      </c>
      <c r="O507" s="66"/>
      <c r="P507" s="184">
        <f>O507*H507</f>
        <v>0</v>
      </c>
      <c r="Q507" s="184">
        <v>0</v>
      </c>
      <c r="R507" s="184">
        <f>Q507*H507</f>
        <v>0</v>
      </c>
      <c r="S507" s="184">
        <v>0.0245</v>
      </c>
      <c r="T507" s="185">
        <f>S507*H507</f>
        <v>0.049</v>
      </c>
      <c r="U507" s="36"/>
      <c r="V507" s="36"/>
      <c r="W507" s="36"/>
      <c r="X507" s="36"/>
      <c r="Y507" s="36"/>
      <c r="Z507" s="36"/>
      <c r="AA507" s="36"/>
      <c r="AB507" s="36"/>
      <c r="AC507" s="36"/>
      <c r="AD507" s="36"/>
      <c r="AE507" s="36"/>
      <c r="AR507" s="186" t="s">
        <v>242</v>
      </c>
      <c r="AT507" s="186" t="s">
        <v>145</v>
      </c>
      <c r="AU507" s="186" t="s">
        <v>82</v>
      </c>
      <c r="AY507" s="19" t="s">
        <v>143</v>
      </c>
      <c r="BE507" s="187">
        <f>IF(N507="základní",J507,0)</f>
        <v>0</v>
      </c>
      <c r="BF507" s="187">
        <f>IF(N507="snížená",J507,0)</f>
        <v>0</v>
      </c>
      <c r="BG507" s="187">
        <f>IF(N507="zákl. přenesená",J507,0)</f>
        <v>0</v>
      </c>
      <c r="BH507" s="187">
        <f>IF(N507="sníž. přenesená",J507,0)</f>
        <v>0</v>
      </c>
      <c r="BI507" s="187">
        <f>IF(N507="nulová",J507,0)</f>
        <v>0</v>
      </c>
      <c r="BJ507" s="19" t="s">
        <v>80</v>
      </c>
      <c r="BK507" s="187">
        <f>ROUND(I507*H507,2)</f>
        <v>0</v>
      </c>
      <c r="BL507" s="19" t="s">
        <v>242</v>
      </c>
      <c r="BM507" s="186" t="s">
        <v>1870</v>
      </c>
    </row>
    <row r="508" spans="1:47" s="2" customFormat="1" ht="19.5">
      <c r="A508" s="36"/>
      <c r="B508" s="37"/>
      <c r="C508" s="38"/>
      <c r="D508" s="188" t="s">
        <v>151</v>
      </c>
      <c r="E508" s="38"/>
      <c r="F508" s="189" t="s">
        <v>1871</v>
      </c>
      <c r="G508" s="38"/>
      <c r="H508" s="38"/>
      <c r="I508" s="190"/>
      <c r="J508" s="38"/>
      <c r="K508" s="38"/>
      <c r="L508" s="41"/>
      <c r="M508" s="191"/>
      <c r="N508" s="192"/>
      <c r="O508" s="66"/>
      <c r="P508" s="66"/>
      <c r="Q508" s="66"/>
      <c r="R508" s="66"/>
      <c r="S508" s="66"/>
      <c r="T508" s="67"/>
      <c r="U508" s="36"/>
      <c r="V508" s="36"/>
      <c r="W508" s="36"/>
      <c r="X508" s="36"/>
      <c r="Y508" s="36"/>
      <c r="Z508" s="36"/>
      <c r="AA508" s="36"/>
      <c r="AB508" s="36"/>
      <c r="AC508" s="36"/>
      <c r="AD508" s="36"/>
      <c r="AE508" s="36"/>
      <c r="AT508" s="19" t="s">
        <v>151</v>
      </c>
      <c r="AU508" s="19" t="s">
        <v>82</v>
      </c>
    </row>
    <row r="509" spans="1:65" s="2" customFormat="1" ht="14.45" customHeight="1">
      <c r="A509" s="36"/>
      <c r="B509" s="37"/>
      <c r="C509" s="175" t="s">
        <v>901</v>
      </c>
      <c r="D509" s="175" t="s">
        <v>145</v>
      </c>
      <c r="E509" s="176" t="s">
        <v>1872</v>
      </c>
      <c r="F509" s="177" t="s">
        <v>1873</v>
      </c>
      <c r="G509" s="178" t="s">
        <v>438</v>
      </c>
      <c r="H509" s="179">
        <v>1</v>
      </c>
      <c r="I509" s="180"/>
      <c r="J509" s="181">
        <f>ROUND(I509*H509,2)</f>
        <v>0</v>
      </c>
      <c r="K509" s="177" t="s">
        <v>155</v>
      </c>
      <c r="L509" s="41"/>
      <c r="M509" s="182" t="s">
        <v>19</v>
      </c>
      <c r="N509" s="183" t="s">
        <v>43</v>
      </c>
      <c r="O509" s="66"/>
      <c r="P509" s="184">
        <f>O509*H509</f>
        <v>0</v>
      </c>
      <c r="Q509" s="184">
        <v>0.00583</v>
      </c>
      <c r="R509" s="184">
        <f>Q509*H509</f>
        <v>0.00583</v>
      </c>
      <c r="S509" s="184">
        <v>0</v>
      </c>
      <c r="T509" s="185">
        <f>S509*H509</f>
        <v>0</v>
      </c>
      <c r="U509" s="36"/>
      <c r="V509" s="36"/>
      <c r="W509" s="36"/>
      <c r="X509" s="36"/>
      <c r="Y509" s="36"/>
      <c r="Z509" s="36"/>
      <c r="AA509" s="36"/>
      <c r="AB509" s="36"/>
      <c r="AC509" s="36"/>
      <c r="AD509" s="36"/>
      <c r="AE509" s="36"/>
      <c r="AR509" s="186" t="s">
        <v>242</v>
      </c>
      <c r="AT509" s="186" t="s">
        <v>145</v>
      </c>
      <c r="AU509" s="186" t="s">
        <v>82</v>
      </c>
      <c r="AY509" s="19" t="s">
        <v>143</v>
      </c>
      <c r="BE509" s="187">
        <f>IF(N509="základní",J509,0)</f>
        <v>0</v>
      </c>
      <c r="BF509" s="187">
        <f>IF(N509="snížená",J509,0)</f>
        <v>0</v>
      </c>
      <c r="BG509" s="187">
        <f>IF(N509="zákl. přenesená",J509,0)</f>
        <v>0</v>
      </c>
      <c r="BH509" s="187">
        <f>IF(N509="sníž. přenesená",J509,0)</f>
        <v>0</v>
      </c>
      <c r="BI509" s="187">
        <f>IF(N509="nulová",J509,0)</f>
        <v>0</v>
      </c>
      <c r="BJ509" s="19" t="s">
        <v>80</v>
      </c>
      <c r="BK509" s="187">
        <f>ROUND(I509*H509,2)</f>
        <v>0</v>
      </c>
      <c r="BL509" s="19" t="s">
        <v>242</v>
      </c>
      <c r="BM509" s="186" t="s">
        <v>1874</v>
      </c>
    </row>
    <row r="510" spans="1:47" s="2" customFormat="1" ht="12">
      <c r="A510" s="36"/>
      <c r="B510" s="37"/>
      <c r="C510" s="38"/>
      <c r="D510" s="188" t="s">
        <v>151</v>
      </c>
      <c r="E510" s="38"/>
      <c r="F510" s="189" t="s">
        <v>1875</v>
      </c>
      <c r="G510" s="38"/>
      <c r="H510" s="38"/>
      <c r="I510" s="190"/>
      <c r="J510" s="38"/>
      <c r="K510" s="38"/>
      <c r="L510" s="41"/>
      <c r="M510" s="191"/>
      <c r="N510" s="192"/>
      <c r="O510" s="66"/>
      <c r="P510" s="66"/>
      <c r="Q510" s="66"/>
      <c r="R510" s="66"/>
      <c r="S510" s="66"/>
      <c r="T510" s="67"/>
      <c r="U510" s="36"/>
      <c r="V510" s="36"/>
      <c r="W510" s="36"/>
      <c r="X510" s="36"/>
      <c r="Y510" s="36"/>
      <c r="Z510" s="36"/>
      <c r="AA510" s="36"/>
      <c r="AB510" s="36"/>
      <c r="AC510" s="36"/>
      <c r="AD510" s="36"/>
      <c r="AE510" s="36"/>
      <c r="AT510" s="19" t="s">
        <v>151</v>
      </c>
      <c r="AU510" s="19" t="s">
        <v>82</v>
      </c>
    </row>
    <row r="511" spans="1:65" s="2" customFormat="1" ht="24.2" customHeight="1">
      <c r="A511" s="36"/>
      <c r="B511" s="37"/>
      <c r="C511" s="225" t="s">
        <v>910</v>
      </c>
      <c r="D511" s="225" t="s">
        <v>214</v>
      </c>
      <c r="E511" s="226" t="s">
        <v>1876</v>
      </c>
      <c r="F511" s="227" t="s">
        <v>1877</v>
      </c>
      <c r="G511" s="228" t="s">
        <v>148</v>
      </c>
      <c r="H511" s="229">
        <v>1</v>
      </c>
      <c r="I511" s="230"/>
      <c r="J511" s="231">
        <f>ROUND(I511*H511,2)</f>
        <v>0</v>
      </c>
      <c r="K511" s="227" t="s">
        <v>155</v>
      </c>
      <c r="L511" s="232"/>
      <c r="M511" s="233" t="s">
        <v>19</v>
      </c>
      <c r="N511" s="234" t="s">
        <v>43</v>
      </c>
      <c r="O511" s="66"/>
      <c r="P511" s="184">
        <f>O511*H511</f>
        <v>0</v>
      </c>
      <c r="Q511" s="184">
        <v>0.044</v>
      </c>
      <c r="R511" s="184">
        <f>Q511*H511</f>
        <v>0.044</v>
      </c>
      <c r="S511" s="184">
        <v>0</v>
      </c>
      <c r="T511" s="185">
        <f>S511*H511</f>
        <v>0</v>
      </c>
      <c r="U511" s="36"/>
      <c r="V511" s="36"/>
      <c r="W511" s="36"/>
      <c r="X511" s="36"/>
      <c r="Y511" s="36"/>
      <c r="Z511" s="36"/>
      <c r="AA511" s="36"/>
      <c r="AB511" s="36"/>
      <c r="AC511" s="36"/>
      <c r="AD511" s="36"/>
      <c r="AE511" s="36"/>
      <c r="AR511" s="186" t="s">
        <v>356</v>
      </c>
      <c r="AT511" s="186" t="s">
        <v>214</v>
      </c>
      <c r="AU511" s="186" t="s">
        <v>82</v>
      </c>
      <c r="AY511" s="19" t="s">
        <v>143</v>
      </c>
      <c r="BE511" s="187">
        <f>IF(N511="základní",J511,0)</f>
        <v>0</v>
      </c>
      <c r="BF511" s="187">
        <f>IF(N511="snížená",J511,0)</f>
        <v>0</v>
      </c>
      <c r="BG511" s="187">
        <f>IF(N511="zákl. přenesená",J511,0)</f>
        <v>0</v>
      </c>
      <c r="BH511" s="187">
        <f>IF(N511="sníž. přenesená",J511,0)</f>
        <v>0</v>
      </c>
      <c r="BI511" s="187">
        <f>IF(N511="nulová",J511,0)</f>
        <v>0</v>
      </c>
      <c r="BJ511" s="19" t="s">
        <v>80</v>
      </c>
      <c r="BK511" s="187">
        <f>ROUND(I511*H511,2)</f>
        <v>0</v>
      </c>
      <c r="BL511" s="19" t="s">
        <v>242</v>
      </c>
      <c r="BM511" s="186" t="s">
        <v>1878</v>
      </c>
    </row>
    <row r="512" spans="1:47" s="2" customFormat="1" ht="19.5">
      <c r="A512" s="36"/>
      <c r="B512" s="37"/>
      <c r="C512" s="38"/>
      <c r="D512" s="188" t="s">
        <v>151</v>
      </c>
      <c r="E512" s="38"/>
      <c r="F512" s="189" t="s">
        <v>1877</v>
      </c>
      <c r="G512" s="38"/>
      <c r="H512" s="38"/>
      <c r="I512" s="190"/>
      <c r="J512" s="38"/>
      <c r="K512" s="38"/>
      <c r="L512" s="41"/>
      <c r="M512" s="191"/>
      <c r="N512" s="192"/>
      <c r="O512" s="66"/>
      <c r="P512" s="66"/>
      <c r="Q512" s="66"/>
      <c r="R512" s="66"/>
      <c r="S512" s="66"/>
      <c r="T512" s="67"/>
      <c r="U512" s="36"/>
      <c r="V512" s="36"/>
      <c r="W512" s="36"/>
      <c r="X512" s="36"/>
      <c r="Y512" s="36"/>
      <c r="Z512" s="36"/>
      <c r="AA512" s="36"/>
      <c r="AB512" s="36"/>
      <c r="AC512" s="36"/>
      <c r="AD512" s="36"/>
      <c r="AE512" s="36"/>
      <c r="AT512" s="19" t="s">
        <v>151</v>
      </c>
      <c r="AU512" s="19" t="s">
        <v>82</v>
      </c>
    </row>
    <row r="513" spans="1:65" s="2" customFormat="1" ht="14.45" customHeight="1">
      <c r="A513" s="36"/>
      <c r="B513" s="37"/>
      <c r="C513" s="175" t="s">
        <v>916</v>
      </c>
      <c r="D513" s="175" t="s">
        <v>145</v>
      </c>
      <c r="E513" s="176" t="s">
        <v>1879</v>
      </c>
      <c r="F513" s="177" t="s">
        <v>1880</v>
      </c>
      <c r="G513" s="178" t="s">
        <v>438</v>
      </c>
      <c r="H513" s="179">
        <v>1</v>
      </c>
      <c r="I513" s="180"/>
      <c r="J513" s="181">
        <f>ROUND(I513*H513,2)</f>
        <v>0</v>
      </c>
      <c r="K513" s="177" t="s">
        <v>155</v>
      </c>
      <c r="L513" s="41"/>
      <c r="M513" s="182" t="s">
        <v>19</v>
      </c>
      <c r="N513" s="183" t="s">
        <v>43</v>
      </c>
      <c r="O513" s="66"/>
      <c r="P513" s="184">
        <f>O513*H513</f>
        <v>0</v>
      </c>
      <c r="Q513" s="184">
        <v>0.00017</v>
      </c>
      <c r="R513" s="184">
        <f>Q513*H513</f>
        <v>0.00017</v>
      </c>
      <c r="S513" s="184">
        <v>0</v>
      </c>
      <c r="T513" s="185">
        <f>S513*H513</f>
        <v>0</v>
      </c>
      <c r="U513" s="36"/>
      <c r="V513" s="36"/>
      <c r="W513" s="36"/>
      <c r="X513" s="36"/>
      <c r="Y513" s="36"/>
      <c r="Z513" s="36"/>
      <c r="AA513" s="36"/>
      <c r="AB513" s="36"/>
      <c r="AC513" s="36"/>
      <c r="AD513" s="36"/>
      <c r="AE513" s="36"/>
      <c r="AR513" s="186" t="s">
        <v>242</v>
      </c>
      <c r="AT513" s="186" t="s">
        <v>145</v>
      </c>
      <c r="AU513" s="186" t="s">
        <v>82</v>
      </c>
      <c r="AY513" s="19" t="s">
        <v>143</v>
      </c>
      <c r="BE513" s="187">
        <f>IF(N513="základní",J513,0)</f>
        <v>0</v>
      </c>
      <c r="BF513" s="187">
        <f>IF(N513="snížená",J513,0)</f>
        <v>0</v>
      </c>
      <c r="BG513" s="187">
        <f>IF(N513="zákl. přenesená",J513,0)</f>
        <v>0</v>
      </c>
      <c r="BH513" s="187">
        <f>IF(N513="sníž. přenesená",J513,0)</f>
        <v>0</v>
      </c>
      <c r="BI513" s="187">
        <f>IF(N513="nulová",J513,0)</f>
        <v>0</v>
      </c>
      <c r="BJ513" s="19" t="s">
        <v>80</v>
      </c>
      <c r="BK513" s="187">
        <f>ROUND(I513*H513,2)</f>
        <v>0</v>
      </c>
      <c r="BL513" s="19" t="s">
        <v>242</v>
      </c>
      <c r="BM513" s="186" t="s">
        <v>1881</v>
      </c>
    </row>
    <row r="514" spans="1:47" s="2" customFormat="1" ht="12">
      <c r="A514" s="36"/>
      <c r="B514" s="37"/>
      <c r="C514" s="38"/>
      <c r="D514" s="188" t="s">
        <v>151</v>
      </c>
      <c r="E514" s="38"/>
      <c r="F514" s="189" t="s">
        <v>1882</v>
      </c>
      <c r="G514" s="38"/>
      <c r="H514" s="38"/>
      <c r="I514" s="190"/>
      <c r="J514" s="38"/>
      <c r="K514" s="38"/>
      <c r="L514" s="41"/>
      <c r="M514" s="191"/>
      <c r="N514" s="192"/>
      <c r="O514" s="66"/>
      <c r="P514" s="66"/>
      <c r="Q514" s="66"/>
      <c r="R514" s="66"/>
      <c r="S514" s="66"/>
      <c r="T514" s="67"/>
      <c r="U514" s="36"/>
      <c r="V514" s="36"/>
      <c r="W514" s="36"/>
      <c r="X514" s="36"/>
      <c r="Y514" s="36"/>
      <c r="Z514" s="36"/>
      <c r="AA514" s="36"/>
      <c r="AB514" s="36"/>
      <c r="AC514" s="36"/>
      <c r="AD514" s="36"/>
      <c r="AE514" s="36"/>
      <c r="AT514" s="19" t="s">
        <v>151</v>
      </c>
      <c r="AU514" s="19" t="s">
        <v>82</v>
      </c>
    </row>
    <row r="515" spans="1:65" s="2" customFormat="1" ht="24.2" customHeight="1">
      <c r="A515" s="36"/>
      <c r="B515" s="37"/>
      <c r="C515" s="225" t="s">
        <v>922</v>
      </c>
      <c r="D515" s="225" t="s">
        <v>214</v>
      </c>
      <c r="E515" s="226" t="s">
        <v>1883</v>
      </c>
      <c r="F515" s="227" t="s">
        <v>1884</v>
      </c>
      <c r="G515" s="228" t="s">
        <v>148</v>
      </c>
      <c r="H515" s="229">
        <v>1</v>
      </c>
      <c r="I515" s="230"/>
      <c r="J515" s="231">
        <f>ROUND(I515*H515,2)</f>
        <v>0</v>
      </c>
      <c r="K515" s="227" t="s">
        <v>19</v>
      </c>
      <c r="L515" s="232"/>
      <c r="M515" s="233" t="s">
        <v>19</v>
      </c>
      <c r="N515" s="234" t="s">
        <v>43</v>
      </c>
      <c r="O515" s="66"/>
      <c r="P515" s="184">
        <f>O515*H515</f>
        <v>0</v>
      </c>
      <c r="Q515" s="184">
        <v>0.022</v>
      </c>
      <c r="R515" s="184">
        <f>Q515*H515</f>
        <v>0.022</v>
      </c>
      <c r="S515" s="184">
        <v>0</v>
      </c>
      <c r="T515" s="185">
        <f>S515*H515</f>
        <v>0</v>
      </c>
      <c r="U515" s="36"/>
      <c r="V515" s="36"/>
      <c r="W515" s="36"/>
      <c r="X515" s="36"/>
      <c r="Y515" s="36"/>
      <c r="Z515" s="36"/>
      <c r="AA515" s="36"/>
      <c r="AB515" s="36"/>
      <c r="AC515" s="36"/>
      <c r="AD515" s="36"/>
      <c r="AE515" s="36"/>
      <c r="AR515" s="186" t="s">
        <v>356</v>
      </c>
      <c r="AT515" s="186" t="s">
        <v>214</v>
      </c>
      <c r="AU515" s="186" t="s">
        <v>82</v>
      </c>
      <c r="AY515" s="19" t="s">
        <v>143</v>
      </c>
      <c r="BE515" s="187">
        <f>IF(N515="základní",J515,0)</f>
        <v>0</v>
      </c>
      <c r="BF515" s="187">
        <f>IF(N515="snížená",J515,0)</f>
        <v>0</v>
      </c>
      <c r="BG515" s="187">
        <f>IF(N515="zákl. přenesená",J515,0)</f>
        <v>0</v>
      </c>
      <c r="BH515" s="187">
        <f>IF(N515="sníž. přenesená",J515,0)</f>
        <v>0</v>
      </c>
      <c r="BI515" s="187">
        <f>IF(N515="nulová",J515,0)</f>
        <v>0</v>
      </c>
      <c r="BJ515" s="19" t="s">
        <v>80</v>
      </c>
      <c r="BK515" s="187">
        <f>ROUND(I515*H515,2)</f>
        <v>0</v>
      </c>
      <c r="BL515" s="19" t="s">
        <v>242</v>
      </c>
      <c r="BM515" s="186" t="s">
        <v>1885</v>
      </c>
    </row>
    <row r="516" spans="1:47" s="2" customFormat="1" ht="19.5">
      <c r="A516" s="36"/>
      <c r="B516" s="37"/>
      <c r="C516" s="38"/>
      <c r="D516" s="188" t="s">
        <v>151</v>
      </c>
      <c r="E516" s="38"/>
      <c r="F516" s="189" t="s">
        <v>1884</v>
      </c>
      <c r="G516" s="38"/>
      <c r="H516" s="38"/>
      <c r="I516" s="190"/>
      <c r="J516" s="38"/>
      <c r="K516" s="38"/>
      <c r="L516" s="41"/>
      <c r="M516" s="191"/>
      <c r="N516" s="192"/>
      <c r="O516" s="66"/>
      <c r="P516" s="66"/>
      <c r="Q516" s="66"/>
      <c r="R516" s="66"/>
      <c r="S516" s="66"/>
      <c r="T516" s="67"/>
      <c r="U516" s="36"/>
      <c r="V516" s="36"/>
      <c r="W516" s="36"/>
      <c r="X516" s="36"/>
      <c r="Y516" s="36"/>
      <c r="Z516" s="36"/>
      <c r="AA516" s="36"/>
      <c r="AB516" s="36"/>
      <c r="AC516" s="36"/>
      <c r="AD516" s="36"/>
      <c r="AE516" s="36"/>
      <c r="AT516" s="19" t="s">
        <v>151</v>
      </c>
      <c r="AU516" s="19" t="s">
        <v>82</v>
      </c>
    </row>
    <row r="517" spans="1:65" s="2" customFormat="1" ht="14.45" customHeight="1">
      <c r="A517" s="36"/>
      <c r="B517" s="37"/>
      <c r="C517" s="175" t="s">
        <v>927</v>
      </c>
      <c r="D517" s="175" t="s">
        <v>145</v>
      </c>
      <c r="E517" s="176" t="s">
        <v>1886</v>
      </c>
      <c r="F517" s="177" t="s">
        <v>1887</v>
      </c>
      <c r="G517" s="178" t="s">
        <v>438</v>
      </c>
      <c r="H517" s="179">
        <v>2</v>
      </c>
      <c r="I517" s="180"/>
      <c r="J517" s="181">
        <f>ROUND(I517*H517,2)</f>
        <v>0</v>
      </c>
      <c r="K517" s="177" t="s">
        <v>155</v>
      </c>
      <c r="L517" s="41"/>
      <c r="M517" s="182" t="s">
        <v>19</v>
      </c>
      <c r="N517" s="183" t="s">
        <v>43</v>
      </c>
      <c r="O517" s="66"/>
      <c r="P517" s="184">
        <f>O517*H517</f>
        <v>0</v>
      </c>
      <c r="Q517" s="184">
        <v>0</v>
      </c>
      <c r="R517" s="184">
        <f>Q517*H517</f>
        <v>0</v>
      </c>
      <c r="S517" s="184">
        <v>0.0188</v>
      </c>
      <c r="T517" s="185">
        <f>S517*H517</f>
        <v>0.0376</v>
      </c>
      <c r="U517" s="36"/>
      <c r="V517" s="36"/>
      <c r="W517" s="36"/>
      <c r="X517" s="36"/>
      <c r="Y517" s="36"/>
      <c r="Z517" s="36"/>
      <c r="AA517" s="36"/>
      <c r="AB517" s="36"/>
      <c r="AC517" s="36"/>
      <c r="AD517" s="36"/>
      <c r="AE517" s="36"/>
      <c r="AR517" s="186" t="s">
        <v>242</v>
      </c>
      <c r="AT517" s="186" t="s">
        <v>145</v>
      </c>
      <c r="AU517" s="186" t="s">
        <v>82</v>
      </c>
      <c r="AY517" s="19" t="s">
        <v>143</v>
      </c>
      <c r="BE517" s="187">
        <f>IF(N517="základní",J517,0)</f>
        <v>0</v>
      </c>
      <c r="BF517" s="187">
        <f>IF(N517="snížená",J517,0)</f>
        <v>0</v>
      </c>
      <c r="BG517" s="187">
        <f>IF(N517="zákl. přenesená",J517,0)</f>
        <v>0</v>
      </c>
      <c r="BH517" s="187">
        <f>IF(N517="sníž. přenesená",J517,0)</f>
        <v>0</v>
      </c>
      <c r="BI517" s="187">
        <f>IF(N517="nulová",J517,0)</f>
        <v>0</v>
      </c>
      <c r="BJ517" s="19" t="s">
        <v>80</v>
      </c>
      <c r="BK517" s="187">
        <f>ROUND(I517*H517,2)</f>
        <v>0</v>
      </c>
      <c r="BL517" s="19" t="s">
        <v>242</v>
      </c>
      <c r="BM517" s="186" t="s">
        <v>1888</v>
      </c>
    </row>
    <row r="518" spans="1:47" s="2" customFormat="1" ht="19.5">
      <c r="A518" s="36"/>
      <c r="B518" s="37"/>
      <c r="C518" s="38"/>
      <c r="D518" s="188" t="s">
        <v>151</v>
      </c>
      <c r="E518" s="38"/>
      <c r="F518" s="189" t="s">
        <v>1889</v>
      </c>
      <c r="G518" s="38"/>
      <c r="H518" s="38"/>
      <c r="I518" s="190"/>
      <c r="J518" s="38"/>
      <c r="K518" s="38"/>
      <c r="L518" s="41"/>
      <c r="M518" s="191"/>
      <c r="N518" s="192"/>
      <c r="O518" s="66"/>
      <c r="P518" s="66"/>
      <c r="Q518" s="66"/>
      <c r="R518" s="66"/>
      <c r="S518" s="66"/>
      <c r="T518" s="67"/>
      <c r="U518" s="36"/>
      <c r="V518" s="36"/>
      <c r="W518" s="36"/>
      <c r="X518" s="36"/>
      <c r="Y518" s="36"/>
      <c r="Z518" s="36"/>
      <c r="AA518" s="36"/>
      <c r="AB518" s="36"/>
      <c r="AC518" s="36"/>
      <c r="AD518" s="36"/>
      <c r="AE518" s="36"/>
      <c r="AT518" s="19" t="s">
        <v>151</v>
      </c>
      <c r="AU518" s="19" t="s">
        <v>82</v>
      </c>
    </row>
    <row r="519" spans="1:65" s="2" customFormat="1" ht="14.45" customHeight="1">
      <c r="A519" s="36"/>
      <c r="B519" s="37"/>
      <c r="C519" s="175" t="s">
        <v>932</v>
      </c>
      <c r="D519" s="175" t="s">
        <v>145</v>
      </c>
      <c r="E519" s="176" t="s">
        <v>1890</v>
      </c>
      <c r="F519" s="177" t="s">
        <v>1891</v>
      </c>
      <c r="G519" s="178" t="s">
        <v>438</v>
      </c>
      <c r="H519" s="179">
        <v>4</v>
      </c>
      <c r="I519" s="180"/>
      <c r="J519" s="181">
        <f>ROUND(I519*H519,2)</f>
        <v>0</v>
      </c>
      <c r="K519" s="177" t="s">
        <v>155</v>
      </c>
      <c r="L519" s="41"/>
      <c r="M519" s="182" t="s">
        <v>19</v>
      </c>
      <c r="N519" s="183" t="s">
        <v>43</v>
      </c>
      <c r="O519" s="66"/>
      <c r="P519" s="184">
        <f>O519*H519</f>
        <v>0</v>
      </c>
      <c r="Q519" s="184">
        <v>0.00064</v>
      </c>
      <c r="R519" s="184">
        <f>Q519*H519</f>
        <v>0.00256</v>
      </c>
      <c r="S519" s="184">
        <v>0</v>
      </c>
      <c r="T519" s="185">
        <f>S519*H519</f>
        <v>0</v>
      </c>
      <c r="U519" s="36"/>
      <c r="V519" s="36"/>
      <c r="W519" s="36"/>
      <c r="X519" s="36"/>
      <c r="Y519" s="36"/>
      <c r="Z519" s="36"/>
      <c r="AA519" s="36"/>
      <c r="AB519" s="36"/>
      <c r="AC519" s="36"/>
      <c r="AD519" s="36"/>
      <c r="AE519" s="36"/>
      <c r="AR519" s="186" t="s">
        <v>242</v>
      </c>
      <c r="AT519" s="186" t="s">
        <v>145</v>
      </c>
      <c r="AU519" s="186" t="s">
        <v>82</v>
      </c>
      <c r="AY519" s="19" t="s">
        <v>143</v>
      </c>
      <c r="BE519" s="187">
        <f>IF(N519="základní",J519,0)</f>
        <v>0</v>
      </c>
      <c r="BF519" s="187">
        <f>IF(N519="snížená",J519,0)</f>
        <v>0</v>
      </c>
      <c r="BG519" s="187">
        <f>IF(N519="zákl. přenesená",J519,0)</f>
        <v>0</v>
      </c>
      <c r="BH519" s="187">
        <f>IF(N519="sníž. přenesená",J519,0)</f>
        <v>0</v>
      </c>
      <c r="BI519" s="187">
        <f>IF(N519="nulová",J519,0)</f>
        <v>0</v>
      </c>
      <c r="BJ519" s="19" t="s">
        <v>80</v>
      </c>
      <c r="BK519" s="187">
        <f>ROUND(I519*H519,2)</f>
        <v>0</v>
      </c>
      <c r="BL519" s="19" t="s">
        <v>242</v>
      </c>
      <c r="BM519" s="186" t="s">
        <v>1892</v>
      </c>
    </row>
    <row r="520" spans="1:47" s="2" customFormat="1" ht="12">
      <c r="A520" s="36"/>
      <c r="B520" s="37"/>
      <c r="C520" s="38"/>
      <c r="D520" s="188" t="s">
        <v>151</v>
      </c>
      <c r="E520" s="38"/>
      <c r="F520" s="189" t="s">
        <v>1893</v>
      </c>
      <c r="G520" s="38"/>
      <c r="H520" s="38"/>
      <c r="I520" s="190"/>
      <c r="J520" s="38"/>
      <c r="K520" s="38"/>
      <c r="L520" s="41"/>
      <c r="M520" s="191"/>
      <c r="N520" s="192"/>
      <c r="O520" s="66"/>
      <c r="P520" s="66"/>
      <c r="Q520" s="66"/>
      <c r="R520" s="66"/>
      <c r="S520" s="66"/>
      <c r="T520" s="67"/>
      <c r="U520" s="36"/>
      <c r="V520" s="36"/>
      <c r="W520" s="36"/>
      <c r="X520" s="36"/>
      <c r="Y520" s="36"/>
      <c r="Z520" s="36"/>
      <c r="AA520" s="36"/>
      <c r="AB520" s="36"/>
      <c r="AC520" s="36"/>
      <c r="AD520" s="36"/>
      <c r="AE520" s="36"/>
      <c r="AT520" s="19" t="s">
        <v>151</v>
      </c>
      <c r="AU520" s="19" t="s">
        <v>82</v>
      </c>
    </row>
    <row r="521" spans="1:65" s="2" customFormat="1" ht="24.2" customHeight="1">
      <c r="A521" s="36"/>
      <c r="B521" s="37"/>
      <c r="C521" s="225" t="s">
        <v>939</v>
      </c>
      <c r="D521" s="225" t="s">
        <v>214</v>
      </c>
      <c r="E521" s="226" t="s">
        <v>1894</v>
      </c>
      <c r="F521" s="227" t="s">
        <v>1895</v>
      </c>
      <c r="G521" s="228" t="s">
        <v>148</v>
      </c>
      <c r="H521" s="229">
        <v>4</v>
      </c>
      <c r="I521" s="230"/>
      <c r="J521" s="231">
        <f>ROUND(I521*H521,2)</f>
        <v>0</v>
      </c>
      <c r="K521" s="227" t="s">
        <v>155</v>
      </c>
      <c r="L521" s="232"/>
      <c r="M521" s="233" t="s">
        <v>19</v>
      </c>
      <c r="N521" s="234" t="s">
        <v>43</v>
      </c>
      <c r="O521" s="66"/>
      <c r="P521" s="184">
        <f>O521*H521</f>
        <v>0</v>
      </c>
      <c r="Q521" s="184">
        <v>0.00394</v>
      </c>
      <c r="R521" s="184">
        <f>Q521*H521</f>
        <v>0.01576</v>
      </c>
      <c r="S521" s="184">
        <v>0</v>
      </c>
      <c r="T521" s="185">
        <f>S521*H521</f>
        <v>0</v>
      </c>
      <c r="U521" s="36"/>
      <c r="V521" s="36"/>
      <c r="W521" s="36"/>
      <c r="X521" s="36"/>
      <c r="Y521" s="36"/>
      <c r="Z521" s="36"/>
      <c r="AA521" s="36"/>
      <c r="AB521" s="36"/>
      <c r="AC521" s="36"/>
      <c r="AD521" s="36"/>
      <c r="AE521" s="36"/>
      <c r="AR521" s="186" t="s">
        <v>356</v>
      </c>
      <c r="AT521" s="186" t="s">
        <v>214</v>
      </c>
      <c r="AU521" s="186" t="s">
        <v>82</v>
      </c>
      <c r="AY521" s="19" t="s">
        <v>143</v>
      </c>
      <c r="BE521" s="187">
        <f>IF(N521="základní",J521,0)</f>
        <v>0</v>
      </c>
      <c r="BF521" s="187">
        <f>IF(N521="snížená",J521,0)</f>
        <v>0</v>
      </c>
      <c r="BG521" s="187">
        <f>IF(N521="zákl. přenesená",J521,0)</f>
        <v>0</v>
      </c>
      <c r="BH521" s="187">
        <f>IF(N521="sníž. přenesená",J521,0)</f>
        <v>0</v>
      </c>
      <c r="BI521" s="187">
        <f>IF(N521="nulová",J521,0)</f>
        <v>0</v>
      </c>
      <c r="BJ521" s="19" t="s">
        <v>80</v>
      </c>
      <c r="BK521" s="187">
        <f>ROUND(I521*H521,2)</f>
        <v>0</v>
      </c>
      <c r="BL521" s="19" t="s">
        <v>242</v>
      </c>
      <c r="BM521" s="186" t="s">
        <v>1896</v>
      </c>
    </row>
    <row r="522" spans="1:47" s="2" customFormat="1" ht="12">
      <c r="A522" s="36"/>
      <c r="B522" s="37"/>
      <c r="C522" s="38"/>
      <c r="D522" s="188" t="s">
        <v>151</v>
      </c>
      <c r="E522" s="38"/>
      <c r="F522" s="189" t="s">
        <v>1895</v>
      </c>
      <c r="G522" s="38"/>
      <c r="H522" s="38"/>
      <c r="I522" s="190"/>
      <c r="J522" s="38"/>
      <c r="K522" s="38"/>
      <c r="L522" s="41"/>
      <c r="M522" s="191"/>
      <c r="N522" s="192"/>
      <c r="O522" s="66"/>
      <c r="P522" s="66"/>
      <c r="Q522" s="66"/>
      <c r="R522" s="66"/>
      <c r="S522" s="66"/>
      <c r="T522" s="67"/>
      <c r="U522" s="36"/>
      <c r="V522" s="36"/>
      <c r="W522" s="36"/>
      <c r="X522" s="36"/>
      <c r="Y522" s="36"/>
      <c r="Z522" s="36"/>
      <c r="AA522" s="36"/>
      <c r="AB522" s="36"/>
      <c r="AC522" s="36"/>
      <c r="AD522" s="36"/>
      <c r="AE522" s="36"/>
      <c r="AT522" s="19" t="s">
        <v>151</v>
      </c>
      <c r="AU522" s="19" t="s">
        <v>82</v>
      </c>
    </row>
    <row r="523" spans="1:65" s="2" customFormat="1" ht="14.45" customHeight="1">
      <c r="A523" s="36"/>
      <c r="B523" s="37"/>
      <c r="C523" s="175" t="s">
        <v>944</v>
      </c>
      <c r="D523" s="175" t="s">
        <v>145</v>
      </c>
      <c r="E523" s="176" t="s">
        <v>1897</v>
      </c>
      <c r="F523" s="177" t="s">
        <v>1898</v>
      </c>
      <c r="G523" s="178" t="s">
        <v>438</v>
      </c>
      <c r="H523" s="179">
        <v>78</v>
      </c>
      <c r="I523" s="180"/>
      <c r="J523" s="181">
        <f>ROUND(I523*H523,2)</f>
        <v>0</v>
      </c>
      <c r="K523" s="177" t="s">
        <v>155</v>
      </c>
      <c r="L523" s="41"/>
      <c r="M523" s="182" t="s">
        <v>19</v>
      </c>
      <c r="N523" s="183" t="s">
        <v>43</v>
      </c>
      <c r="O523" s="66"/>
      <c r="P523" s="184">
        <f>O523*H523</f>
        <v>0</v>
      </c>
      <c r="Q523" s="184">
        <v>9E-05</v>
      </c>
      <c r="R523" s="184">
        <f>Q523*H523</f>
        <v>0.00702</v>
      </c>
      <c r="S523" s="184">
        <v>0</v>
      </c>
      <c r="T523" s="185">
        <f>S523*H523</f>
        <v>0</v>
      </c>
      <c r="U523" s="36"/>
      <c r="V523" s="36"/>
      <c r="W523" s="36"/>
      <c r="X523" s="36"/>
      <c r="Y523" s="36"/>
      <c r="Z523" s="36"/>
      <c r="AA523" s="36"/>
      <c r="AB523" s="36"/>
      <c r="AC523" s="36"/>
      <c r="AD523" s="36"/>
      <c r="AE523" s="36"/>
      <c r="AR523" s="186" t="s">
        <v>242</v>
      </c>
      <c r="AT523" s="186" t="s">
        <v>145</v>
      </c>
      <c r="AU523" s="186" t="s">
        <v>82</v>
      </c>
      <c r="AY523" s="19" t="s">
        <v>143</v>
      </c>
      <c r="BE523" s="187">
        <f>IF(N523="základní",J523,0)</f>
        <v>0</v>
      </c>
      <c r="BF523" s="187">
        <f>IF(N523="snížená",J523,0)</f>
        <v>0</v>
      </c>
      <c r="BG523" s="187">
        <f>IF(N523="zákl. přenesená",J523,0)</f>
        <v>0</v>
      </c>
      <c r="BH523" s="187">
        <f>IF(N523="sníž. přenesená",J523,0)</f>
        <v>0</v>
      </c>
      <c r="BI523" s="187">
        <f>IF(N523="nulová",J523,0)</f>
        <v>0</v>
      </c>
      <c r="BJ523" s="19" t="s">
        <v>80</v>
      </c>
      <c r="BK523" s="187">
        <f>ROUND(I523*H523,2)</f>
        <v>0</v>
      </c>
      <c r="BL523" s="19" t="s">
        <v>242</v>
      </c>
      <c r="BM523" s="186" t="s">
        <v>1899</v>
      </c>
    </row>
    <row r="524" spans="1:47" s="2" customFormat="1" ht="19.5">
      <c r="A524" s="36"/>
      <c r="B524" s="37"/>
      <c r="C524" s="38"/>
      <c r="D524" s="188" t="s">
        <v>151</v>
      </c>
      <c r="E524" s="38"/>
      <c r="F524" s="189" t="s">
        <v>1900</v>
      </c>
      <c r="G524" s="38"/>
      <c r="H524" s="38"/>
      <c r="I524" s="190"/>
      <c r="J524" s="38"/>
      <c r="K524" s="38"/>
      <c r="L524" s="41"/>
      <c r="M524" s="191"/>
      <c r="N524" s="192"/>
      <c r="O524" s="66"/>
      <c r="P524" s="66"/>
      <c r="Q524" s="66"/>
      <c r="R524" s="66"/>
      <c r="S524" s="66"/>
      <c r="T524" s="67"/>
      <c r="U524" s="36"/>
      <c r="V524" s="36"/>
      <c r="W524" s="36"/>
      <c r="X524" s="36"/>
      <c r="Y524" s="36"/>
      <c r="Z524" s="36"/>
      <c r="AA524" s="36"/>
      <c r="AB524" s="36"/>
      <c r="AC524" s="36"/>
      <c r="AD524" s="36"/>
      <c r="AE524" s="36"/>
      <c r="AT524" s="19" t="s">
        <v>151</v>
      </c>
      <c r="AU524" s="19" t="s">
        <v>82</v>
      </c>
    </row>
    <row r="525" spans="1:65" s="2" customFormat="1" ht="24.2" customHeight="1">
      <c r="A525" s="36"/>
      <c r="B525" s="37"/>
      <c r="C525" s="225" t="s">
        <v>949</v>
      </c>
      <c r="D525" s="225" t="s">
        <v>214</v>
      </c>
      <c r="E525" s="226" t="s">
        <v>1901</v>
      </c>
      <c r="F525" s="227" t="s">
        <v>1902</v>
      </c>
      <c r="G525" s="228" t="s">
        <v>148</v>
      </c>
      <c r="H525" s="229">
        <v>70</v>
      </c>
      <c r="I525" s="230"/>
      <c r="J525" s="231">
        <f>ROUND(I525*H525,2)</f>
        <v>0</v>
      </c>
      <c r="K525" s="227" t="s">
        <v>19</v>
      </c>
      <c r="L525" s="232"/>
      <c r="M525" s="233" t="s">
        <v>19</v>
      </c>
      <c r="N525" s="234" t="s">
        <v>43</v>
      </c>
      <c r="O525" s="66"/>
      <c r="P525" s="184">
        <f>O525*H525</f>
        <v>0</v>
      </c>
      <c r="Q525" s="184">
        <v>0.00015</v>
      </c>
      <c r="R525" s="184">
        <f>Q525*H525</f>
        <v>0.010499999999999999</v>
      </c>
      <c r="S525" s="184">
        <v>0</v>
      </c>
      <c r="T525" s="185">
        <f>S525*H525</f>
        <v>0</v>
      </c>
      <c r="U525" s="36"/>
      <c r="V525" s="36"/>
      <c r="W525" s="36"/>
      <c r="X525" s="36"/>
      <c r="Y525" s="36"/>
      <c r="Z525" s="36"/>
      <c r="AA525" s="36"/>
      <c r="AB525" s="36"/>
      <c r="AC525" s="36"/>
      <c r="AD525" s="36"/>
      <c r="AE525" s="36"/>
      <c r="AR525" s="186" t="s">
        <v>356</v>
      </c>
      <c r="AT525" s="186" t="s">
        <v>214</v>
      </c>
      <c r="AU525" s="186" t="s">
        <v>82</v>
      </c>
      <c r="AY525" s="19" t="s">
        <v>143</v>
      </c>
      <c r="BE525" s="187">
        <f>IF(N525="základní",J525,0)</f>
        <v>0</v>
      </c>
      <c r="BF525" s="187">
        <f>IF(N525="snížená",J525,0)</f>
        <v>0</v>
      </c>
      <c r="BG525" s="187">
        <f>IF(N525="zákl. přenesená",J525,0)</f>
        <v>0</v>
      </c>
      <c r="BH525" s="187">
        <f>IF(N525="sníž. přenesená",J525,0)</f>
        <v>0</v>
      </c>
      <c r="BI525" s="187">
        <f>IF(N525="nulová",J525,0)</f>
        <v>0</v>
      </c>
      <c r="BJ525" s="19" t="s">
        <v>80</v>
      </c>
      <c r="BK525" s="187">
        <f>ROUND(I525*H525,2)</f>
        <v>0</v>
      </c>
      <c r="BL525" s="19" t="s">
        <v>242</v>
      </c>
      <c r="BM525" s="186" t="s">
        <v>1903</v>
      </c>
    </row>
    <row r="526" spans="1:47" s="2" customFormat="1" ht="12">
      <c r="A526" s="36"/>
      <c r="B526" s="37"/>
      <c r="C526" s="38"/>
      <c r="D526" s="188" t="s">
        <v>151</v>
      </c>
      <c r="E526" s="38"/>
      <c r="F526" s="189" t="s">
        <v>1902</v>
      </c>
      <c r="G526" s="38"/>
      <c r="H526" s="38"/>
      <c r="I526" s="190"/>
      <c r="J526" s="38"/>
      <c r="K526" s="38"/>
      <c r="L526" s="41"/>
      <c r="M526" s="191"/>
      <c r="N526" s="192"/>
      <c r="O526" s="66"/>
      <c r="P526" s="66"/>
      <c r="Q526" s="66"/>
      <c r="R526" s="66"/>
      <c r="S526" s="66"/>
      <c r="T526" s="67"/>
      <c r="U526" s="36"/>
      <c r="V526" s="36"/>
      <c r="W526" s="36"/>
      <c r="X526" s="36"/>
      <c r="Y526" s="36"/>
      <c r="Z526" s="36"/>
      <c r="AA526" s="36"/>
      <c r="AB526" s="36"/>
      <c r="AC526" s="36"/>
      <c r="AD526" s="36"/>
      <c r="AE526" s="36"/>
      <c r="AT526" s="19" t="s">
        <v>151</v>
      </c>
      <c r="AU526" s="19" t="s">
        <v>82</v>
      </c>
    </row>
    <row r="527" spans="1:65" s="2" customFormat="1" ht="24.2" customHeight="1">
      <c r="A527" s="36"/>
      <c r="B527" s="37"/>
      <c r="C527" s="225" t="s">
        <v>956</v>
      </c>
      <c r="D527" s="225" t="s">
        <v>214</v>
      </c>
      <c r="E527" s="226" t="s">
        <v>1904</v>
      </c>
      <c r="F527" s="227" t="s">
        <v>1905</v>
      </c>
      <c r="G527" s="228" t="s">
        <v>148</v>
      </c>
      <c r="H527" s="229">
        <v>8</v>
      </c>
      <c r="I527" s="230"/>
      <c r="J527" s="231">
        <f>ROUND(I527*H527,2)</f>
        <v>0</v>
      </c>
      <c r="K527" s="227" t="s">
        <v>19</v>
      </c>
      <c r="L527" s="232"/>
      <c r="M527" s="233" t="s">
        <v>19</v>
      </c>
      <c r="N527" s="234" t="s">
        <v>43</v>
      </c>
      <c r="O527" s="66"/>
      <c r="P527" s="184">
        <f>O527*H527</f>
        <v>0</v>
      </c>
      <c r="Q527" s="184">
        <v>0.00031</v>
      </c>
      <c r="R527" s="184">
        <f>Q527*H527</f>
        <v>0.00248</v>
      </c>
      <c r="S527" s="184">
        <v>0</v>
      </c>
      <c r="T527" s="185">
        <f>S527*H527</f>
        <v>0</v>
      </c>
      <c r="U527" s="36"/>
      <c r="V527" s="36"/>
      <c r="W527" s="36"/>
      <c r="X527" s="36"/>
      <c r="Y527" s="36"/>
      <c r="Z527" s="36"/>
      <c r="AA527" s="36"/>
      <c r="AB527" s="36"/>
      <c r="AC527" s="36"/>
      <c r="AD527" s="36"/>
      <c r="AE527" s="36"/>
      <c r="AR527" s="186" t="s">
        <v>356</v>
      </c>
      <c r="AT527" s="186" t="s">
        <v>214</v>
      </c>
      <c r="AU527" s="186" t="s">
        <v>82</v>
      </c>
      <c r="AY527" s="19" t="s">
        <v>143</v>
      </c>
      <c r="BE527" s="187">
        <f>IF(N527="základní",J527,0)</f>
        <v>0</v>
      </c>
      <c r="BF527" s="187">
        <f>IF(N527="snížená",J527,0)</f>
        <v>0</v>
      </c>
      <c r="BG527" s="187">
        <f>IF(N527="zákl. přenesená",J527,0)</f>
        <v>0</v>
      </c>
      <c r="BH527" s="187">
        <f>IF(N527="sníž. přenesená",J527,0)</f>
        <v>0</v>
      </c>
      <c r="BI527" s="187">
        <f>IF(N527="nulová",J527,0)</f>
        <v>0</v>
      </c>
      <c r="BJ527" s="19" t="s">
        <v>80</v>
      </c>
      <c r="BK527" s="187">
        <f>ROUND(I527*H527,2)</f>
        <v>0</v>
      </c>
      <c r="BL527" s="19" t="s">
        <v>242</v>
      </c>
      <c r="BM527" s="186" t="s">
        <v>1906</v>
      </c>
    </row>
    <row r="528" spans="1:47" s="2" customFormat="1" ht="19.5">
      <c r="A528" s="36"/>
      <c r="B528" s="37"/>
      <c r="C528" s="38"/>
      <c r="D528" s="188" t="s">
        <v>151</v>
      </c>
      <c r="E528" s="38"/>
      <c r="F528" s="189" t="s">
        <v>1905</v>
      </c>
      <c r="G528" s="38"/>
      <c r="H528" s="38"/>
      <c r="I528" s="190"/>
      <c r="J528" s="38"/>
      <c r="K528" s="38"/>
      <c r="L528" s="41"/>
      <c r="M528" s="191"/>
      <c r="N528" s="192"/>
      <c r="O528" s="66"/>
      <c r="P528" s="66"/>
      <c r="Q528" s="66"/>
      <c r="R528" s="66"/>
      <c r="S528" s="66"/>
      <c r="T528" s="67"/>
      <c r="U528" s="36"/>
      <c r="V528" s="36"/>
      <c r="W528" s="36"/>
      <c r="X528" s="36"/>
      <c r="Y528" s="36"/>
      <c r="Z528" s="36"/>
      <c r="AA528" s="36"/>
      <c r="AB528" s="36"/>
      <c r="AC528" s="36"/>
      <c r="AD528" s="36"/>
      <c r="AE528" s="36"/>
      <c r="AT528" s="19" t="s">
        <v>151</v>
      </c>
      <c r="AU528" s="19" t="s">
        <v>82</v>
      </c>
    </row>
    <row r="529" spans="1:65" s="2" customFormat="1" ht="14.45" customHeight="1">
      <c r="A529" s="36"/>
      <c r="B529" s="37"/>
      <c r="C529" s="175" t="s">
        <v>961</v>
      </c>
      <c r="D529" s="175" t="s">
        <v>145</v>
      </c>
      <c r="E529" s="176" t="s">
        <v>1907</v>
      </c>
      <c r="F529" s="177" t="s">
        <v>1908</v>
      </c>
      <c r="G529" s="178" t="s">
        <v>438</v>
      </c>
      <c r="H529" s="179">
        <v>18</v>
      </c>
      <c r="I529" s="180"/>
      <c r="J529" s="181">
        <f>ROUND(I529*H529,2)</f>
        <v>0</v>
      </c>
      <c r="K529" s="177" t="s">
        <v>155</v>
      </c>
      <c r="L529" s="41"/>
      <c r="M529" s="182" t="s">
        <v>19</v>
      </c>
      <c r="N529" s="183" t="s">
        <v>43</v>
      </c>
      <c r="O529" s="66"/>
      <c r="P529" s="184">
        <f>O529*H529</f>
        <v>0</v>
      </c>
      <c r="Q529" s="184">
        <v>0</v>
      </c>
      <c r="R529" s="184">
        <f>Q529*H529</f>
        <v>0</v>
      </c>
      <c r="S529" s="184">
        <v>0.00156</v>
      </c>
      <c r="T529" s="185">
        <f>S529*H529</f>
        <v>0.02808</v>
      </c>
      <c r="U529" s="36"/>
      <c r="V529" s="36"/>
      <c r="W529" s="36"/>
      <c r="X529" s="36"/>
      <c r="Y529" s="36"/>
      <c r="Z529" s="36"/>
      <c r="AA529" s="36"/>
      <c r="AB529" s="36"/>
      <c r="AC529" s="36"/>
      <c r="AD529" s="36"/>
      <c r="AE529" s="36"/>
      <c r="AR529" s="186" t="s">
        <v>242</v>
      </c>
      <c r="AT529" s="186" t="s">
        <v>145</v>
      </c>
      <c r="AU529" s="186" t="s">
        <v>82</v>
      </c>
      <c r="AY529" s="19" t="s">
        <v>143</v>
      </c>
      <c r="BE529" s="187">
        <f>IF(N529="základní",J529,0)</f>
        <v>0</v>
      </c>
      <c r="BF529" s="187">
        <f>IF(N529="snížená",J529,0)</f>
        <v>0</v>
      </c>
      <c r="BG529" s="187">
        <f>IF(N529="zákl. přenesená",J529,0)</f>
        <v>0</v>
      </c>
      <c r="BH529" s="187">
        <f>IF(N529="sníž. přenesená",J529,0)</f>
        <v>0</v>
      </c>
      <c r="BI529" s="187">
        <f>IF(N529="nulová",J529,0)</f>
        <v>0</v>
      </c>
      <c r="BJ529" s="19" t="s">
        <v>80</v>
      </c>
      <c r="BK529" s="187">
        <f>ROUND(I529*H529,2)</f>
        <v>0</v>
      </c>
      <c r="BL529" s="19" t="s">
        <v>242</v>
      </c>
      <c r="BM529" s="186" t="s">
        <v>1909</v>
      </c>
    </row>
    <row r="530" spans="1:47" s="2" customFormat="1" ht="12">
      <c r="A530" s="36"/>
      <c r="B530" s="37"/>
      <c r="C530" s="38"/>
      <c r="D530" s="188" t="s">
        <v>151</v>
      </c>
      <c r="E530" s="38"/>
      <c r="F530" s="189" t="s">
        <v>1910</v>
      </c>
      <c r="G530" s="38"/>
      <c r="H530" s="38"/>
      <c r="I530" s="190"/>
      <c r="J530" s="38"/>
      <c r="K530" s="38"/>
      <c r="L530" s="41"/>
      <c r="M530" s="191"/>
      <c r="N530" s="192"/>
      <c r="O530" s="66"/>
      <c r="P530" s="66"/>
      <c r="Q530" s="66"/>
      <c r="R530" s="66"/>
      <c r="S530" s="66"/>
      <c r="T530" s="67"/>
      <c r="U530" s="36"/>
      <c r="V530" s="36"/>
      <c r="W530" s="36"/>
      <c r="X530" s="36"/>
      <c r="Y530" s="36"/>
      <c r="Z530" s="36"/>
      <c r="AA530" s="36"/>
      <c r="AB530" s="36"/>
      <c r="AC530" s="36"/>
      <c r="AD530" s="36"/>
      <c r="AE530" s="36"/>
      <c r="AT530" s="19" t="s">
        <v>151</v>
      </c>
      <c r="AU530" s="19" t="s">
        <v>82</v>
      </c>
    </row>
    <row r="531" spans="1:65" s="2" customFormat="1" ht="14.45" customHeight="1">
      <c r="A531" s="36"/>
      <c r="B531" s="37"/>
      <c r="C531" s="175" t="s">
        <v>965</v>
      </c>
      <c r="D531" s="175" t="s">
        <v>145</v>
      </c>
      <c r="E531" s="176" t="s">
        <v>1911</v>
      </c>
      <c r="F531" s="177" t="s">
        <v>1912</v>
      </c>
      <c r="G531" s="178" t="s">
        <v>148</v>
      </c>
      <c r="H531" s="179">
        <v>4</v>
      </c>
      <c r="I531" s="180"/>
      <c r="J531" s="181">
        <f>ROUND(I531*H531,2)</f>
        <v>0</v>
      </c>
      <c r="K531" s="177" t="s">
        <v>155</v>
      </c>
      <c r="L531" s="41"/>
      <c r="M531" s="182" t="s">
        <v>19</v>
      </c>
      <c r="N531" s="183" t="s">
        <v>43</v>
      </c>
      <c r="O531" s="66"/>
      <c r="P531" s="184">
        <f>O531*H531</f>
        <v>0</v>
      </c>
      <c r="Q531" s="184">
        <v>0.00016</v>
      </c>
      <c r="R531" s="184">
        <f>Q531*H531</f>
        <v>0.00064</v>
      </c>
      <c r="S531" s="184">
        <v>0</v>
      </c>
      <c r="T531" s="185">
        <f>S531*H531</f>
        <v>0</v>
      </c>
      <c r="U531" s="36"/>
      <c r="V531" s="36"/>
      <c r="W531" s="36"/>
      <c r="X531" s="36"/>
      <c r="Y531" s="36"/>
      <c r="Z531" s="36"/>
      <c r="AA531" s="36"/>
      <c r="AB531" s="36"/>
      <c r="AC531" s="36"/>
      <c r="AD531" s="36"/>
      <c r="AE531" s="36"/>
      <c r="AR531" s="186" t="s">
        <v>242</v>
      </c>
      <c r="AT531" s="186" t="s">
        <v>145</v>
      </c>
      <c r="AU531" s="186" t="s">
        <v>82</v>
      </c>
      <c r="AY531" s="19" t="s">
        <v>143</v>
      </c>
      <c r="BE531" s="187">
        <f>IF(N531="základní",J531,0)</f>
        <v>0</v>
      </c>
      <c r="BF531" s="187">
        <f>IF(N531="snížená",J531,0)</f>
        <v>0</v>
      </c>
      <c r="BG531" s="187">
        <f>IF(N531="zákl. přenesená",J531,0)</f>
        <v>0</v>
      </c>
      <c r="BH531" s="187">
        <f>IF(N531="sníž. přenesená",J531,0)</f>
        <v>0</v>
      </c>
      <c r="BI531" s="187">
        <f>IF(N531="nulová",J531,0)</f>
        <v>0</v>
      </c>
      <c r="BJ531" s="19" t="s">
        <v>80</v>
      </c>
      <c r="BK531" s="187">
        <f>ROUND(I531*H531,2)</f>
        <v>0</v>
      </c>
      <c r="BL531" s="19" t="s">
        <v>242</v>
      </c>
      <c r="BM531" s="186" t="s">
        <v>1913</v>
      </c>
    </row>
    <row r="532" spans="1:47" s="2" customFormat="1" ht="19.5">
      <c r="A532" s="36"/>
      <c r="B532" s="37"/>
      <c r="C532" s="38"/>
      <c r="D532" s="188" t="s">
        <v>151</v>
      </c>
      <c r="E532" s="38"/>
      <c r="F532" s="189" t="s">
        <v>1914</v>
      </c>
      <c r="G532" s="38"/>
      <c r="H532" s="38"/>
      <c r="I532" s="190"/>
      <c r="J532" s="38"/>
      <c r="K532" s="38"/>
      <c r="L532" s="41"/>
      <c r="M532" s="191"/>
      <c r="N532" s="192"/>
      <c r="O532" s="66"/>
      <c r="P532" s="66"/>
      <c r="Q532" s="66"/>
      <c r="R532" s="66"/>
      <c r="S532" s="66"/>
      <c r="T532" s="67"/>
      <c r="U532" s="36"/>
      <c r="V532" s="36"/>
      <c r="W532" s="36"/>
      <c r="X532" s="36"/>
      <c r="Y532" s="36"/>
      <c r="Z532" s="36"/>
      <c r="AA532" s="36"/>
      <c r="AB532" s="36"/>
      <c r="AC532" s="36"/>
      <c r="AD532" s="36"/>
      <c r="AE532" s="36"/>
      <c r="AT532" s="19" t="s">
        <v>151</v>
      </c>
      <c r="AU532" s="19" t="s">
        <v>82</v>
      </c>
    </row>
    <row r="533" spans="1:65" s="2" customFormat="1" ht="24.2" customHeight="1">
      <c r="A533" s="36"/>
      <c r="B533" s="37"/>
      <c r="C533" s="225" t="s">
        <v>969</v>
      </c>
      <c r="D533" s="225" t="s">
        <v>214</v>
      </c>
      <c r="E533" s="226" t="s">
        <v>1915</v>
      </c>
      <c r="F533" s="227" t="s">
        <v>1916</v>
      </c>
      <c r="G533" s="228" t="s">
        <v>148</v>
      </c>
      <c r="H533" s="229">
        <v>4</v>
      </c>
      <c r="I533" s="230"/>
      <c r="J533" s="231">
        <f>ROUND(I533*H533,2)</f>
        <v>0</v>
      </c>
      <c r="K533" s="227" t="s">
        <v>19</v>
      </c>
      <c r="L533" s="232"/>
      <c r="M533" s="233" t="s">
        <v>19</v>
      </c>
      <c r="N533" s="234" t="s">
        <v>43</v>
      </c>
      <c r="O533" s="66"/>
      <c r="P533" s="184">
        <f>O533*H533</f>
        <v>0</v>
      </c>
      <c r="Q533" s="184">
        <v>0.0018</v>
      </c>
      <c r="R533" s="184">
        <f>Q533*H533</f>
        <v>0.0072</v>
      </c>
      <c r="S533" s="184">
        <v>0</v>
      </c>
      <c r="T533" s="185">
        <f>S533*H533</f>
        <v>0</v>
      </c>
      <c r="U533" s="36"/>
      <c r="V533" s="36"/>
      <c r="W533" s="36"/>
      <c r="X533" s="36"/>
      <c r="Y533" s="36"/>
      <c r="Z533" s="36"/>
      <c r="AA533" s="36"/>
      <c r="AB533" s="36"/>
      <c r="AC533" s="36"/>
      <c r="AD533" s="36"/>
      <c r="AE533" s="36"/>
      <c r="AR533" s="186" t="s">
        <v>356</v>
      </c>
      <c r="AT533" s="186" t="s">
        <v>214</v>
      </c>
      <c r="AU533" s="186" t="s">
        <v>82</v>
      </c>
      <c r="AY533" s="19" t="s">
        <v>143</v>
      </c>
      <c r="BE533" s="187">
        <f>IF(N533="základní",J533,0)</f>
        <v>0</v>
      </c>
      <c r="BF533" s="187">
        <f>IF(N533="snížená",J533,0)</f>
        <v>0</v>
      </c>
      <c r="BG533" s="187">
        <f>IF(N533="zákl. přenesená",J533,0)</f>
        <v>0</v>
      </c>
      <c r="BH533" s="187">
        <f>IF(N533="sníž. přenesená",J533,0)</f>
        <v>0</v>
      </c>
      <c r="BI533" s="187">
        <f>IF(N533="nulová",J533,0)</f>
        <v>0</v>
      </c>
      <c r="BJ533" s="19" t="s">
        <v>80</v>
      </c>
      <c r="BK533" s="187">
        <f>ROUND(I533*H533,2)</f>
        <v>0</v>
      </c>
      <c r="BL533" s="19" t="s">
        <v>242</v>
      </c>
      <c r="BM533" s="186" t="s">
        <v>1917</v>
      </c>
    </row>
    <row r="534" spans="1:47" s="2" customFormat="1" ht="12">
      <c r="A534" s="36"/>
      <c r="B534" s="37"/>
      <c r="C534" s="38"/>
      <c r="D534" s="188" t="s">
        <v>151</v>
      </c>
      <c r="E534" s="38"/>
      <c r="F534" s="189" t="s">
        <v>1916</v>
      </c>
      <c r="G534" s="38"/>
      <c r="H534" s="38"/>
      <c r="I534" s="190"/>
      <c r="J534" s="38"/>
      <c r="K534" s="38"/>
      <c r="L534" s="41"/>
      <c r="M534" s="191"/>
      <c r="N534" s="192"/>
      <c r="O534" s="66"/>
      <c r="P534" s="66"/>
      <c r="Q534" s="66"/>
      <c r="R534" s="66"/>
      <c r="S534" s="66"/>
      <c r="T534" s="67"/>
      <c r="U534" s="36"/>
      <c r="V534" s="36"/>
      <c r="W534" s="36"/>
      <c r="X534" s="36"/>
      <c r="Y534" s="36"/>
      <c r="Z534" s="36"/>
      <c r="AA534" s="36"/>
      <c r="AB534" s="36"/>
      <c r="AC534" s="36"/>
      <c r="AD534" s="36"/>
      <c r="AE534" s="36"/>
      <c r="AT534" s="19" t="s">
        <v>151</v>
      </c>
      <c r="AU534" s="19" t="s">
        <v>82</v>
      </c>
    </row>
    <row r="535" spans="1:65" s="2" customFormat="1" ht="24.2" customHeight="1">
      <c r="A535" s="36"/>
      <c r="B535" s="37"/>
      <c r="C535" s="175" t="s">
        <v>974</v>
      </c>
      <c r="D535" s="175" t="s">
        <v>145</v>
      </c>
      <c r="E535" s="176" t="s">
        <v>1918</v>
      </c>
      <c r="F535" s="177" t="s">
        <v>1919</v>
      </c>
      <c r="G535" s="178" t="s">
        <v>148</v>
      </c>
      <c r="H535" s="179">
        <v>24</v>
      </c>
      <c r="I535" s="180"/>
      <c r="J535" s="181">
        <f>ROUND(I535*H535,2)</f>
        <v>0</v>
      </c>
      <c r="K535" s="177" t="s">
        <v>155</v>
      </c>
      <c r="L535" s="41"/>
      <c r="M535" s="182" t="s">
        <v>19</v>
      </c>
      <c r="N535" s="183" t="s">
        <v>43</v>
      </c>
      <c r="O535" s="66"/>
      <c r="P535" s="184">
        <f>O535*H535</f>
        <v>0</v>
      </c>
      <c r="Q535" s="184">
        <v>4E-05</v>
      </c>
      <c r="R535" s="184">
        <f>Q535*H535</f>
        <v>0.0009600000000000001</v>
      </c>
      <c r="S535" s="184">
        <v>0</v>
      </c>
      <c r="T535" s="185">
        <f>S535*H535</f>
        <v>0</v>
      </c>
      <c r="U535" s="36"/>
      <c r="V535" s="36"/>
      <c r="W535" s="36"/>
      <c r="X535" s="36"/>
      <c r="Y535" s="36"/>
      <c r="Z535" s="36"/>
      <c r="AA535" s="36"/>
      <c r="AB535" s="36"/>
      <c r="AC535" s="36"/>
      <c r="AD535" s="36"/>
      <c r="AE535" s="36"/>
      <c r="AR535" s="186" t="s">
        <v>242</v>
      </c>
      <c r="AT535" s="186" t="s">
        <v>145</v>
      </c>
      <c r="AU535" s="186" t="s">
        <v>82</v>
      </c>
      <c r="AY535" s="19" t="s">
        <v>143</v>
      </c>
      <c r="BE535" s="187">
        <f>IF(N535="základní",J535,0)</f>
        <v>0</v>
      </c>
      <c r="BF535" s="187">
        <f>IF(N535="snížená",J535,0)</f>
        <v>0</v>
      </c>
      <c r="BG535" s="187">
        <f>IF(N535="zákl. přenesená",J535,0)</f>
        <v>0</v>
      </c>
      <c r="BH535" s="187">
        <f>IF(N535="sníž. přenesená",J535,0)</f>
        <v>0</v>
      </c>
      <c r="BI535" s="187">
        <f>IF(N535="nulová",J535,0)</f>
        <v>0</v>
      </c>
      <c r="BJ535" s="19" t="s">
        <v>80</v>
      </c>
      <c r="BK535" s="187">
        <f>ROUND(I535*H535,2)</f>
        <v>0</v>
      </c>
      <c r="BL535" s="19" t="s">
        <v>242</v>
      </c>
      <c r="BM535" s="186" t="s">
        <v>1920</v>
      </c>
    </row>
    <row r="536" spans="1:47" s="2" customFormat="1" ht="12">
      <c r="A536" s="36"/>
      <c r="B536" s="37"/>
      <c r="C536" s="38"/>
      <c r="D536" s="188" t="s">
        <v>151</v>
      </c>
      <c r="E536" s="38"/>
      <c r="F536" s="189" t="s">
        <v>1921</v>
      </c>
      <c r="G536" s="38"/>
      <c r="H536" s="38"/>
      <c r="I536" s="190"/>
      <c r="J536" s="38"/>
      <c r="K536" s="38"/>
      <c r="L536" s="41"/>
      <c r="M536" s="191"/>
      <c r="N536" s="192"/>
      <c r="O536" s="66"/>
      <c r="P536" s="66"/>
      <c r="Q536" s="66"/>
      <c r="R536" s="66"/>
      <c r="S536" s="66"/>
      <c r="T536" s="67"/>
      <c r="U536" s="36"/>
      <c r="V536" s="36"/>
      <c r="W536" s="36"/>
      <c r="X536" s="36"/>
      <c r="Y536" s="36"/>
      <c r="Z536" s="36"/>
      <c r="AA536" s="36"/>
      <c r="AB536" s="36"/>
      <c r="AC536" s="36"/>
      <c r="AD536" s="36"/>
      <c r="AE536" s="36"/>
      <c r="AT536" s="19" t="s">
        <v>151</v>
      </c>
      <c r="AU536" s="19" t="s">
        <v>82</v>
      </c>
    </row>
    <row r="537" spans="1:65" s="2" customFormat="1" ht="14.45" customHeight="1">
      <c r="A537" s="36"/>
      <c r="B537" s="37"/>
      <c r="C537" s="225" t="s">
        <v>979</v>
      </c>
      <c r="D537" s="225" t="s">
        <v>214</v>
      </c>
      <c r="E537" s="226" t="s">
        <v>1922</v>
      </c>
      <c r="F537" s="227" t="s">
        <v>1923</v>
      </c>
      <c r="G537" s="228" t="s">
        <v>148</v>
      </c>
      <c r="H537" s="229">
        <v>24</v>
      </c>
      <c r="I537" s="230"/>
      <c r="J537" s="231">
        <f>ROUND(I537*H537,2)</f>
        <v>0</v>
      </c>
      <c r="K537" s="227" t="s">
        <v>19</v>
      </c>
      <c r="L537" s="232"/>
      <c r="M537" s="233" t="s">
        <v>19</v>
      </c>
      <c r="N537" s="234" t="s">
        <v>43</v>
      </c>
      <c r="O537" s="66"/>
      <c r="P537" s="184">
        <f>O537*H537</f>
        <v>0</v>
      </c>
      <c r="Q537" s="184">
        <v>0.00147</v>
      </c>
      <c r="R537" s="184">
        <f>Q537*H537</f>
        <v>0.03528</v>
      </c>
      <c r="S537" s="184">
        <v>0</v>
      </c>
      <c r="T537" s="185">
        <f>S537*H537</f>
        <v>0</v>
      </c>
      <c r="U537" s="36"/>
      <c r="V537" s="36"/>
      <c r="W537" s="36"/>
      <c r="X537" s="36"/>
      <c r="Y537" s="36"/>
      <c r="Z537" s="36"/>
      <c r="AA537" s="36"/>
      <c r="AB537" s="36"/>
      <c r="AC537" s="36"/>
      <c r="AD537" s="36"/>
      <c r="AE537" s="36"/>
      <c r="AR537" s="186" t="s">
        <v>356</v>
      </c>
      <c r="AT537" s="186" t="s">
        <v>214</v>
      </c>
      <c r="AU537" s="186" t="s">
        <v>82</v>
      </c>
      <c r="AY537" s="19" t="s">
        <v>143</v>
      </c>
      <c r="BE537" s="187">
        <f>IF(N537="základní",J537,0)</f>
        <v>0</v>
      </c>
      <c r="BF537" s="187">
        <f>IF(N537="snížená",J537,0)</f>
        <v>0</v>
      </c>
      <c r="BG537" s="187">
        <f>IF(N537="zákl. přenesená",J537,0)</f>
        <v>0</v>
      </c>
      <c r="BH537" s="187">
        <f>IF(N537="sníž. přenesená",J537,0)</f>
        <v>0</v>
      </c>
      <c r="BI537" s="187">
        <f>IF(N537="nulová",J537,0)</f>
        <v>0</v>
      </c>
      <c r="BJ537" s="19" t="s">
        <v>80</v>
      </c>
      <c r="BK537" s="187">
        <f>ROUND(I537*H537,2)</f>
        <v>0</v>
      </c>
      <c r="BL537" s="19" t="s">
        <v>242</v>
      </c>
      <c r="BM537" s="186" t="s">
        <v>1924</v>
      </c>
    </row>
    <row r="538" spans="1:47" s="2" customFormat="1" ht="12">
      <c r="A538" s="36"/>
      <c r="B538" s="37"/>
      <c r="C538" s="38"/>
      <c r="D538" s="188" t="s">
        <v>151</v>
      </c>
      <c r="E538" s="38"/>
      <c r="F538" s="189" t="s">
        <v>1923</v>
      </c>
      <c r="G538" s="38"/>
      <c r="H538" s="38"/>
      <c r="I538" s="190"/>
      <c r="J538" s="38"/>
      <c r="K538" s="38"/>
      <c r="L538" s="41"/>
      <c r="M538" s="191"/>
      <c r="N538" s="192"/>
      <c r="O538" s="66"/>
      <c r="P538" s="66"/>
      <c r="Q538" s="66"/>
      <c r="R538" s="66"/>
      <c r="S538" s="66"/>
      <c r="T538" s="67"/>
      <c r="U538" s="36"/>
      <c r="V538" s="36"/>
      <c r="W538" s="36"/>
      <c r="X538" s="36"/>
      <c r="Y538" s="36"/>
      <c r="Z538" s="36"/>
      <c r="AA538" s="36"/>
      <c r="AB538" s="36"/>
      <c r="AC538" s="36"/>
      <c r="AD538" s="36"/>
      <c r="AE538" s="36"/>
      <c r="AT538" s="19" t="s">
        <v>151</v>
      </c>
      <c r="AU538" s="19" t="s">
        <v>82</v>
      </c>
    </row>
    <row r="539" spans="1:65" s="2" customFormat="1" ht="24.2" customHeight="1">
      <c r="A539" s="36"/>
      <c r="B539" s="37"/>
      <c r="C539" s="175" t="s">
        <v>983</v>
      </c>
      <c r="D539" s="175" t="s">
        <v>145</v>
      </c>
      <c r="E539" s="176" t="s">
        <v>1925</v>
      </c>
      <c r="F539" s="177" t="s">
        <v>1926</v>
      </c>
      <c r="G539" s="178" t="s">
        <v>148</v>
      </c>
      <c r="H539" s="179">
        <v>2</v>
      </c>
      <c r="I539" s="180"/>
      <c r="J539" s="181">
        <f>ROUND(I539*H539,2)</f>
        <v>0</v>
      </c>
      <c r="K539" s="177" t="s">
        <v>155</v>
      </c>
      <c r="L539" s="41"/>
      <c r="M539" s="182" t="s">
        <v>19</v>
      </c>
      <c r="N539" s="183" t="s">
        <v>43</v>
      </c>
      <c r="O539" s="66"/>
      <c r="P539" s="184">
        <f>O539*H539</f>
        <v>0</v>
      </c>
      <c r="Q539" s="184">
        <v>4E-05</v>
      </c>
      <c r="R539" s="184">
        <f>Q539*H539</f>
        <v>8E-05</v>
      </c>
      <c r="S539" s="184">
        <v>0</v>
      </c>
      <c r="T539" s="185">
        <f>S539*H539</f>
        <v>0</v>
      </c>
      <c r="U539" s="36"/>
      <c r="V539" s="36"/>
      <c r="W539" s="36"/>
      <c r="X539" s="36"/>
      <c r="Y539" s="36"/>
      <c r="Z539" s="36"/>
      <c r="AA539" s="36"/>
      <c r="AB539" s="36"/>
      <c r="AC539" s="36"/>
      <c r="AD539" s="36"/>
      <c r="AE539" s="36"/>
      <c r="AR539" s="186" t="s">
        <v>242</v>
      </c>
      <c r="AT539" s="186" t="s">
        <v>145</v>
      </c>
      <c r="AU539" s="186" t="s">
        <v>82</v>
      </c>
      <c r="AY539" s="19" t="s">
        <v>143</v>
      </c>
      <c r="BE539" s="187">
        <f>IF(N539="základní",J539,0)</f>
        <v>0</v>
      </c>
      <c r="BF539" s="187">
        <f>IF(N539="snížená",J539,0)</f>
        <v>0</v>
      </c>
      <c r="BG539" s="187">
        <f>IF(N539="zákl. přenesená",J539,0)</f>
        <v>0</v>
      </c>
      <c r="BH539" s="187">
        <f>IF(N539="sníž. přenesená",J539,0)</f>
        <v>0</v>
      </c>
      <c r="BI539" s="187">
        <f>IF(N539="nulová",J539,0)</f>
        <v>0</v>
      </c>
      <c r="BJ539" s="19" t="s">
        <v>80</v>
      </c>
      <c r="BK539" s="187">
        <f>ROUND(I539*H539,2)</f>
        <v>0</v>
      </c>
      <c r="BL539" s="19" t="s">
        <v>242</v>
      </c>
      <c r="BM539" s="186" t="s">
        <v>1927</v>
      </c>
    </row>
    <row r="540" spans="1:47" s="2" customFormat="1" ht="19.5">
      <c r="A540" s="36"/>
      <c r="B540" s="37"/>
      <c r="C540" s="38"/>
      <c r="D540" s="188" t="s">
        <v>151</v>
      </c>
      <c r="E540" s="38"/>
      <c r="F540" s="189" t="s">
        <v>1928</v>
      </c>
      <c r="G540" s="38"/>
      <c r="H540" s="38"/>
      <c r="I540" s="190"/>
      <c r="J540" s="38"/>
      <c r="K540" s="38"/>
      <c r="L540" s="41"/>
      <c r="M540" s="191"/>
      <c r="N540" s="192"/>
      <c r="O540" s="66"/>
      <c r="P540" s="66"/>
      <c r="Q540" s="66"/>
      <c r="R540" s="66"/>
      <c r="S540" s="66"/>
      <c r="T540" s="67"/>
      <c r="U540" s="36"/>
      <c r="V540" s="36"/>
      <c r="W540" s="36"/>
      <c r="X540" s="36"/>
      <c r="Y540" s="36"/>
      <c r="Z540" s="36"/>
      <c r="AA540" s="36"/>
      <c r="AB540" s="36"/>
      <c r="AC540" s="36"/>
      <c r="AD540" s="36"/>
      <c r="AE540" s="36"/>
      <c r="AT540" s="19" t="s">
        <v>151</v>
      </c>
      <c r="AU540" s="19" t="s">
        <v>82</v>
      </c>
    </row>
    <row r="541" spans="1:65" s="2" customFormat="1" ht="14.45" customHeight="1">
      <c r="A541" s="36"/>
      <c r="B541" s="37"/>
      <c r="C541" s="225" t="s">
        <v>988</v>
      </c>
      <c r="D541" s="225" t="s">
        <v>214</v>
      </c>
      <c r="E541" s="226" t="s">
        <v>1929</v>
      </c>
      <c r="F541" s="227" t="s">
        <v>1930</v>
      </c>
      <c r="G541" s="228" t="s">
        <v>148</v>
      </c>
      <c r="H541" s="229">
        <v>2</v>
      </c>
      <c r="I541" s="230"/>
      <c r="J541" s="231">
        <f>ROUND(I541*H541,2)</f>
        <v>0</v>
      </c>
      <c r="K541" s="227" t="s">
        <v>19</v>
      </c>
      <c r="L541" s="232"/>
      <c r="M541" s="233" t="s">
        <v>19</v>
      </c>
      <c r="N541" s="234" t="s">
        <v>43</v>
      </c>
      <c r="O541" s="66"/>
      <c r="P541" s="184">
        <f>O541*H541</f>
        <v>0</v>
      </c>
      <c r="Q541" s="184">
        <v>0.0018</v>
      </c>
      <c r="R541" s="184">
        <f>Q541*H541</f>
        <v>0.0036</v>
      </c>
      <c r="S541" s="184">
        <v>0</v>
      </c>
      <c r="T541" s="185">
        <f>S541*H541</f>
        <v>0</v>
      </c>
      <c r="U541" s="36"/>
      <c r="V541" s="36"/>
      <c r="W541" s="36"/>
      <c r="X541" s="36"/>
      <c r="Y541" s="36"/>
      <c r="Z541" s="36"/>
      <c r="AA541" s="36"/>
      <c r="AB541" s="36"/>
      <c r="AC541" s="36"/>
      <c r="AD541" s="36"/>
      <c r="AE541" s="36"/>
      <c r="AR541" s="186" t="s">
        <v>356</v>
      </c>
      <c r="AT541" s="186" t="s">
        <v>214</v>
      </c>
      <c r="AU541" s="186" t="s">
        <v>82</v>
      </c>
      <c r="AY541" s="19" t="s">
        <v>143</v>
      </c>
      <c r="BE541" s="187">
        <f>IF(N541="základní",J541,0)</f>
        <v>0</v>
      </c>
      <c r="BF541" s="187">
        <f>IF(N541="snížená",J541,0)</f>
        <v>0</v>
      </c>
      <c r="BG541" s="187">
        <f>IF(N541="zákl. přenesená",J541,0)</f>
        <v>0</v>
      </c>
      <c r="BH541" s="187">
        <f>IF(N541="sníž. přenesená",J541,0)</f>
        <v>0</v>
      </c>
      <c r="BI541" s="187">
        <f>IF(N541="nulová",J541,0)</f>
        <v>0</v>
      </c>
      <c r="BJ541" s="19" t="s">
        <v>80</v>
      </c>
      <c r="BK541" s="187">
        <f>ROUND(I541*H541,2)</f>
        <v>0</v>
      </c>
      <c r="BL541" s="19" t="s">
        <v>242</v>
      </c>
      <c r="BM541" s="186" t="s">
        <v>1931</v>
      </c>
    </row>
    <row r="542" spans="1:47" s="2" customFormat="1" ht="12">
      <c r="A542" s="36"/>
      <c r="B542" s="37"/>
      <c r="C542" s="38"/>
      <c r="D542" s="188" t="s">
        <v>151</v>
      </c>
      <c r="E542" s="38"/>
      <c r="F542" s="189" t="s">
        <v>1930</v>
      </c>
      <c r="G542" s="38"/>
      <c r="H542" s="38"/>
      <c r="I542" s="190"/>
      <c r="J542" s="38"/>
      <c r="K542" s="38"/>
      <c r="L542" s="41"/>
      <c r="M542" s="191"/>
      <c r="N542" s="192"/>
      <c r="O542" s="66"/>
      <c r="P542" s="66"/>
      <c r="Q542" s="66"/>
      <c r="R542" s="66"/>
      <c r="S542" s="66"/>
      <c r="T542" s="67"/>
      <c r="U542" s="36"/>
      <c r="V542" s="36"/>
      <c r="W542" s="36"/>
      <c r="X542" s="36"/>
      <c r="Y542" s="36"/>
      <c r="Z542" s="36"/>
      <c r="AA542" s="36"/>
      <c r="AB542" s="36"/>
      <c r="AC542" s="36"/>
      <c r="AD542" s="36"/>
      <c r="AE542" s="36"/>
      <c r="AT542" s="19" t="s">
        <v>151</v>
      </c>
      <c r="AU542" s="19" t="s">
        <v>82</v>
      </c>
    </row>
    <row r="543" spans="1:65" s="2" customFormat="1" ht="14.45" customHeight="1">
      <c r="A543" s="36"/>
      <c r="B543" s="37"/>
      <c r="C543" s="175" t="s">
        <v>992</v>
      </c>
      <c r="D543" s="175" t="s">
        <v>145</v>
      </c>
      <c r="E543" s="176" t="s">
        <v>1932</v>
      </c>
      <c r="F543" s="177" t="s">
        <v>1933</v>
      </c>
      <c r="G543" s="178" t="s">
        <v>148</v>
      </c>
      <c r="H543" s="179">
        <v>2</v>
      </c>
      <c r="I543" s="180"/>
      <c r="J543" s="181">
        <f>ROUND(I543*H543,2)</f>
        <v>0</v>
      </c>
      <c r="K543" s="177" t="s">
        <v>155</v>
      </c>
      <c r="L543" s="41"/>
      <c r="M543" s="182" t="s">
        <v>19</v>
      </c>
      <c r="N543" s="183" t="s">
        <v>43</v>
      </c>
      <c r="O543" s="66"/>
      <c r="P543" s="184">
        <f>O543*H543</f>
        <v>0</v>
      </c>
      <c r="Q543" s="184">
        <v>0</v>
      </c>
      <c r="R543" s="184">
        <f>Q543*H543</f>
        <v>0</v>
      </c>
      <c r="S543" s="184">
        <v>0.00225</v>
      </c>
      <c r="T543" s="185">
        <f>S543*H543</f>
        <v>0.0045</v>
      </c>
      <c r="U543" s="36"/>
      <c r="V543" s="36"/>
      <c r="W543" s="36"/>
      <c r="X543" s="36"/>
      <c r="Y543" s="36"/>
      <c r="Z543" s="36"/>
      <c r="AA543" s="36"/>
      <c r="AB543" s="36"/>
      <c r="AC543" s="36"/>
      <c r="AD543" s="36"/>
      <c r="AE543" s="36"/>
      <c r="AR543" s="186" t="s">
        <v>242</v>
      </c>
      <c r="AT543" s="186" t="s">
        <v>145</v>
      </c>
      <c r="AU543" s="186" t="s">
        <v>82</v>
      </c>
      <c r="AY543" s="19" t="s">
        <v>143</v>
      </c>
      <c r="BE543" s="187">
        <f>IF(N543="základní",J543,0)</f>
        <v>0</v>
      </c>
      <c r="BF543" s="187">
        <f>IF(N543="snížená",J543,0)</f>
        <v>0</v>
      </c>
      <c r="BG543" s="187">
        <f>IF(N543="zákl. přenesená",J543,0)</f>
        <v>0</v>
      </c>
      <c r="BH543" s="187">
        <f>IF(N543="sníž. přenesená",J543,0)</f>
        <v>0</v>
      </c>
      <c r="BI543" s="187">
        <f>IF(N543="nulová",J543,0)</f>
        <v>0</v>
      </c>
      <c r="BJ543" s="19" t="s">
        <v>80</v>
      </c>
      <c r="BK543" s="187">
        <f>ROUND(I543*H543,2)</f>
        <v>0</v>
      </c>
      <c r="BL543" s="19" t="s">
        <v>242</v>
      </c>
      <c r="BM543" s="186" t="s">
        <v>1934</v>
      </c>
    </row>
    <row r="544" spans="1:47" s="2" customFormat="1" ht="12">
      <c r="A544" s="36"/>
      <c r="B544" s="37"/>
      <c r="C544" s="38"/>
      <c r="D544" s="188" t="s">
        <v>151</v>
      </c>
      <c r="E544" s="38"/>
      <c r="F544" s="189" t="s">
        <v>1935</v>
      </c>
      <c r="G544" s="38"/>
      <c r="H544" s="38"/>
      <c r="I544" s="190"/>
      <c r="J544" s="38"/>
      <c r="K544" s="38"/>
      <c r="L544" s="41"/>
      <c r="M544" s="191"/>
      <c r="N544" s="192"/>
      <c r="O544" s="66"/>
      <c r="P544" s="66"/>
      <c r="Q544" s="66"/>
      <c r="R544" s="66"/>
      <c r="S544" s="66"/>
      <c r="T544" s="67"/>
      <c r="U544" s="36"/>
      <c r="V544" s="36"/>
      <c r="W544" s="36"/>
      <c r="X544" s="36"/>
      <c r="Y544" s="36"/>
      <c r="Z544" s="36"/>
      <c r="AA544" s="36"/>
      <c r="AB544" s="36"/>
      <c r="AC544" s="36"/>
      <c r="AD544" s="36"/>
      <c r="AE544" s="36"/>
      <c r="AT544" s="19" t="s">
        <v>151</v>
      </c>
      <c r="AU544" s="19" t="s">
        <v>82</v>
      </c>
    </row>
    <row r="545" spans="1:65" s="2" customFormat="1" ht="24.2" customHeight="1">
      <c r="A545" s="36"/>
      <c r="B545" s="37"/>
      <c r="C545" s="175" t="s">
        <v>996</v>
      </c>
      <c r="D545" s="175" t="s">
        <v>145</v>
      </c>
      <c r="E545" s="176" t="s">
        <v>1936</v>
      </c>
      <c r="F545" s="177" t="s">
        <v>1937</v>
      </c>
      <c r="G545" s="178" t="s">
        <v>148</v>
      </c>
      <c r="H545" s="179">
        <v>7</v>
      </c>
      <c r="I545" s="180"/>
      <c r="J545" s="181">
        <f>ROUND(I545*H545,2)</f>
        <v>0</v>
      </c>
      <c r="K545" s="177" t="s">
        <v>155</v>
      </c>
      <c r="L545" s="41"/>
      <c r="M545" s="182" t="s">
        <v>19</v>
      </c>
      <c r="N545" s="183" t="s">
        <v>43</v>
      </c>
      <c r="O545" s="66"/>
      <c r="P545" s="184">
        <f>O545*H545</f>
        <v>0</v>
      </c>
      <c r="Q545" s="184">
        <v>0.00013</v>
      </c>
      <c r="R545" s="184">
        <f>Q545*H545</f>
        <v>0.0009099999999999999</v>
      </c>
      <c r="S545" s="184">
        <v>0</v>
      </c>
      <c r="T545" s="185">
        <f>S545*H545</f>
        <v>0</v>
      </c>
      <c r="U545" s="36"/>
      <c r="V545" s="36"/>
      <c r="W545" s="36"/>
      <c r="X545" s="36"/>
      <c r="Y545" s="36"/>
      <c r="Z545" s="36"/>
      <c r="AA545" s="36"/>
      <c r="AB545" s="36"/>
      <c r="AC545" s="36"/>
      <c r="AD545" s="36"/>
      <c r="AE545" s="36"/>
      <c r="AR545" s="186" t="s">
        <v>242</v>
      </c>
      <c r="AT545" s="186" t="s">
        <v>145</v>
      </c>
      <c r="AU545" s="186" t="s">
        <v>82</v>
      </c>
      <c r="AY545" s="19" t="s">
        <v>143</v>
      </c>
      <c r="BE545" s="187">
        <f>IF(N545="základní",J545,0)</f>
        <v>0</v>
      </c>
      <c r="BF545" s="187">
        <f>IF(N545="snížená",J545,0)</f>
        <v>0</v>
      </c>
      <c r="BG545" s="187">
        <f>IF(N545="zákl. přenesená",J545,0)</f>
        <v>0</v>
      </c>
      <c r="BH545" s="187">
        <f>IF(N545="sníž. přenesená",J545,0)</f>
        <v>0</v>
      </c>
      <c r="BI545" s="187">
        <f>IF(N545="nulová",J545,0)</f>
        <v>0</v>
      </c>
      <c r="BJ545" s="19" t="s">
        <v>80</v>
      </c>
      <c r="BK545" s="187">
        <f>ROUND(I545*H545,2)</f>
        <v>0</v>
      </c>
      <c r="BL545" s="19" t="s">
        <v>242</v>
      </c>
      <c r="BM545" s="186" t="s">
        <v>1938</v>
      </c>
    </row>
    <row r="546" spans="1:47" s="2" customFormat="1" ht="19.5">
      <c r="A546" s="36"/>
      <c r="B546" s="37"/>
      <c r="C546" s="38"/>
      <c r="D546" s="188" t="s">
        <v>151</v>
      </c>
      <c r="E546" s="38"/>
      <c r="F546" s="189" t="s">
        <v>1939</v>
      </c>
      <c r="G546" s="38"/>
      <c r="H546" s="38"/>
      <c r="I546" s="190"/>
      <c r="J546" s="38"/>
      <c r="K546" s="38"/>
      <c r="L546" s="41"/>
      <c r="M546" s="191"/>
      <c r="N546" s="192"/>
      <c r="O546" s="66"/>
      <c r="P546" s="66"/>
      <c r="Q546" s="66"/>
      <c r="R546" s="66"/>
      <c r="S546" s="66"/>
      <c r="T546" s="67"/>
      <c r="U546" s="36"/>
      <c r="V546" s="36"/>
      <c r="W546" s="36"/>
      <c r="X546" s="36"/>
      <c r="Y546" s="36"/>
      <c r="Z546" s="36"/>
      <c r="AA546" s="36"/>
      <c r="AB546" s="36"/>
      <c r="AC546" s="36"/>
      <c r="AD546" s="36"/>
      <c r="AE546" s="36"/>
      <c r="AT546" s="19" t="s">
        <v>151</v>
      </c>
      <c r="AU546" s="19" t="s">
        <v>82</v>
      </c>
    </row>
    <row r="547" spans="1:65" s="2" customFormat="1" ht="24.2" customHeight="1">
      <c r="A547" s="36"/>
      <c r="B547" s="37"/>
      <c r="C547" s="225" t="s">
        <v>1001</v>
      </c>
      <c r="D547" s="225" t="s">
        <v>214</v>
      </c>
      <c r="E547" s="226" t="s">
        <v>1940</v>
      </c>
      <c r="F547" s="227" t="s">
        <v>1941</v>
      </c>
      <c r="G547" s="228" t="s">
        <v>148</v>
      </c>
      <c r="H547" s="229">
        <v>7</v>
      </c>
      <c r="I547" s="230"/>
      <c r="J547" s="231">
        <f>ROUND(I547*H547,2)</f>
        <v>0</v>
      </c>
      <c r="K547" s="227" t="s">
        <v>155</v>
      </c>
      <c r="L547" s="232"/>
      <c r="M547" s="233" t="s">
        <v>19</v>
      </c>
      <c r="N547" s="234" t="s">
        <v>43</v>
      </c>
      <c r="O547" s="66"/>
      <c r="P547" s="184">
        <f>O547*H547</f>
        <v>0</v>
      </c>
      <c r="Q547" s="184">
        <v>0.00538</v>
      </c>
      <c r="R547" s="184">
        <f>Q547*H547</f>
        <v>0.03766</v>
      </c>
      <c r="S547" s="184">
        <v>0</v>
      </c>
      <c r="T547" s="185">
        <f>S547*H547</f>
        <v>0</v>
      </c>
      <c r="U547" s="36"/>
      <c r="V547" s="36"/>
      <c r="W547" s="36"/>
      <c r="X547" s="36"/>
      <c r="Y547" s="36"/>
      <c r="Z547" s="36"/>
      <c r="AA547" s="36"/>
      <c r="AB547" s="36"/>
      <c r="AC547" s="36"/>
      <c r="AD547" s="36"/>
      <c r="AE547" s="36"/>
      <c r="AR547" s="186" t="s">
        <v>356</v>
      </c>
      <c r="AT547" s="186" t="s">
        <v>214</v>
      </c>
      <c r="AU547" s="186" t="s">
        <v>82</v>
      </c>
      <c r="AY547" s="19" t="s">
        <v>143</v>
      </c>
      <c r="BE547" s="187">
        <f>IF(N547="základní",J547,0)</f>
        <v>0</v>
      </c>
      <c r="BF547" s="187">
        <f>IF(N547="snížená",J547,0)</f>
        <v>0</v>
      </c>
      <c r="BG547" s="187">
        <f>IF(N547="zákl. přenesená",J547,0)</f>
        <v>0</v>
      </c>
      <c r="BH547" s="187">
        <f>IF(N547="sníž. přenesená",J547,0)</f>
        <v>0</v>
      </c>
      <c r="BI547" s="187">
        <f>IF(N547="nulová",J547,0)</f>
        <v>0</v>
      </c>
      <c r="BJ547" s="19" t="s">
        <v>80</v>
      </c>
      <c r="BK547" s="187">
        <f>ROUND(I547*H547,2)</f>
        <v>0</v>
      </c>
      <c r="BL547" s="19" t="s">
        <v>242</v>
      </c>
      <c r="BM547" s="186" t="s">
        <v>1942</v>
      </c>
    </row>
    <row r="548" spans="1:47" s="2" customFormat="1" ht="12">
      <c r="A548" s="36"/>
      <c r="B548" s="37"/>
      <c r="C548" s="38"/>
      <c r="D548" s="188" t="s">
        <v>151</v>
      </c>
      <c r="E548" s="38"/>
      <c r="F548" s="189" t="s">
        <v>1941</v>
      </c>
      <c r="G548" s="38"/>
      <c r="H548" s="38"/>
      <c r="I548" s="190"/>
      <c r="J548" s="38"/>
      <c r="K548" s="38"/>
      <c r="L548" s="41"/>
      <c r="M548" s="191"/>
      <c r="N548" s="192"/>
      <c r="O548" s="66"/>
      <c r="P548" s="66"/>
      <c r="Q548" s="66"/>
      <c r="R548" s="66"/>
      <c r="S548" s="66"/>
      <c r="T548" s="67"/>
      <c r="U548" s="36"/>
      <c r="V548" s="36"/>
      <c r="W548" s="36"/>
      <c r="X548" s="36"/>
      <c r="Y548" s="36"/>
      <c r="Z548" s="36"/>
      <c r="AA548" s="36"/>
      <c r="AB548" s="36"/>
      <c r="AC548" s="36"/>
      <c r="AD548" s="36"/>
      <c r="AE548" s="36"/>
      <c r="AT548" s="19" t="s">
        <v>151</v>
      </c>
      <c r="AU548" s="19" t="s">
        <v>82</v>
      </c>
    </row>
    <row r="549" spans="1:65" s="2" customFormat="1" ht="14.45" customHeight="1">
      <c r="A549" s="36"/>
      <c r="B549" s="37"/>
      <c r="C549" s="175" t="s">
        <v>1005</v>
      </c>
      <c r="D549" s="175" t="s">
        <v>145</v>
      </c>
      <c r="E549" s="176" t="s">
        <v>1943</v>
      </c>
      <c r="F549" s="177" t="s">
        <v>1944</v>
      </c>
      <c r="G549" s="178" t="s">
        <v>148</v>
      </c>
      <c r="H549" s="179">
        <v>23</v>
      </c>
      <c r="I549" s="180"/>
      <c r="J549" s="181">
        <f>ROUND(I549*H549,2)</f>
        <v>0</v>
      </c>
      <c r="K549" s="177" t="s">
        <v>155</v>
      </c>
      <c r="L549" s="41"/>
      <c r="M549" s="182" t="s">
        <v>19</v>
      </c>
      <c r="N549" s="183" t="s">
        <v>43</v>
      </c>
      <c r="O549" s="66"/>
      <c r="P549" s="184">
        <f>O549*H549</f>
        <v>0</v>
      </c>
      <c r="Q549" s="184">
        <v>0</v>
      </c>
      <c r="R549" s="184">
        <f>Q549*H549</f>
        <v>0</v>
      </c>
      <c r="S549" s="184">
        <v>0.00085</v>
      </c>
      <c r="T549" s="185">
        <f>S549*H549</f>
        <v>0.019549999999999998</v>
      </c>
      <c r="U549" s="36"/>
      <c r="V549" s="36"/>
      <c r="W549" s="36"/>
      <c r="X549" s="36"/>
      <c r="Y549" s="36"/>
      <c r="Z549" s="36"/>
      <c r="AA549" s="36"/>
      <c r="AB549" s="36"/>
      <c r="AC549" s="36"/>
      <c r="AD549" s="36"/>
      <c r="AE549" s="36"/>
      <c r="AR549" s="186" t="s">
        <v>242</v>
      </c>
      <c r="AT549" s="186" t="s">
        <v>145</v>
      </c>
      <c r="AU549" s="186" t="s">
        <v>82</v>
      </c>
      <c r="AY549" s="19" t="s">
        <v>143</v>
      </c>
      <c r="BE549" s="187">
        <f>IF(N549="základní",J549,0)</f>
        <v>0</v>
      </c>
      <c r="BF549" s="187">
        <f>IF(N549="snížená",J549,0)</f>
        <v>0</v>
      </c>
      <c r="BG549" s="187">
        <f>IF(N549="zákl. přenesená",J549,0)</f>
        <v>0</v>
      </c>
      <c r="BH549" s="187">
        <f>IF(N549="sníž. přenesená",J549,0)</f>
        <v>0</v>
      </c>
      <c r="BI549" s="187">
        <f>IF(N549="nulová",J549,0)</f>
        <v>0</v>
      </c>
      <c r="BJ549" s="19" t="s">
        <v>80</v>
      </c>
      <c r="BK549" s="187">
        <f>ROUND(I549*H549,2)</f>
        <v>0</v>
      </c>
      <c r="BL549" s="19" t="s">
        <v>242</v>
      </c>
      <c r="BM549" s="186" t="s">
        <v>1945</v>
      </c>
    </row>
    <row r="550" spans="1:47" s="2" customFormat="1" ht="19.5">
      <c r="A550" s="36"/>
      <c r="B550" s="37"/>
      <c r="C550" s="38"/>
      <c r="D550" s="188" t="s">
        <v>151</v>
      </c>
      <c r="E550" s="38"/>
      <c r="F550" s="189" t="s">
        <v>1946</v>
      </c>
      <c r="G550" s="38"/>
      <c r="H550" s="38"/>
      <c r="I550" s="190"/>
      <c r="J550" s="38"/>
      <c r="K550" s="38"/>
      <c r="L550" s="41"/>
      <c r="M550" s="191"/>
      <c r="N550" s="192"/>
      <c r="O550" s="66"/>
      <c r="P550" s="66"/>
      <c r="Q550" s="66"/>
      <c r="R550" s="66"/>
      <c r="S550" s="66"/>
      <c r="T550" s="67"/>
      <c r="U550" s="36"/>
      <c r="V550" s="36"/>
      <c r="W550" s="36"/>
      <c r="X550" s="36"/>
      <c r="Y550" s="36"/>
      <c r="Z550" s="36"/>
      <c r="AA550" s="36"/>
      <c r="AB550" s="36"/>
      <c r="AC550" s="36"/>
      <c r="AD550" s="36"/>
      <c r="AE550" s="36"/>
      <c r="AT550" s="19" t="s">
        <v>151</v>
      </c>
      <c r="AU550" s="19" t="s">
        <v>82</v>
      </c>
    </row>
    <row r="551" spans="1:65" s="2" customFormat="1" ht="24.2" customHeight="1">
      <c r="A551" s="36"/>
      <c r="B551" s="37"/>
      <c r="C551" s="175" t="s">
        <v>1010</v>
      </c>
      <c r="D551" s="175" t="s">
        <v>145</v>
      </c>
      <c r="E551" s="176" t="s">
        <v>1947</v>
      </c>
      <c r="F551" s="177" t="s">
        <v>1948</v>
      </c>
      <c r="G551" s="178" t="s">
        <v>148</v>
      </c>
      <c r="H551" s="179">
        <v>1</v>
      </c>
      <c r="I551" s="180"/>
      <c r="J551" s="181">
        <f>ROUND(I551*H551,2)</f>
        <v>0</v>
      </c>
      <c r="K551" s="177" t="s">
        <v>155</v>
      </c>
      <c r="L551" s="41"/>
      <c r="M551" s="182" t="s">
        <v>19</v>
      </c>
      <c r="N551" s="183" t="s">
        <v>43</v>
      </c>
      <c r="O551" s="66"/>
      <c r="P551" s="184">
        <f>O551*H551</f>
        <v>0</v>
      </c>
      <c r="Q551" s="184">
        <v>0.00075</v>
      </c>
      <c r="R551" s="184">
        <f>Q551*H551</f>
        <v>0.00075</v>
      </c>
      <c r="S551" s="184">
        <v>0</v>
      </c>
      <c r="T551" s="185">
        <f>S551*H551</f>
        <v>0</v>
      </c>
      <c r="U551" s="36"/>
      <c r="V551" s="36"/>
      <c r="W551" s="36"/>
      <c r="X551" s="36"/>
      <c r="Y551" s="36"/>
      <c r="Z551" s="36"/>
      <c r="AA551" s="36"/>
      <c r="AB551" s="36"/>
      <c r="AC551" s="36"/>
      <c r="AD551" s="36"/>
      <c r="AE551" s="36"/>
      <c r="AR551" s="186" t="s">
        <v>242</v>
      </c>
      <c r="AT551" s="186" t="s">
        <v>145</v>
      </c>
      <c r="AU551" s="186" t="s">
        <v>82</v>
      </c>
      <c r="AY551" s="19" t="s">
        <v>143</v>
      </c>
      <c r="BE551" s="187">
        <f>IF(N551="základní",J551,0)</f>
        <v>0</v>
      </c>
      <c r="BF551" s="187">
        <f>IF(N551="snížená",J551,0)</f>
        <v>0</v>
      </c>
      <c r="BG551" s="187">
        <f>IF(N551="zákl. přenesená",J551,0)</f>
        <v>0</v>
      </c>
      <c r="BH551" s="187">
        <f>IF(N551="sníž. přenesená",J551,0)</f>
        <v>0</v>
      </c>
      <c r="BI551" s="187">
        <f>IF(N551="nulová",J551,0)</f>
        <v>0</v>
      </c>
      <c r="BJ551" s="19" t="s">
        <v>80</v>
      </c>
      <c r="BK551" s="187">
        <f>ROUND(I551*H551,2)</f>
        <v>0</v>
      </c>
      <c r="BL551" s="19" t="s">
        <v>242</v>
      </c>
      <c r="BM551" s="186" t="s">
        <v>1949</v>
      </c>
    </row>
    <row r="552" spans="1:47" s="2" customFormat="1" ht="19.5">
      <c r="A552" s="36"/>
      <c r="B552" s="37"/>
      <c r="C552" s="38"/>
      <c r="D552" s="188" t="s">
        <v>151</v>
      </c>
      <c r="E552" s="38"/>
      <c r="F552" s="189" t="s">
        <v>1950</v>
      </c>
      <c r="G552" s="38"/>
      <c r="H552" s="38"/>
      <c r="I552" s="190"/>
      <c r="J552" s="38"/>
      <c r="K552" s="38"/>
      <c r="L552" s="41"/>
      <c r="M552" s="191"/>
      <c r="N552" s="192"/>
      <c r="O552" s="66"/>
      <c r="P552" s="66"/>
      <c r="Q552" s="66"/>
      <c r="R552" s="66"/>
      <c r="S552" s="66"/>
      <c r="T552" s="67"/>
      <c r="U552" s="36"/>
      <c r="V552" s="36"/>
      <c r="W552" s="36"/>
      <c r="X552" s="36"/>
      <c r="Y552" s="36"/>
      <c r="Z552" s="36"/>
      <c r="AA552" s="36"/>
      <c r="AB552" s="36"/>
      <c r="AC552" s="36"/>
      <c r="AD552" s="36"/>
      <c r="AE552" s="36"/>
      <c r="AT552" s="19" t="s">
        <v>151</v>
      </c>
      <c r="AU552" s="19" t="s">
        <v>82</v>
      </c>
    </row>
    <row r="553" spans="1:65" s="2" customFormat="1" ht="14.45" customHeight="1">
      <c r="A553" s="36"/>
      <c r="B553" s="37"/>
      <c r="C553" s="175" t="s">
        <v>1015</v>
      </c>
      <c r="D553" s="175" t="s">
        <v>145</v>
      </c>
      <c r="E553" s="176" t="s">
        <v>1951</v>
      </c>
      <c r="F553" s="177" t="s">
        <v>1952</v>
      </c>
      <c r="G553" s="178" t="s">
        <v>148</v>
      </c>
      <c r="H553" s="179">
        <v>12</v>
      </c>
      <c r="I553" s="180"/>
      <c r="J553" s="181">
        <f>ROUND(I553*H553,2)</f>
        <v>0</v>
      </c>
      <c r="K553" s="177" t="s">
        <v>19</v>
      </c>
      <c r="L553" s="41"/>
      <c r="M553" s="182" t="s">
        <v>19</v>
      </c>
      <c r="N553" s="183" t="s">
        <v>43</v>
      </c>
      <c r="O553" s="66"/>
      <c r="P553" s="184">
        <f>O553*H553</f>
        <v>0</v>
      </c>
      <c r="Q553" s="184">
        <v>9E-05</v>
      </c>
      <c r="R553" s="184">
        <f>Q553*H553</f>
        <v>0.00108</v>
      </c>
      <c r="S553" s="184">
        <v>0</v>
      </c>
      <c r="T553" s="185">
        <f>S553*H553</f>
        <v>0</v>
      </c>
      <c r="U553" s="36"/>
      <c r="V553" s="36"/>
      <c r="W553" s="36"/>
      <c r="X553" s="36"/>
      <c r="Y553" s="36"/>
      <c r="Z553" s="36"/>
      <c r="AA553" s="36"/>
      <c r="AB553" s="36"/>
      <c r="AC553" s="36"/>
      <c r="AD553" s="36"/>
      <c r="AE553" s="36"/>
      <c r="AR553" s="186" t="s">
        <v>242</v>
      </c>
      <c r="AT553" s="186" t="s">
        <v>145</v>
      </c>
      <c r="AU553" s="186" t="s">
        <v>82</v>
      </c>
      <c r="AY553" s="19" t="s">
        <v>143</v>
      </c>
      <c r="BE553" s="187">
        <f>IF(N553="základní",J553,0)</f>
        <v>0</v>
      </c>
      <c r="BF553" s="187">
        <f>IF(N553="snížená",J553,0)</f>
        <v>0</v>
      </c>
      <c r="BG553" s="187">
        <f>IF(N553="zákl. přenesená",J553,0)</f>
        <v>0</v>
      </c>
      <c r="BH553" s="187">
        <f>IF(N553="sníž. přenesená",J553,0)</f>
        <v>0</v>
      </c>
      <c r="BI553" s="187">
        <f>IF(N553="nulová",J553,0)</f>
        <v>0</v>
      </c>
      <c r="BJ553" s="19" t="s">
        <v>80</v>
      </c>
      <c r="BK553" s="187">
        <f>ROUND(I553*H553,2)</f>
        <v>0</v>
      </c>
      <c r="BL553" s="19" t="s">
        <v>242</v>
      </c>
      <c r="BM553" s="186" t="s">
        <v>1953</v>
      </c>
    </row>
    <row r="554" spans="1:47" s="2" customFormat="1" ht="12">
      <c r="A554" s="36"/>
      <c r="B554" s="37"/>
      <c r="C554" s="38"/>
      <c r="D554" s="188" t="s">
        <v>151</v>
      </c>
      <c r="E554" s="38"/>
      <c r="F554" s="189" t="s">
        <v>1952</v>
      </c>
      <c r="G554" s="38"/>
      <c r="H554" s="38"/>
      <c r="I554" s="190"/>
      <c r="J554" s="38"/>
      <c r="K554" s="38"/>
      <c r="L554" s="41"/>
      <c r="M554" s="191"/>
      <c r="N554" s="192"/>
      <c r="O554" s="66"/>
      <c r="P554" s="66"/>
      <c r="Q554" s="66"/>
      <c r="R554" s="66"/>
      <c r="S554" s="66"/>
      <c r="T554" s="67"/>
      <c r="U554" s="36"/>
      <c r="V554" s="36"/>
      <c r="W554" s="36"/>
      <c r="X554" s="36"/>
      <c r="Y554" s="36"/>
      <c r="Z554" s="36"/>
      <c r="AA554" s="36"/>
      <c r="AB554" s="36"/>
      <c r="AC554" s="36"/>
      <c r="AD554" s="36"/>
      <c r="AE554" s="36"/>
      <c r="AT554" s="19" t="s">
        <v>151</v>
      </c>
      <c r="AU554" s="19" t="s">
        <v>82</v>
      </c>
    </row>
    <row r="555" spans="1:65" s="2" customFormat="1" ht="24.2" customHeight="1">
      <c r="A555" s="36"/>
      <c r="B555" s="37"/>
      <c r="C555" s="175" t="s">
        <v>1020</v>
      </c>
      <c r="D555" s="175" t="s">
        <v>145</v>
      </c>
      <c r="E555" s="176" t="s">
        <v>1954</v>
      </c>
      <c r="F555" s="177" t="s">
        <v>1955</v>
      </c>
      <c r="G555" s="178" t="s">
        <v>196</v>
      </c>
      <c r="H555" s="179">
        <v>1.11</v>
      </c>
      <c r="I555" s="180"/>
      <c r="J555" s="181">
        <f>ROUND(I555*H555,2)</f>
        <v>0</v>
      </c>
      <c r="K555" s="177" t="s">
        <v>155</v>
      </c>
      <c r="L555" s="41"/>
      <c r="M555" s="182" t="s">
        <v>19</v>
      </c>
      <c r="N555" s="183" t="s">
        <v>43</v>
      </c>
      <c r="O555" s="66"/>
      <c r="P555" s="184">
        <f>O555*H555</f>
        <v>0</v>
      </c>
      <c r="Q555" s="184">
        <v>0</v>
      </c>
      <c r="R555" s="184">
        <f>Q555*H555</f>
        <v>0</v>
      </c>
      <c r="S555" s="184">
        <v>0</v>
      </c>
      <c r="T555" s="185">
        <f>S555*H555</f>
        <v>0</v>
      </c>
      <c r="U555" s="36"/>
      <c r="V555" s="36"/>
      <c r="W555" s="36"/>
      <c r="X555" s="36"/>
      <c r="Y555" s="36"/>
      <c r="Z555" s="36"/>
      <c r="AA555" s="36"/>
      <c r="AB555" s="36"/>
      <c r="AC555" s="36"/>
      <c r="AD555" s="36"/>
      <c r="AE555" s="36"/>
      <c r="AR555" s="186" t="s">
        <v>242</v>
      </c>
      <c r="AT555" s="186" t="s">
        <v>145</v>
      </c>
      <c r="AU555" s="186" t="s">
        <v>82</v>
      </c>
      <c r="AY555" s="19" t="s">
        <v>143</v>
      </c>
      <c r="BE555" s="187">
        <f>IF(N555="základní",J555,0)</f>
        <v>0</v>
      </c>
      <c r="BF555" s="187">
        <f>IF(N555="snížená",J555,0)</f>
        <v>0</v>
      </c>
      <c r="BG555" s="187">
        <f>IF(N555="zákl. přenesená",J555,0)</f>
        <v>0</v>
      </c>
      <c r="BH555" s="187">
        <f>IF(N555="sníž. přenesená",J555,0)</f>
        <v>0</v>
      </c>
      <c r="BI555" s="187">
        <f>IF(N555="nulová",J555,0)</f>
        <v>0</v>
      </c>
      <c r="BJ555" s="19" t="s">
        <v>80</v>
      </c>
      <c r="BK555" s="187">
        <f>ROUND(I555*H555,2)</f>
        <v>0</v>
      </c>
      <c r="BL555" s="19" t="s">
        <v>242</v>
      </c>
      <c r="BM555" s="186" t="s">
        <v>1956</v>
      </c>
    </row>
    <row r="556" spans="1:47" s="2" customFormat="1" ht="29.25">
      <c r="A556" s="36"/>
      <c r="B556" s="37"/>
      <c r="C556" s="38"/>
      <c r="D556" s="188" t="s">
        <v>151</v>
      </c>
      <c r="E556" s="38"/>
      <c r="F556" s="189" t="s">
        <v>1957</v>
      </c>
      <c r="G556" s="38"/>
      <c r="H556" s="38"/>
      <c r="I556" s="190"/>
      <c r="J556" s="38"/>
      <c r="K556" s="38"/>
      <c r="L556" s="41"/>
      <c r="M556" s="191"/>
      <c r="N556" s="192"/>
      <c r="O556" s="66"/>
      <c r="P556" s="66"/>
      <c r="Q556" s="66"/>
      <c r="R556" s="66"/>
      <c r="S556" s="66"/>
      <c r="T556" s="67"/>
      <c r="U556" s="36"/>
      <c r="V556" s="36"/>
      <c r="W556" s="36"/>
      <c r="X556" s="36"/>
      <c r="Y556" s="36"/>
      <c r="Z556" s="36"/>
      <c r="AA556" s="36"/>
      <c r="AB556" s="36"/>
      <c r="AC556" s="36"/>
      <c r="AD556" s="36"/>
      <c r="AE556" s="36"/>
      <c r="AT556" s="19" t="s">
        <v>151</v>
      </c>
      <c r="AU556" s="19" t="s">
        <v>82</v>
      </c>
    </row>
    <row r="557" spans="1:65" s="2" customFormat="1" ht="24.2" customHeight="1">
      <c r="A557" s="36"/>
      <c r="B557" s="37"/>
      <c r="C557" s="175" t="s">
        <v>1025</v>
      </c>
      <c r="D557" s="175" t="s">
        <v>145</v>
      </c>
      <c r="E557" s="176" t="s">
        <v>1958</v>
      </c>
      <c r="F557" s="177" t="s">
        <v>1959</v>
      </c>
      <c r="G557" s="178" t="s">
        <v>196</v>
      </c>
      <c r="H557" s="179">
        <v>1.11</v>
      </c>
      <c r="I557" s="180"/>
      <c r="J557" s="181">
        <f>ROUND(I557*H557,2)</f>
        <v>0</v>
      </c>
      <c r="K557" s="177" t="s">
        <v>155</v>
      </c>
      <c r="L557" s="41"/>
      <c r="M557" s="182" t="s">
        <v>19</v>
      </c>
      <c r="N557" s="183" t="s">
        <v>43</v>
      </c>
      <c r="O557" s="66"/>
      <c r="P557" s="184">
        <f>O557*H557</f>
        <v>0</v>
      </c>
      <c r="Q557" s="184">
        <v>0</v>
      </c>
      <c r="R557" s="184">
        <f>Q557*H557</f>
        <v>0</v>
      </c>
      <c r="S557" s="184">
        <v>0</v>
      </c>
      <c r="T557" s="185">
        <f>S557*H557</f>
        <v>0</v>
      </c>
      <c r="U557" s="36"/>
      <c r="V557" s="36"/>
      <c r="W557" s="36"/>
      <c r="X557" s="36"/>
      <c r="Y557" s="36"/>
      <c r="Z557" s="36"/>
      <c r="AA557" s="36"/>
      <c r="AB557" s="36"/>
      <c r="AC557" s="36"/>
      <c r="AD557" s="36"/>
      <c r="AE557" s="36"/>
      <c r="AR557" s="186" t="s">
        <v>242</v>
      </c>
      <c r="AT557" s="186" t="s">
        <v>145</v>
      </c>
      <c r="AU557" s="186" t="s">
        <v>82</v>
      </c>
      <c r="AY557" s="19" t="s">
        <v>143</v>
      </c>
      <c r="BE557" s="187">
        <f>IF(N557="základní",J557,0)</f>
        <v>0</v>
      </c>
      <c r="BF557" s="187">
        <f>IF(N557="snížená",J557,0)</f>
        <v>0</v>
      </c>
      <c r="BG557" s="187">
        <f>IF(N557="zákl. přenesená",J557,0)</f>
        <v>0</v>
      </c>
      <c r="BH557" s="187">
        <f>IF(N557="sníž. přenesená",J557,0)</f>
        <v>0</v>
      </c>
      <c r="BI557" s="187">
        <f>IF(N557="nulová",J557,0)</f>
        <v>0</v>
      </c>
      <c r="BJ557" s="19" t="s">
        <v>80</v>
      </c>
      <c r="BK557" s="187">
        <f>ROUND(I557*H557,2)</f>
        <v>0</v>
      </c>
      <c r="BL557" s="19" t="s">
        <v>242</v>
      </c>
      <c r="BM557" s="186" t="s">
        <v>1960</v>
      </c>
    </row>
    <row r="558" spans="1:47" s="2" customFormat="1" ht="29.25">
      <c r="A558" s="36"/>
      <c r="B558" s="37"/>
      <c r="C558" s="38"/>
      <c r="D558" s="188" t="s">
        <v>151</v>
      </c>
      <c r="E558" s="38"/>
      <c r="F558" s="189" t="s">
        <v>1961</v>
      </c>
      <c r="G558" s="38"/>
      <c r="H558" s="38"/>
      <c r="I558" s="190"/>
      <c r="J558" s="38"/>
      <c r="K558" s="38"/>
      <c r="L558" s="41"/>
      <c r="M558" s="191"/>
      <c r="N558" s="192"/>
      <c r="O558" s="66"/>
      <c r="P558" s="66"/>
      <c r="Q558" s="66"/>
      <c r="R558" s="66"/>
      <c r="S558" s="66"/>
      <c r="T558" s="67"/>
      <c r="U558" s="36"/>
      <c r="V558" s="36"/>
      <c r="W558" s="36"/>
      <c r="X558" s="36"/>
      <c r="Y558" s="36"/>
      <c r="Z558" s="36"/>
      <c r="AA558" s="36"/>
      <c r="AB558" s="36"/>
      <c r="AC558" s="36"/>
      <c r="AD558" s="36"/>
      <c r="AE558" s="36"/>
      <c r="AT558" s="19" t="s">
        <v>151</v>
      </c>
      <c r="AU558" s="19" t="s">
        <v>82</v>
      </c>
    </row>
    <row r="559" spans="2:63" s="12" customFormat="1" ht="22.9" customHeight="1">
      <c r="B559" s="159"/>
      <c r="C559" s="160"/>
      <c r="D559" s="161" t="s">
        <v>71</v>
      </c>
      <c r="E559" s="173" t="s">
        <v>1962</v>
      </c>
      <c r="F559" s="173" t="s">
        <v>1963</v>
      </c>
      <c r="G559" s="160"/>
      <c r="H559" s="160"/>
      <c r="I559" s="163"/>
      <c r="J559" s="174">
        <f>BK559</f>
        <v>0</v>
      </c>
      <c r="K559" s="160"/>
      <c r="L559" s="165"/>
      <c r="M559" s="166"/>
      <c r="N559" s="167"/>
      <c r="O559" s="167"/>
      <c r="P559" s="168">
        <f>SUM(P560:P571)</f>
        <v>0</v>
      </c>
      <c r="Q559" s="167"/>
      <c r="R559" s="168">
        <f>SUM(R560:R571)</f>
        <v>0.269</v>
      </c>
      <c r="S559" s="167"/>
      <c r="T559" s="169">
        <f>SUM(T560:T571)</f>
        <v>0</v>
      </c>
      <c r="AR559" s="170" t="s">
        <v>82</v>
      </c>
      <c r="AT559" s="171" t="s">
        <v>71</v>
      </c>
      <c r="AU559" s="171" t="s">
        <v>80</v>
      </c>
      <c r="AY559" s="170" t="s">
        <v>143</v>
      </c>
      <c r="BK559" s="172">
        <f>SUM(BK560:BK571)</f>
        <v>0</v>
      </c>
    </row>
    <row r="560" spans="1:65" s="2" customFormat="1" ht="24.2" customHeight="1">
      <c r="A560" s="36"/>
      <c r="B560" s="37"/>
      <c r="C560" s="175" t="s">
        <v>1030</v>
      </c>
      <c r="D560" s="175" t="s">
        <v>145</v>
      </c>
      <c r="E560" s="176" t="s">
        <v>1964</v>
      </c>
      <c r="F560" s="177" t="s">
        <v>1965</v>
      </c>
      <c r="G560" s="178" t="s">
        <v>438</v>
      </c>
      <c r="H560" s="179">
        <v>2</v>
      </c>
      <c r="I560" s="180"/>
      <c r="J560" s="181">
        <f>ROUND(I560*H560,2)</f>
        <v>0</v>
      </c>
      <c r="K560" s="177" t="s">
        <v>155</v>
      </c>
      <c r="L560" s="41"/>
      <c r="M560" s="182" t="s">
        <v>19</v>
      </c>
      <c r="N560" s="183" t="s">
        <v>43</v>
      </c>
      <c r="O560" s="66"/>
      <c r="P560" s="184">
        <f>O560*H560</f>
        <v>0</v>
      </c>
      <c r="Q560" s="184">
        <v>0.0039</v>
      </c>
      <c r="R560" s="184">
        <f>Q560*H560</f>
        <v>0.0078</v>
      </c>
      <c r="S560" s="184">
        <v>0</v>
      </c>
      <c r="T560" s="185">
        <f>S560*H560</f>
        <v>0</v>
      </c>
      <c r="U560" s="36"/>
      <c r="V560" s="36"/>
      <c r="W560" s="36"/>
      <c r="X560" s="36"/>
      <c r="Y560" s="36"/>
      <c r="Z560" s="36"/>
      <c r="AA560" s="36"/>
      <c r="AB560" s="36"/>
      <c r="AC560" s="36"/>
      <c r="AD560" s="36"/>
      <c r="AE560" s="36"/>
      <c r="AR560" s="186" t="s">
        <v>242</v>
      </c>
      <c r="AT560" s="186" t="s">
        <v>145</v>
      </c>
      <c r="AU560" s="186" t="s">
        <v>82</v>
      </c>
      <c r="AY560" s="19" t="s">
        <v>143</v>
      </c>
      <c r="BE560" s="187">
        <f>IF(N560="základní",J560,0)</f>
        <v>0</v>
      </c>
      <c r="BF560" s="187">
        <f>IF(N560="snížená",J560,0)</f>
        <v>0</v>
      </c>
      <c r="BG560" s="187">
        <f>IF(N560="zákl. přenesená",J560,0)</f>
        <v>0</v>
      </c>
      <c r="BH560" s="187">
        <f>IF(N560="sníž. přenesená",J560,0)</f>
        <v>0</v>
      </c>
      <c r="BI560" s="187">
        <f>IF(N560="nulová",J560,0)</f>
        <v>0</v>
      </c>
      <c r="BJ560" s="19" t="s">
        <v>80</v>
      </c>
      <c r="BK560" s="187">
        <f>ROUND(I560*H560,2)</f>
        <v>0</v>
      </c>
      <c r="BL560" s="19" t="s">
        <v>242</v>
      </c>
      <c r="BM560" s="186" t="s">
        <v>1966</v>
      </c>
    </row>
    <row r="561" spans="1:47" s="2" customFormat="1" ht="19.5">
      <c r="A561" s="36"/>
      <c r="B561" s="37"/>
      <c r="C561" s="38"/>
      <c r="D561" s="188" t="s">
        <v>151</v>
      </c>
      <c r="E561" s="38"/>
      <c r="F561" s="189" t="s">
        <v>1967</v>
      </c>
      <c r="G561" s="38"/>
      <c r="H561" s="38"/>
      <c r="I561" s="190"/>
      <c r="J561" s="38"/>
      <c r="K561" s="38"/>
      <c r="L561" s="41"/>
      <c r="M561" s="191"/>
      <c r="N561" s="192"/>
      <c r="O561" s="66"/>
      <c r="P561" s="66"/>
      <c r="Q561" s="66"/>
      <c r="R561" s="66"/>
      <c r="S561" s="66"/>
      <c r="T561" s="67"/>
      <c r="U561" s="36"/>
      <c r="V561" s="36"/>
      <c r="W561" s="36"/>
      <c r="X561" s="36"/>
      <c r="Y561" s="36"/>
      <c r="Z561" s="36"/>
      <c r="AA561" s="36"/>
      <c r="AB561" s="36"/>
      <c r="AC561" s="36"/>
      <c r="AD561" s="36"/>
      <c r="AE561" s="36"/>
      <c r="AT561" s="19" t="s">
        <v>151</v>
      </c>
      <c r="AU561" s="19" t="s">
        <v>82</v>
      </c>
    </row>
    <row r="562" spans="1:65" s="2" customFormat="1" ht="24.2" customHeight="1">
      <c r="A562" s="36"/>
      <c r="B562" s="37"/>
      <c r="C562" s="175" t="s">
        <v>1035</v>
      </c>
      <c r="D562" s="175" t="s">
        <v>145</v>
      </c>
      <c r="E562" s="176" t="s">
        <v>1968</v>
      </c>
      <c r="F562" s="177" t="s">
        <v>1969</v>
      </c>
      <c r="G562" s="178" t="s">
        <v>438</v>
      </c>
      <c r="H562" s="179">
        <v>8</v>
      </c>
      <c r="I562" s="180"/>
      <c r="J562" s="181">
        <f>ROUND(I562*H562,2)</f>
        <v>0</v>
      </c>
      <c r="K562" s="177" t="s">
        <v>155</v>
      </c>
      <c r="L562" s="41"/>
      <c r="M562" s="182" t="s">
        <v>19</v>
      </c>
      <c r="N562" s="183" t="s">
        <v>43</v>
      </c>
      <c r="O562" s="66"/>
      <c r="P562" s="184">
        <f>O562*H562</f>
        <v>0</v>
      </c>
      <c r="Q562" s="184">
        <v>0.0077</v>
      </c>
      <c r="R562" s="184">
        <f>Q562*H562</f>
        <v>0.0616</v>
      </c>
      <c r="S562" s="184">
        <v>0</v>
      </c>
      <c r="T562" s="185">
        <f>S562*H562</f>
        <v>0</v>
      </c>
      <c r="U562" s="36"/>
      <c r="V562" s="36"/>
      <c r="W562" s="36"/>
      <c r="X562" s="36"/>
      <c r="Y562" s="36"/>
      <c r="Z562" s="36"/>
      <c r="AA562" s="36"/>
      <c r="AB562" s="36"/>
      <c r="AC562" s="36"/>
      <c r="AD562" s="36"/>
      <c r="AE562" s="36"/>
      <c r="AR562" s="186" t="s">
        <v>242</v>
      </c>
      <c r="AT562" s="186" t="s">
        <v>145</v>
      </c>
      <c r="AU562" s="186" t="s">
        <v>82</v>
      </c>
      <c r="AY562" s="19" t="s">
        <v>143</v>
      </c>
      <c r="BE562" s="187">
        <f>IF(N562="základní",J562,0)</f>
        <v>0</v>
      </c>
      <c r="BF562" s="187">
        <f>IF(N562="snížená",J562,0)</f>
        <v>0</v>
      </c>
      <c r="BG562" s="187">
        <f>IF(N562="zákl. přenesená",J562,0)</f>
        <v>0</v>
      </c>
      <c r="BH562" s="187">
        <f>IF(N562="sníž. přenesená",J562,0)</f>
        <v>0</v>
      </c>
      <c r="BI562" s="187">
        <f>IF(N562="nulová",J562,0)</f>
        <v>0</v>
      </c>
      <c r="BJ562" s="19" t="s">
        <v>80</v>
      </c>
      <c r="BK562" s="187">
        <f>ROUND(I562*H562,2)</f>
        <v>0</v>
      </c>
      <c r="BL562" s="19" t="s">
        <v>242</v>
      </c>
      <c r="BM562" s="186" t="s">
        <v>1970</v>
      </c>
    </row>
    <row r="563" spans="1:47" s="2" customFormat="1" ht="19.5">
      <c r="A563" s="36"/>
      <c r="B563" s="37"/>
      <c r="C563" s="38"/>
      <c r="D563" s="188" t="s">
        <v>151</v>
      </c>
      <c r="E563" s="38"/>
      <c r="F563" s="189" t="s">
        <v>1971</v>
      </c>
      <c r="G563" s="38"/>
      <c r="H563" s="38"/>
      <c r="I563" s="190"/>
      <c r="J563" s="38"/>
      <c r="K563" s="38"/>
      <c r="L563" s="41"/>
      <c r="M563" s="191"/>
      <c r="N563" s="192"/>
      <c r="O563" s="66"/>
      <c r="P563" s="66"/>
      <c r="Q563" s="66"/>
      <c r="R563" s="66"/>
      <c r="S563" s="66"/>
      <c r="T563" s="67"/>
      <c r="U563" s="36"/>
      <c r="V563" s="36"/>
      <c r="W563" s="36"/>
      <c r="X563" s="36"/>
      <c r="Y563" s="36"/>
      <c r="Z563" s="36"/>
      <c r="AA563" s="36"/>
      <c r="AB563" s="36"/>
      <c r="AC563" s="36"/>
      <c r="AD563" s="36"/>
      <c r="AE563" s="36"/>
      <c r="AT563" s="19" t="s">
        <v>151</v>
      </c>
      <c r="AU563" s="19" t="s">
        <v>82</v>
      </c>
    </row>
    <row r="564" spans="1:65" s="2" customFormat="1" ht="24.2" customHeight="1">
      <c r="A564" s="36"/>
      <c r="B564" s="37"/>
      <c r="C564" s="175" t="s">
        <v>1039</v>
      </c>
      <c r="D564" s="175" t="s">
        <v>145</v>
      </c>
      <c r="E564" s="176" t="s">
        <v>1972</v>
      </c>
      <c r="F564" s="177" t="s">
        <v>1973</v>
      </c>
      <c r="G564" s="178" t="s">
        <v>438</v>
      </c>
      <c r="H564" s="179">
        <v>18</v>
      </c>
      <c r="I564" s="180"/>
      <c r="J564" s="181">
        <f>ROUND(I564*H564,2)</f>
        <v>0</v>
      </c>
      <c r="K564" s="177" t="s">
        <v>155</v>
      </c>
      <c r="L564" s="41"/>
      <c r="M564" s="182" t="s">
        <v>19</v>
      </c>
      <c r="N564" s="183" t="s">
        <v>43</v>
      </c>
      <c r="O564" s="66"/>
      <c r="P564" s="184">
        <f>O564*H564</f>
        <v>0</v>
      </c>
      <c r="Q564" s="184">
        <v>0.0092</v>
      </c>
      <c r="R564" s="184">
        <f>Q564*H564</f>
        <v>0.1656</v>
      </c>
      <c r="S564" s="184">
        <v>0</v>
      </c>
      <c r="T564" s="185">
        <f>S564*H564</f>
        <v>0</v>
      </c>
      <c r="U564" s="36"/>
      <c r="V564" s="36"/>
      <c r="W564" s="36"/>
      <c r="X564" s="36"/>
      <c r="Y564" s="36"/>
      <c r="Z564" s="36"/>
      <c r="AA564" s="36"/>
      <c r="AB564" s="36"/>
      <c r="AC564" s="36"/>
      <c r="AD564" s="36"/>
      <c r="AE564" s="36"/>
      <c r="AR564" s="186" t="s">
        <v>242</v>
      </c>
      <c r="AT564" s="186" t="s">
        <v>145</v>
      </c>
      <c r="AU564" s="186" t="s">
        <v>82</v>
      </c>
      <c r="AY564" s="19" t="s">
        <v>143</v>
      </c>
      <c r="BE564" s="187">
        <f>IF(N564="základní",J564,0)</f>
        <v>0</v>
      </c>
      <c r="BF564" s="187">
        <f>IF(N564="snížená",J564,0)</f>
        <v>0</v>
      </c>
      <c r="BG564" s="187">
        <f>IF(N564="zákl. přenesená",J564,0)</f>
        <v>0</v>
      </c>
      <c r="BH564" s="187">
        <f>IF(N564="sníž. přenesená",J564,0)</f>
        <v>0</v>
      </c>
      <c r="BI564" s="187">
        <f>IF(N564="nulová",J564,0)</f>
        <v>0</v>
      </c>
      <c r="BJ564" s="19" t="s">
        <v>80</v>
      </c>
      <c r="BK564" s="187">
        <f>ROUND(I564*H564,2)</f>
        <v>0</v>
      </c>
      <c r="BL564" s="19" t="s">
        <v>242</v>
      </c>
      <c r="BM564" s="186" t="s">
        <v>1974</v>
      </c>
    </row>
    <row r="565" spans="1:47" s="2" customFormat="1" ht="29.25">
      <c r="A565" s="36"/>
      <c r="B565" s="37"/>
      <c r="C565" s="38"/>
      <c r="D565" s="188" t="s">
        <v>151</v>
      </c>
      <c r="E565" s="38"/>
      <c r="F565" s="189" t="s">
        <v>1975</v>
      </c>
      <c r="G565" s="38"/>
      <c r="H565" s="38"/>
      <c r="I565" s="190"/>
      <c r="J565" s="38"/>
      <c r="K565" s="38"/>
      <c r="L565" s="41"/>
      <c r="M565" s="191"/>
      <c r="N565" s="192"/>
      <c r="O565" s="66"/>
      <c r="P565" s="66"/>
      <c r="Q565" s="66"/>
      <c r="R565" s="66"/>
      <c r="S565" s="66"/>
      <c r="T565" s="67"/>
      <c r="U565" s="36"/>
      <c r="V565" s="36"/>
      <c r="W565" s="36"/>
      <c r="X565" s="36"/>
      <c r="Y565" s="36"/>
      <c r="Z565" s="36"/>
      <c r="AA565" s="36"/>
      <c r="AB565" s="36"/>
      <c r="AC565" s="36"/>
      <c r="AD565" s="36"/>
      <c r="AE565" s="36"/>
      <c r="AT565" s="19" t="s">
        <v>151</v>
      </c>
      <c r="AU565" s="19" t="s">
        <v>82</v>
      </c>
    </row>
    <row r="566" spans="1:65" s="2" customFormat="1" ht="24.2" customHeight="1">
      <c r="A566" s="36"/>
      <c r="B566" s="37"/>
      <c r="C566" s="175" t="s">
        <v>1043</v>
      </c>
      <c r="D566" s="175" t="s">
        <v>145</v>
      </c>
      <c r="E566" s="176" t="s">
        <v>1976</v>
      </c>
      <c r="F566" s="177" t="s">
        <v>1977</v>
      </c>
      <c r="G566" s="178" t="s">
        <v>438</v>
      </c>
      <c r="H566" s="179">
        <v>4</v>
      </c>
      <c r="I566" s="180"/>
      <c r="J566" s="181">
        <f>ROUND(I566*H566,2)</f>
        <v>0</v>
      </c>
      <c r="K566" s="177" t="s">
        <v>19</v>
      </c>
      <c r="L566" s="41"/>
      <c r="M566" s="182" t="s">
        <v>19</v>
      </c>
      <c r="N566" s="183" t="s">
        <v>43</v>
      </c>
      <c r="O566" s="66"/>
      <c r="P566" s="184">
        <f>O566*H566</f>
        <v>0</v>
      </c>
      <c r="Q566" s="184">
        <v>0.0085</v>
      </c>
      <c r="R566" s="184">
        <f>Q566*H566</f>
        <v>0.034</v>
      </c>
      <c r="S566" s="184">
        <v>0</v>
      </c>
      <c r="T566" s="185">
        <f>S566*H566</f>
        <v>0</v>
      </c>
      <c r="U566" s="36"/>
      <c r="V566" s="36"/>
      <c r="W566" s="36"/>
      <c r="X566" s="36"/>
      <c r="Y566" s="36"/>
      <c r="Z566" s="36"/>
      <c r="AA566" s="36"/>
      <c r="AB566" s="36"/>
      <c r="AC566" s="36"/>
      <c r="AD566" s="36"/>
      <c r="AE566" s="36"/>
      <c r="AR566" s="186" t="s">
        <v>242</v>
      </c>
      <c r="AT566" s="186" t="s">
        <v>145</v>
      </c>
      <c r="AU566" s="186" t="s">
        <v>82</v>
      </c>
      <c r="AY566" s="19" t="s">
        <v>143</v>
      </c>
      <c r="BE566" s="187">
        <f>IF(N566="základní",J566,0)</f>
        <v>0</v>
      </c>
      <c r="BF566" s="187">
        <f>IF(N566="snížená",J566,0)</f>
        <v>0</v>
      </c>
      <c r="BG566" s="187">
        <f>IF(N566="zákl. přenesená",J566,0)</f>
        <v>0</v>
      </c>
      <c r="BH566" s="187">
        <f>IF(N566="sníž. přenesená",J566,0)</f>
        <v>0</v>
      </c>
      <c r="BI566" s="187">
        <f>IF(N566="nulová",J566,0)</f>
        <v>0</v>
      </c>
      <c r="BJ566" s="19" t="s">
        <v>80</v>
      </c>
      <c r="BK566" s="187">
        <f>ROUND(I566*H566,2)</f>
        <v>0</v>
      </c>
      <c r="BL566" s="19" t="s">
        <v>242</v>
      </c>
      <c r="BM566" s="186" t="s">
        <v>1978</v>
      </c>
    </row>
    <row r="567" spans="1:47" s="2" customFormat="1" ht="19.5">
      <c r="A567" s="36"/>
      <c r="B567" s="37"/>
      <c r="C567" s="38"/>
      <c r="D567" s="188" t="s">
        <v>151</v>
      </c>
      <c r="E567" s="38"/>
      <c r="F567" s="189" t="s">
        <v>1977</v>
      </c>
      <c r="G567" s="38"/>
      <c r="H567" s="38"/>
      <c r="I567" s="190"/>
      <c r="J567" s="38"/>
      <c r="K567" s="38"/>
      <c r="L567" s="41"/>
      <c r="M567" s="191"/>
      <c r="N567" s="192"/>
      <c r="O567" s="66"/>
      <c r="P567" s="66"/>
      <c r="Q567" s="66"/>
      <c r="R567" s="66"/>
      <c r="S567" s="66"/>
      <c r="T567" s="67"/>
      <c r="U567" s="36"/>
      <c r="V567" s="36"/>
      <c r="W567" s="36"/>
      <c r="X567" s="36"/>
      <c r="Y567" s="36"/>
      <c r="Z567" s="36"/>
      <c r="AA567" s="36"/>
      <c r="AB567" s="36"/>
      <c r="AC567" s="36"/>
      <c r="AD567" s="36"/>
      <c r="AE567" s="36"/>
      <c r="AT567" s="19" t="s">
        <v>151</v>
      </c>
      <c r="AU567" s="19" t="s">
        <v>82</v>
      </c>
    </row>
    <row r="568" spans="1:65" s="2" customFormat="1" ht="24.2" customHeight="1">
      <c r="A568" s="36"/>
      <c r="B568" s="37"/>
      <c r="C568" s="175" t="s">
        <v>1048</v>
      </c>
      <c r="D568" s="175" t="s">
        <v>145</v>
      </c>
      <c r="E568" s="176" t="s">
        <v>1979</v>
      </c>
      <c r="F568" s="177" t="s">
        <v>1980</v>
      </c>
      <c r="G568" s="178" t="s">
        <v>196</v>
      </c>
      <c r="H568" s="179">
        <v>0.269</v>
      </c>
      <c r="I568" s="180"/>
      <c r="J568" s="181">
        <f>ROUND(I568*H568,2)</f>
        <v>0</v>
      </c>
      <c r="K568" s="177" t="s">
        <v>155</v>
      </c>
      <c r="L568" s="41"/>
      <c r="M568" s="182" t="s">
        <v>19</v>
      </c>
      <c r="N568" s="183" t="s">
        <v>43</v>
      </c>
      <c r="O568" s="66"/>
      <c r="P568" s="184">
        <f>O568*H568</f>
        <v>0</v>
      </c>
      <c r="Q568" s="184">
        <v>0</v>
      </c>
      <c r="R568" s="184">
        <f>Q568*H568</f>
        <v>0</v>
      </c>
      <c r="S568" s="184">
        <v>0</v>
      </c>
      <c r="T568" s="185">
        <f>S568*H568</f>
        <v>0</v>
      </c>
      <c r="U568" s="36"/>
      <c r="V568" s="36"/>
      <c r="W568" s="36"/>
      <c r="X568" s="36"/>
      <c r="Y568" s="36"/>
      <c r="Z568" s="36"/>
      <c r="AA568" s="36"/>
      <c r="AB568" s="36"/>
      <c r="AC568" s="36"/>
      <c r="AD568" s="36"/>
      <c r="AE568" s="36"/>
      <c r="AR568" s="186" t="s">
        <v>242</v>
      </c>
      <c r="AT568" s="186" t="s">
        <v>145</v>
      </c>
      <c r="AU568" s="186" t="s">
        <v>82</v>
      </c>
      <c r="AY568" s="19" t="s">
        <v>143</v>
      </c>
      <c r="BE568" s="187">
        <f>IF(N568="základní",J568,0)</f>
        <v>0</v>
      </c>
      <c r="BF568" s="187">
        <f>IF(N568="snížená",J568,0)</f>
        <v>0</v>
      </c>
      <c r="BG568" s="187">
        <f>IF(N568="zákl. přenesená",J568,0)</f>
        <v>0</v>
      </c>
      <c r="BH568" s="187">
        <f>IF(N568="sníž. přenesená",J568,0)</f>
        <v>0</v>
      </c>
      <c r="BI568" s="187">
        <f>IF(N568="nulová",J568,0)</f>
        <v>0</v>
      </c>
      <c r="BJ568" s="19" t="s">
        <v>80</v>
      </c>
      <c r="BK568" s="187">
        <f>ROUND(I568*H568,2)</f>
        <v>0</v>
      </c>
      <c r="BL568" s="19" t="s">
        <v>242</v>
      </c>
      <c r="BM568" s="186" t="s">
        <v>1981</v>
      </c>
    </row>
    <row r="569" spans="1:47" s="2" customFormat="1" ht="29.25">
      <c r="A569" s="36"/>
      <c r="B569" s="37"/>
      <c r="C569" s="38"/>
      <c r="D569" s="188" t="s">
        <v>151</v>
      </c>
      <c r="E569" s="38"/>
      <c r="F569" s="189" t="s">
        <v>1982</v>
      </c>
      <c r="G569" s="38"/>
      <c r="H569" s="38"/>
      <c r="I569" s="190"/>
      <c r="J569" s="38"/>
      <c r="K569" s="38"/>
      <c r="L569" s="41"/>
      <c r="M569" s="191"/>
      <c r="N569" s="192"/>
      <c r="O569" s="66"/>
      <c r="P569" s="66"/>
      <c r="Q569" s="66"/>
      <c r="R569" s="66"/>
      <c r="S569" s="66"/>
      <c r="T569" s="67"/>
      <c r="U569" s="36"/>
      <c r="V569" s="36"/>
      <c r="W569" s="36"/>
      <c r="X569" s="36"/>
      <c r="Y569" s="36"/>
      <c r="Z569" s="36"/>
      <c r="AA569" s="36"/>
      <c r="AB569" s="36"/>
      <c r="AC569" s="36"/>
      <c r="AD569" s="36"/>
      <c r="AE569" s="36"/>
      <c r="AT569" s="19" t="s">
        <v>151</v>
      </c>
      <c r="AU569" s="19" t="s">
        <v>82</v>
      </c>
    </row>
    <row r="570" spans="1:65" s="2" customFormat="1" ht="24.2" customHeight="1">
      <c r="A570" s="36"/>
      <c r="B570" s="37"/>
      <c r="C570" s="175" t="s">
        <v>1055</v>
      </c>
      <c r="D570" s="175" t="s">
        <v>145</v>
      </c>
      <c r="E570" s="176" t="s">
        <v>1983</v>
      </c>
      <c r="F570" s="177" t="s">
        <v>1984</v>
      </c>
      <c r="G570" s="178" t="s">
        <v>196</v>
      </c>
      <c r="H570" s="179">
        <v>0.269</v>
      </c>
      <c r="I570" s="180"/>
      <c r="J570" s="181">
        <f>ROUND(I570*H570,2)</f>
        <v>0</v>
      </c>
      <c r="K570" s="177" t="s">
        <v>155</v>
      </c>
      <c r="L570" s="41"/>
      <c r="M570" s="182" t="s">
        <v>19</v>
      </c>
      <c r="N570" s="183" t="s">
        <v>43</v>
      </c>
      <c r="O570" s="66"/>
      <c r="P570" s="184">
        <f>O570*H570</f>
        <v>0</v>
      </c>
      <c r="Q570" s="184">
        <v>0</v>
      </c>
      <c r="R570" s="184">
        <f>Q570*H570</f>
        <v>0</v>
      </c>
      <c r="S570" s="184">
        <v>0</v>
      </c>
      <c r="T570" s="185">
        <f>S570*H570</f>
        <v>0</v>
      </c>
      <c r="U570" s="36"/>
      <c r="V570" s="36"/>
      <c r="W570" s="36"/>
      <c r="X570" s="36"/>
      <c r="Y570" s="36"/>
      <c r="Z570" s="36"/>
      <c r="AA570" s="36"/>
      <c r="AB570" s="36"/>
      <c r="AC570" s="36"/>
      <c r="AD570" s="36"/>
      <c r="AE570" s="36"/>
      <c r="AR570" s="186" t="s">
        <v>242</v>
      </c>
      <c r="AT570" s="186" t="s">
        <v>145</v>
      </c>
      <c r="AU570" s="186" t="s">
        <v>82</v>
      </c>
      <c r="AY570" s="19" t="s">
        <v>143</v>
      </c>
      <c r="BE570" s="187">
        <f>IF(N570="základní",J570,0)</f>
        <v>0</v>
      </c>
      <c r="BF570" s="187">
        <f>IF(N570="snížená",J570,0)</f>
        <v>0</v>
      </c>
      <c r="BG570" s="187">
        <f>IF(N570="zákl. přenesená",J570,0)</f>
        <v>0</v>
      </c>
      <c r="BH570" s="187">
        <f>IF(N570="sníž. přenesená",J570,0)</f>
        <v>0</v>
      </c>
      <c r="BI570" s="187">
        <f>IF(N570="nulová",J570,0)</f>
        <v>0</v>
      </c>
      <c r="BJ570" s="19" t="s">
        <v>80</v>
      </c>
      <c r="BK570" s="187">
        <f>ROUND(I570*H570,2)</f>
        <v>0</v>
      </c>
      <c r="BL570" s="19" t="s">
        <v>242</v>
      </c>
      <c r="BM570" s="186" t="s">
        <v>1985</v>
      </c>
    </row>
    <row r="571" spans="1:47" s="2" customFormat="1" ht="29.25">
      <c r="A571" s="36"/>
      <c r="B571" s="37"/>
      <c r="C571" s="38"/>
      <c r="D571" s="188" t="s">
        <v>151</v>
      </c>
      <c r="E571" s="38"/>
      <c r="F571" s="189" t="s">
        <v>1986</v>
      </c>
      <c r="G571" s="38"/>
      <c r="H571" s="38"/>
      <c r="I571" s="190"/>
      <c r="J571" s="38"/>
      <c r="K571" s="38"/>
      <c r="L571" s="41"/>
      <c r="M571" s="191"/>
      <c r="N571" s="192"/>
      <c r="O571" s="66"/>
      <c r="P571" s="66"/>
      <c r="Q571" s="66"/>
      <c r="R571" s="66"/>
      <c r="S571" s="66"/>
      <c r="T571" s="67"/>
      <c r="U571" s="36"/>
      <c r="V571" s="36"/>
      <c r="W571" s="36"/>
      <c r="X571" s="36"/>
      <c r="Y571" s="36"/>
      <c r="Z571" s="36"/>
      <c r="AA571" s="36"/>
      <c r="AB571" s="36"/>
      <c r="AC571" s="36"/>
      <c r="AD571" s="36"/>
      <c r="AE571" s="36"/>
      <c r="AT571" s="19" t="s">
        <v>151</v>
      </c>
      <c r="AU571" s="19" t="s">
        <v>82</v>
      </c>
    </row>
    <row r="572" spans="2:63" s="12" customFormat="1" ht="22.9" customHeight="1">
      <c r="B572" s="159"/>
      <c r="C572" s="160"/>
      <c r="D572" s="161" t="s">
        <v>71</v>
      </c>
      <c r="E572" s="173" t="s">
        <v>1987</v>
      </c>
      <c r="F572" s="173" t="s">
        <v>1988</v>
      </c>
      <c r="G572" s="160"/>
      <c r="H572" s="160"/>
      <c r="I572" s="163"/>
      <c r="J572" s="174">
        <f>BK572</f>
        <v>0</v>
      </c>
      <c r="K572" s="160"/>
      <c r="L572" s="165"/>
      <c r="M572" s="166"/>
      <c r="N572" s="167"/>
      <c r="O572" s="167"/>
      <c r="P572" s="168">
        <f>SUM(P573:P580)</f>
        <v>0</v>
      </c>
      <c r="Q572" s="167"/>
      <c r="R572" s="168">
        <f>SUM(R573:R580)</f>
        <v>0.06744</v>
      </c>
      <c r="S572" s="167"/>
      <c r="T572" s="169">
        <f>SUM(T573:T580)</f>
        <v>0</v>
      </c>
      <c r="AR572" s="170" t="s">
        <v>82</v>
      </c>
      <c r="AT572" s="171" t="s">
        <v>71</v>
      </c>
      <c r="AU572" s="171" t="s">
        <v>80</v>
      </c>
      <c r="AY572" s="170" t="s">
        <v>143</v>
      </c>
      <c r="BK572" s="172">
        <f>SUM(BK573:BK580)</f>
        <v>0</v>
      </c>
    </row>
    <row r="573" spans="1:65" s="2" customFormat="1" ht="24.2" customHeight="1">
      <c r="A573" s="36"/>
      <c r="B573" s="37"/>
      <c r="C573" s="175" t="s">
        <v>1060</v>
      </c>
      <c r="D573" s="175" t="s">
        <v>145</v>
      </c>
      <c r="E573" s="176" t="s">
        <v>1989</v>
      </c>
      <c r="F573" s="177" t="s">
        <v>1990</v>
      </c>
      <c r="G573" s="178" t="s">
        <v>148</v>
      </c>
      <c r="H573" s="179">
        <v>2</v>
      </c>
      <c r="I573" s="180"/>
      <c r="J573" s="181">
        <f>ROUND(I573*H573,2)</f>
        <v>0</v>
      </c>
      <c r="K573" s="177" t="s">
        <v>19</v>
      </c>
      <c r="L573" s="41"/>
      <c r="M573" s="182" t="s">
        <v>19</v>
      </c>
      <c r="N573" s="183" t="s">
        <v>43</v>
      </c>
      <c r="O573" s="66"/>
      <c r="P573" s="184">
        <f>O573*H573</f>
        <v>0</v>
      </c>
      <c r="Q573" s="184">
        <v>0.00072</v>
      </c>
      <c r="R573" s="184">
        <f>Q573*H573</f>
        <v>0.00144</v>
      </c>
      <c r="S573" s="184">
        <v>0</v>
      </c>
      <c r="T573" s="185">
        <f>S573*H573</f>
        <v>0</v>
      </c>
      <c r="U573" s="36"/>
      <c r="V573" s="36"/>
      <c r="W573" s="36"/>
      <c r="X573" s="36"/>
      <c r="Y573" s="36"/>
      <c r="Z573" s="36"/>
      <c r="AA573" s="36"/>
      <c r="AB573" s="36"/>
      <c r="AC573" s="36"/>
      <c r="AD573" s="36"/>
      <c r="AE573" s="36"/>
      <c r="AR573" s="186" t="s">
        <v>242</v>
      </c>
      <c r="AT573" s="186" t="s">
        <v>145</v>
      </c>
      <c r="AU573" s="186" t="s">
        <v>82</v>
      </c>
      <c r="AY573" s="19" t="s">
        <v>143</v>
      </c>
      <c r="BE573" s="187">
        <f>IF(N573="základní",J573,0)</f>
        <v>0</v>
      </c>
      <c r="BF573" s="187">
        <f>IF(N573="snížená",J573,0)</f>
        <v>0</v>
      </c>
      <c r="BG573" s="187">
        <f>IF(N573="zákl. přenesená",J573,0)</f>
        <v>0</v>
      </c>
      <c r="BH573" s="187">
        <f>IF(N573="sníž. přenesená",J573,0)</f>
        <v>0</v>
      </c>
      <c r="BI573" s="187">
        <f>IF(N573="nulová",J573,0)</f>
        <v>0</v>
      </c>
      <c r="BJ573" s="19" t="s">
        <v>80</v>
      </c>
      <c r="BK573" s="187">
        <f>ROUND(I573*H573,2)</f>
        <v>0</v>
      </c>
      <c r="BL573" s="19" t="s">
        <v>242</v>
      </c>
      <c r="BM573" s="186" t="s">
        <v>1991</v>
      </c>
    </row>
    <row r="574" spans="1:47" s="2" customFormat="1" ht="19.5">
      <c r="A574" s="36"/>
      <c r="B574" s="37"/>
      <c r="C574" s="38"/>
      <c r="D574" s="188" t="s">
        <v>151</v>
      </c>
      <c r="E574" s="38"/>
      <c r="F574" s="189" t="s">
        <v>1990</v>
      </c>
      <c r="G574" s="38"/>
      <c r="H574" s="38"/>
      <c r="I574" s="190"/>
      <c r="J574" s="38"/>
      <c r="K574" s="38"/>
      <c r="L574" s="41"/>
      <c r="M574" s="191"/>
      <c r="N574" s="192"/>
      <c r="O574" s="66"/>
      <c r="P574" s="66"/>
      <c r="Q574" s="66"/>
      <c r="R574" s="66"/>
      <c r="S574" s="66"/>
      <c r="T574" s="67"/>
      <c r="U574" s="36"/>
      <c r="V574" s="36"/>
      <c r="W574" s="36"/>
      <c r="X574" s="36"/>
      <c r="Y574" s="36"/>
      <c r="Z574" s="36"/>
      <c r="AA574" s="36"/>
      <c r="AB574" s="36"/>
      <c r="AC574" s="36"/>
      <c r="AD574" s="36"/>
      <c r="AE574" s="36"/>
      <c r="AT574" s="19" t="s">
        <v>151</v>
      </c>
      <c r="AU574" s="19" t="s">
        <v>82</v>
      </c>
    </row>
    <row r="575" spans="1:65" s="2" customFormat="1" ht="24.2" customHeight="1">
      <c r="A575" s="36"/>
      <c r="B575" s="37"/>
      <c r="C575" s="175" t="s">
        <v>1065</v>
      </c>
      <c r="D575" s="175" t="s">
        <v>145</v>
      </c>
      <c r="E575" s="176" t="s">
        <v>1992</v>
      </c>
      <c r="F575" s="177" t="s">
        <v>1993</v>
      </c>
      <c r="G575" s="178" t="s">
        <v>148</v>
      </c>
      <c r="H575" s="179">
        <v>1</v>
      </c>
      <c r="I575" s="180"/>
      <c r="J575" s="181">
        <f>ROUND(I575*H575,2)</f>
        <v>0</v>
      </c>
      <c r="K575" s="177" t="s">
        <v>19</v>
      </c>
      <c r="L575" s="41"/>
      <c r="M575" s="182" t="s">
        <v>19</v>
      </c>
      <c r="N575" s="183" t="s">
        <v>43</v>
      </c>
      <c r="O575" s="66"/>
      <c r="P575" s="184">
        <f>O575*H575</f>
        <v>0</v>
      </c>
      <c r="Q575" s="184">
        <v>0.00091</v>
      </c>
      <c r="R575" s="184">
        <f>Q575*H575</f>
        <v>0.00091</v>
      </c>
      <c r="S575" s="184">
        <v>0</v>
      </c>
      <c r="T575" s="185">
        <f>S575*H575</f>
        <v>0</v>
      </c>
      <c r="U575" s="36"/>
      <c r="V575" s="36"/>
      <c r="W575" s="36"/>
      <c r="X575" s="36"/>
      <c r="Y575" s="36"/>
      <c r="Z575" s="36"/>
      <c r="AA575" s="36"/>
      <c r="AB575" s="36"/>
      <c r="AC575" s="36"/>
      <c r="AD575" s="36"/>
      <c r="AE575" s="36"/>
      <c r="AR575" s="186" t="s">
        <v>242</v>
      </c>
      <c r="AT575" s="186" t="s">
        <v>145</v>
      </c>
      <c r="AU575" s="186" t="s">
        <v>82</v>
      </c>
      <c r="AY575" s="19" t="s">
        <v>143</v>
      </c>
      <c r="BE575" s="187">
        <f>IF(N575="základní",J575,0)</f>
        <v>0</v>
      </c>
      <c r="BF575" s="187">
        <f>IF(N575="snížená",J575,0)</f>
        <v>0</v>
      </c>
      <c r="BG575" s="187">
        <f>IF(N575="zákl. přenesená",J575,0)</f>
        <v>0</v>
      </c>
      <c r="BH575" s="187">
        <f>IF(N575="sníž. přenesená",J575,0)</f>
        <v>0</v>
      </c>
      <c r="BI575" s="187">
        <f>IF(N575="nulová",J575,0)</f>
        <v>0</v>
      </c>
      <c r="BJ575" s="19" t="s">
        <v>80</v>
      </c>
      <c r="BK575" s="187">
        <f>ROUND(I575*H575,2)</f>
        <v>0</v>
      </c>
      <c r="BL575" s="19" t="s">
        <v>242</v>
      </c>
      <c r="BM575" s="186" t="s">
        <v>1994</v>
      </c>
    </row>
    <row r="576" spans="1:47" s="2" customFormat="1" ht="19.5">
      <c r="A576" s="36"/>
      <c r="B576" s="37"/>
      <c r="C576" s="38"/>
      <c r="D576" s="188" t="s">
        <v>151</v>
      </c>
      <c r="E576" s="38"/>
      <c r="F576" s="189" t="s">
        <v>1993</v>
      </c>
      <c r="G576" s="38"/>
      <c r="H576" s="38"/>
      <c r="I576" s="190"/>
      <c r="J576" s="38"/>
      <c r="K576" s="38"/>
      <c r="L576" s="41"/>
      <c r="M576" s="191"/>
      <c r="N576" s="192"/>
      <c r="O576" s="66"/>
      <c r="P576" s="66"/>
      <c r="Q576" s="66"/>
      <c r="R576" s="66"/>
      <c r="S576" s="66"/>
      <c r="T576" s="67"/>
      <c r="U576" s="36"/>
      <c r="V576" s="36"/>
      <c r="W576" s="36"/>
      <c r="X576" s="36"/>
      <c r="Y576" s="36"/>
      <c r="Z576" s="36"/>
      <c r="AA576" s="36"/>
      <c r="AB576" s="36"/>
      <c r="AC576" s="36"/>
      <c r="AD576" s="36"/>
      <c r="AE576" s="36"/>
      <c r="AT576" s="19" t="s">
        <v>151</v>
      </c>
      <c r="AU576" s="19" t="s">
        <v>82</v>
      </c>
    </row>
    <row r="577" spans="1:65" s="2" customFormat="1" ht="24.2" customHeight="1">
      <c r="A577" s="36"/>
      <c r="B577" s="37"/>
      <c r="C577" s="175" t="s">
        <v>1079</v>
      </c>
      <c r="D577" s="175" t="s">
        <v>145</v>
      </c>
      <c r="E577" s="176" t="s">
        <v>1995</v>
      </c>
      <c r="F577" s="177" t="s">
        <v>1996</v>
      </c>
      <c r="G577" s="178" t="s">
        <v>148</v>
      </c>
      <c r="H577" s="179">
        <v>1</v>
      </c>
      <c r="I577" s="180"/>
      <c r="J577" s="181">
        <f>ROUND(I577*H577,2)</f>
        <v>0</v>
      </c>
      <c r="K577" s="177" t="s">
        <v>19</v>
      </c>
      <c r="L577" s="41"/>
      <c r="M577" s="182" t="s">
        <v>19</v>
      </c>
      <c r="N577" s="183" t="s">
        <v>43</v>
      </c>
      <c r="O577" s="66"/>
      <c r="P577" s="184">
        <f>O577*H577</f>
        <v>0</v>
      </c>
      <c r="Q577" s="184">
        <v>0.00109</v>
      </c>
      <c r="R577" s="184">
        <f>Q577*H577</f>
        <v>0.00109</v>
      </c>
      <c r="S577" s="184">
        <v>0</v>
      </c>
      <c r="T577" s="185">
        <f>S577*H577</f>
        <v>0</v>
      </c>
      <c r="U577" s="36"/>
      <c r="V577" s="36"/>
      <c r="W577" s="36"/>
      <c r="X577" s="36"/>
      <c r="Y577" s="36"/>
      <c r="Z577" s="36"/>
      <c r="AA577" s="36"/>
      <c r="AB577" s="36"/>
      <c r="AC577" s="36"/>
      <c r="AD577" s="36"/>
      <c r="AE577" s="36"/>
      <c r="AR577" s="186" t="s">
        <v>242</v>
      </c>
      <c r="AT577" s="186" t="s">
        <v>145</v>
      </c>
      <c r="AU577" s="186" t="s">
        <v>82</v>
      </c>
      <c r="AY577" s="19" t="s">
        <v>143</v>
      </c>
      <c r="BE577" s="187">
        <f>IF(N577="základní",J577,0)</f>
        <v>0</v>
      </c>
      <c r="BF577" s="187">
        <f>IF(N577="snížená",J577,0)</f>
        <v>0</v>
      </c>
      <c r="BG577" s="187">
        <f>IF(N577="zákl. přenesená",J577,0)</f>
        <v>0</v>
      </c>
      <c r="BH577" s="187">
        <f>IF(N577="sníž. přenesená",J577,0)</f>
        <v>0</v>
      </c>
      <c r="BI577" s="187">
        <f>IF(N577="nulová",J577,0)</f>
        <v>0</v>
      </c>
      <c r="BJ577" s="19" t="s">
        <v>80</v>
      </c>
      <c r="BK577" s="187">
        <f>ROUND(I577*H577,2)</f>
        <v>0</v>
      </c>
      <c r="BL577" s="19" t="s">
        <v>242</v>
      </c>
      <c r="BM577" s="186" t="s">
        <v>1997</v>
      </c>
    </row>
    <row r="578" spans="1:47" s="2" customFormat="1" ht="19.5">
      <c r="A578" s="36"/>
      <c r="B578" s="37"/>
      <c r="C578" s="38"/>
      <c r="D578" s="188" t="s">
        <v>151</v>
      </c>
      <c r="E578" s="38"/>
      <c r="F578" s="189" t="s">
        <v>1996</v>
      </c>
      <c r="G578" s="38"/>
      <c r="H578" s="38"/>
      <c r="I578" s="190"/>
      <c r="J578" s="38"/>
      <c r="K578" s="38"/>
      <c r="L578" s="41"/>
      <c r="M578" s="191"/>
      <c r="N578" s="192"/>
      <c r="O578" s="66"/>
      <c r="P578" s="66"/>
      <c r="Q578" s="66"/>
      <c r="R578" s="66"/>
      <c r="S578" s="66"/>
      <c r="T578" s="67"/>
      <c r="U578" s="36"/>
      <c r="V578" s="36"/>
      <c r="W578" s="36"/>
      <c r="X578" s="36"/>
      <c r="Y578" s="36"/>
      <c r="Z578" s="36"/>
      <c r="AA578" s="36"/>
      <c r="AB578" s="36"/>
      <c r="AC578" s="36"/>
      <c r="AD578" s="36"/>
      <c r="AE578" s="36"/>
      <c r="AT578" s="19" t="s">
        <v>151</v>
      </c>
      <c r="AU578" s="19" t="s">
        <v>82</v>
      </c>
    </row>
    <row r="579" spans="1:65" s="2" customFormat="1" ht="24.2" customHeight="1">
      <c r="A579" s="36"/>
      <c r="B579" s="37"/>
      <c r="C579" s="175" t="s">
        <v>1088</v>
      </c>
      <c r="D579" s="175" t="s">
        <v>145</v>
      </c>
      <c r="E579" s="176" t="s">
        <v>1998</v>
      </c>
      <c r="F579" s="177" t="s">
        <v>1999</v>
      </c>
      <c r="G579" s="178" t="s">
        <v>148</v>
      </c>
      <c r="H579" s="179">
        <v>32</v>
      </c>
      <c r="I579" s="180"/>
      <c r="J579" s="181">
        <f>ROUND(I579*H579,2)</f>
        <v>0</v>
      </c>
      <c r="K579" s="177" t="s">
        <v>19</v>
      </c>
      <c r="L579" s="41"/>
      <c r="M579" s="182" t="s">
        <v>19</v>
      </c>
      <c r="N579" s="183" t="s">
        <v>43</v>
      </c>
      <c r="O579" s="66"/>
      <c r="P579" s="184">
        <f>O579*H579</f>
        <v>0</v>
      </c>
      <c r="Q579" s="184">
        <v>0.002</v>
      </c>
      <c r="R579" s="184">
        <f>Q579*H579</f>
        <v>0.064</v>
      </c>
      <c r="S579" s="184">
        <v>0</v>
      </c>
      <c r="T579" s="185">
        <f>S579*H579</f>
        <v>0</v>
      </c>
      <c r="U579" s="36"/>
      <c r="V579" s="36"/>
      <c r="W579" s="36"/>
      <c r="X579" s="36"/>
      <c r="Y579" s="36"/>
      <c r="Z579" s="36"/>
      <c r="AA579" s="36"/>
      <c r="AB579" s="36"/>
      <c r="AC579" s="36"/>
      <c r="AD579" s="36"/>
      <c r="AE579" s="36"/>
      <c r="AR579" s="186" t="s">
        <v>242</v>
      </c>
      <c r="AT579" s="186" t="s">
        <v>145</v>
      </c>
      <c r="AU579" s="186" t="s">
        <v>82</v>
      </c>
      <c r="AY579" s="19" t="s">
        <v>143</v>
      </c>
      <c r="BE579" s="187">
        <f>IF(N579="základní",J579,0)</f>
        <v>0</v>
      </c>
      <c r="BF579" s="187">
        <f>IF(N579="snížená",J579,0)</f>
        <v>0</v>
      </c>
      <c r="BG579" s="187">
        <f>IF(N579="zákl. přenesená",J579,0)</f>
        <v>0</v>
      </c>
      <c r="BH579" s="187">
        <f>IF(N579="sníž. přenesená",J579,0)</f>
        <v>0</v>
      </c>
      <c r="BI579" s="187">
        <f>IF(N579="nulová",J579,0)</f>
        <v>0</v>
      </c>
      <c r="BJ579" s="19" t="s">
        <v>80</v>
      </c>
      <c r="BK579" s="187">
        <f>ROUND(I579*H579,2)</f>
        <v>0</v>
      </c>
      <c r="BL579" s="19" t="s">
        <v>242</v>
      </c>
      <c r="BM579" s="186" t="s">
        <v>2000</v>
      </c>
    </row>
    <row r="580" spans="1:47" s="2" customFormat="1" ht="12">
      <c r="A580" s="36"/>
      <c r="B580" s="37"/>
      <c r="C580" s="38"/>
      <c r="D580" s="188" t="s">
        <v>151</v>
      </c>
      <c r="E580" s="38"/>
      <c r="F580" s="189" t="s">
        <v>1999</v>
      </c>
      <c r="G580" s="38"/>
      <c r="H580" s="38"/>
      <c r="I580" s="190"/>
      <c r="J580" s="38"/>
      <c r="K580" s="38"/>
      <c r="L580" s="41"/>
      <c r="M580" s="191"/>
      <c r="N580" s="192"/>
      <c r="O580" s="66"/>
      <c r="P580" s="66"/>
      <c r="Q580" s="66"/>
      <c r="R580" s="66"/>
      <c r="S580" s="66"/>
      <c r="T580" s="67"/>
      <c r="U580" s="36"/>
      <c r="V580" s="36"/>
      <c r="W580" s="36"/>
      <c r="X580" s="36"/>
      <c r="Y580" s="36"/>
      <c r="Z580" s="36"/>
      <c r="AA580" s="36"/>
      <c r="AB580" s="36"/>
      <c r="AC580" s="36"/>
      <c r="AD580" s="36"/>
      <c r="AE580" s="36"/>
      <c r="AT580" s="19" t="s">
        <v>151</v>
      </c>
      <c r="AU580" s="19" t="s">
        <v>82</v>
      </c>
    </row>
    <row r="581" spans="2:63" s="12" customFormat="1" ht="25.9" customHeight="1">
      <c r="B581" s="159"/>
      <c r="C581" s="160"/>
      <c r="D581" s="161" t="s">
        <v>71</v>
      </c>
      <c r="E581" s="162" t="s">
        <v>2001</v>
      </c>
      <c r="F581" s="162" t="s">
        <v>2002</v>
      </c>
      <c r="G581" s="160"/>
      <c r="H581" s="160"/>
      <c r="I581" s="163"/>
      <c r="J581" s="164">
        <f>BK581</f>
        <v>0</v>
      </c>
      <c r="K581" s="160"/>
      <c r="L581" s="165"/>
      <c r="M581" s="166"/>
      <c r="N581" s="167"/>
      <c r="O581" s="167"/>
      <c r="P581" s="168">
        <f>SUM(P582:P585)</f>
        <v>0</v>
      </c>
      <c r="Q581" s="167"/>
      <c r="R581" s="168">
        <f>SUM(R582:R585)</f>
        <v>0</v>
      </c>
      <c r="S581" s="167"/>
      <c r="T581" s="169">
        <f>SUM(T582:T585)</f>
        <v>0</v>
      </c>
      <c r="AR581" s="170" t="s">
        <v>149</v>
      </c>
      <c r="AT581" s="171" t="s">
        <v>71</v>
      </c>
      <c r="AU581" s="171" t="s">
        <v>72</v>
      </c>
      <c r="AY581" s="170" t="s">
        <v>143</v>
      </c>
      <c r="BK581" s="172">
        <f>SUM(BK582:BK585)</f>
        <v>0</v>
      </c>
    </row>
    <row r="582" spans="1:65" s="2" customFormat="1" ht="14.45" customHeight="1">
      <c r="A582" s="36"/>
      <c r="B582" s="37"/>
      <c r="C582" s="175" t="s">
        <v>1093</v>
      </c>
      <c r="D582" s="175" t="s">
        <v>145</v>
      </c>
      <c r="E582" s="176" t="s">
        <v>2003</v>
      </c>
      <c r="F582" s="177" t="s">
        <v>2004</v>
      </c>
      <c r="G582" s="178" t="s">
        <v>1372</v>
      </c>
      <c r="H582" s="179">
        <v>100</v>
      </c>
      <c r="I582" s="180"/>
      <c r="J582" s="181">
        <f>ROUND(I582*H582,2)</f>
        <v>0</v>
      </c>
      <c r="K582" s="177" t="s">
        <v>155</v>
      </c>
      <c r="L582" s="41"/>
      <c r="M582" s="182" t="s">
        <v>19</v>
      </c>
      <c r="N582" s="183" t="s">
        <v>43</v>
      </c>
      <c r="O582" s="66"/>
      <c r="P582" s="184">
        <f>O582*H582</f>
        <v>0</v>
      </c>
      <c r="Q582" s="184">
        <v>0</v>
      </c>
      <c r="R582" s="184">
        <f>Q582*H582</f>
        <v>0</v>
      </c>
      <c r="S582" s="184">
        <v>0</v>
      </c>
      <c r="T582" s="185">
        <f>S582*H582</f>
        <v>0</v>
      </c>
      <c r="U582" s="36"/>
      <c r="V582" s="36"/>
      <c r="W582" s="36"/>
      <c r="X582" s="36"/>
      <c r="Y582" s="36"/>
      <c r="Z582" s="36"/>
      <c r="AA582" s="36"/>
      <c r="AB582" s="36"/>
      <c r="AC582" s="36"/>
      <c r="AD582" s="36"/>
      <c r="AE582" s="36"/>
      <c r="AR582" s="186" t="s">
        <v>2005</v>
      </c>
      <c r="AT582" s="186" t="s">
        <v>145</v>
      </c>
      <c r="AU582" s="186" t="s">
        <v>80</v>
      </c>
      <c r="AY582" s="19" t="s">
        <v>143</v>
      </c>
      <c r="BE582" s="187">
        <f>IF(N582="základní",J582,0)</f>
        <v>0</v>
      </c>
      <c r="BF582" s="187">
        <f>IF(N582="snížená",J582,0)</f>
        <v>0</v>
      </c>
      <c r="BG582" s="187">
        <f>IF(N582="zákl. přenesená",J582,0)</f>
        <v>0</v>
      </c>
      <c r="BH582" s="187">
        <f>IF(N582="sníž. přenesená",J582,0)</f>
        <v>0</v>
      </c>
      <c r="BI582" s="187">
        <f>IF(N582="nulová",J582,0)</f>
        <v>0</v>
      </c>
      <c r="BJ582" s="19" t="s">
        <v>80</v>
      </c>
      <c r="BK582" s="187">
        <f>ROUND(I582*H582,2)</f>
        <v>0</v>
      </c>
      <c r="BL582" s="19" t="s">
        <v>2005</v>
      </c>
      <c r="BM582" s="186" t="s">
        <v>2006</v>
      </c>
    </row>
    <row r="583" spans="1:47" s="2" customFormat="1" ht="19.5">
      <c r="A583" s="36"/>
      <c r="B583" s="37"/>
      <c r="C583" s="38"/>
      <c r="D583" s="188" t="s">
        <v>151</v>
      </c>
      <c r="E583" s="38"/>
      <c r="F583" s="189" t="s">
        <v>2007</v>
      </c>
      <c r="G583" s="38"/>
      <c r="H583" s="38"/>
      <c r="I583" s="190"/>
      <c r="J583" s="38"/>
      <c r="K583" s="38"/>
      <c r="L583" s="41"/>
      <c r="M583" s="191"/>
      <c r="N583" s="192"/>
      <c r="O583" s="66"/>
      <c r="P583" s="66"/>
      <c r="Q583" s="66"/>
      <c r="R583" s="66"/>
      <c r="S583" s="66"/>
      <c r="T583" s="67"/>
      <c r="U583" s="36"/>
      <c r="V583" s="36"/>
      <c r="W583" s="36"/>
      <c r="X583" s="36"/>
      <c r="Y583" s="36"/>
      <c r="Z583" s="36"/>
      <c r="AA583" s="36"/>
      <c r="AB583" s="36"/>
      <c r="AC583" s="36"/>
      <c r="AD583" s="36"/>
      <c r="AE583" s="36"/>
      <c r="AT583" s="19" t="s">
        <v>151</v>
      </c>
      <c r="AU583" s="19" t="s">
        <v>80</v>
      </c>
    </row>
    <row r="584" spans="2:51" s="14" customFormat="1" ht="12">
      <c r="B584" s="204"/>
      <c r="C584" s="205"/>
      <c r="D584" s="188" t="s">
        <v>158</v>
      </c>
      <c r="E584" s="206" t="s">
        <v>19</v>
      </c>
      <c r="F584" s="207" t="s">
        <v>2008</v>
      </c>
      <c r="G584" s="205"/>
      <c r="H584" s="206" t="s">
        <v>19</v>
      </c>
      <c r="I584" s="208"/>
      <c r="J584" s="205"/>
      <c r="K584" s="205"/>
      <c r="L584" s="209"/>
      <c r="M584" s="210"/>
      <c r="N584" s="211"/>
      <c r="O584" s="211"/>
      <c r="P584" s="211"/>
      <c r="Q584" s="211"/>
      <c r="R584" s="211"/>
      <c r="S584" s="211"/>
      <c r="T584" s="212"/>
      <c r="AT584" s="213" t="s">
        <v>158</v>
      </c>
      <c r="AU584" s="213" t="s">
        <v>80</v>
      </c>
      <c r="AV584" s="14" t="s">
        <v>80</v>
      </c>
      <c r="AW584" s="14" t="s">
        <v>33</v>
      </c>
      <c r="AX584" s="14" t="s">
        <v>72</v>
      </c>
      <c r="AY584" s="213" t="s">
        <v>143</v>
      </c>
    </row>
    <row r="585" spans="2:51" s="13" customFormat="1" ht="12">
      <c r="B585" s="193"/>
      <c r="C585" s="194"/>
      <c r="D585" s="188" t="s">
        <v>158</v>
      </c>
      <c r="E585" s="195" t="s">
        <v>19</v>
      </c>
      <c r="F585" s="196" t="s">
        <v>828</v>
      </c>
      <c r="G585" s="194"/>
      <c r="H585" s="197">
        <v>100</v>
      </c>
      <c r="I585" s="198"/>
      <c r="J585" s="194"/>
      <c r="K585" s="194"/>
      <c r="L585" s="199"/>
      <c r="M585" s="250"/>
      <c r="N585" s="251"/>
      <c r="O585" s="251"/>
      <c r="P585" s="251"/>
      <c r="Q585" s="251"/>
      <c r="R585" s="251"/>
      <c r="S585" s="251"/>
      <c r="T585" s="252"/>
      <c r="AT585" s="203" t="s">
        <v>158</v>
      </c>
      <c r="AU585" s="203" t="s">
        <v>80</v>
      </c>
      <c r="AV585" s="13" t="s">
        <v>82</v>
      </c>
      <c r="AW585" s="13" t="s">
        <v>33</v>
      </c>
      <c r="AX585" s="13" t="s">
        <v>80</v>
      </c>
      <c r="AY585" s="203" t="s">
        <v>143</v>
      </c>
    </row>
    <row r="586" spans="1:31" s="2" customFormat="1" ht="6.95" customHeight="1">
      <c r="A586" s="36"/>
      <c r="B586" s="49"/>
      <c r="C586" s="50"/>
      <c r="D586" s="50"/>
      <c r="E586" s="50"/>
      <c r="F586" s="50"/>
      <c r="G586" s="50"/>
      <c r="H586" s="50"/>
      <c r="I586" s="50"/>
      <c r="J586" s="50"/>
      <c r="K586" s="50"/>
      <c r="L586" s="41"/>
      <c r="M586" s="36"/>
      <c r="O586" s="36"/>
      <c r="P586" s="36"/>
      <c r="Q586" s="36"/>
      <c r="R586" s="36"/>
      <c r="S586" s="36"/>
      <c r="T586" s="36"/>
      <c r="U586" s="36"/>
      <c r="V586" s="36"/>
      <c r="W586" s="36"/>
      <c r="X586" s="36"/>
      <c r="Y586" s="36"/>
      <c r="Z586" s="36"/>
      <c r="AA586" s="36"/>
      <c r="AB586" s="36"/>
      <c r="AC586" s="36"/>
      <c r="AD586" s="36"/>
      <c r="AE586" s="36"/>
    </row>
  </sheetData>
  <sheetProtection algorithmName="SHA-512" hashValue="gWUXhDxLJjrLVRh8ehNnBZhNBXFhs90z2SEOjgqFpI/AO9tOse4L13U8kQw8e3a5uxyVsEuGRjWtBDn1ZI6unw==" saltValue="jnxrNRDFSNgTKW3Sg0dnaAJUuqQc3k6f6xEe/XpvI5mLMpIP6SR1XsJb8mFg7opZCMQhpeMF1oaUeOlwNJTsxQ==" spinCount="100000" sheet="1" objects="1" scenarios="1" formatColumns="0" formatRows="0" autoFilter="0"/>
  <autoFilter ref="C94:K585"/>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88</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2009</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ROUND(J93,2)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ROUND((SUM(BE93:BE280)),2)</f>
        <v>0</v>
      </c>
      <c r="G33" s="36"/>
      <c r="H33" s="36"/>
      <c r="I33" s="120">
        <v>0.21</v>
      </c>
      <c r="J33" s="119">
        <f>ROUND(((SUM(BE93:BE280))*I33),2)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ROUND((SUM(BF93:BF280)),2)</f>
        <v>0</v>
      </c>
      <c r="G34" s="36"/>
      <c r="H34" s="36"/>
      <c r="I34" s="120">
        <v>0.15</v>
      </c>
      <c r="J34" s="119">
        <f>ROUND(((SUM(BF93:BF280))*I34),2)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ROUND((SUM(BG93:BG280)),2)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ROUND((SUM(BH93:BH280)),2)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ROUND((SUM(BI93:BI280)),2)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03 - Vytápění</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J93</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2010</v>
      </c>
      <c r="E60" s="139"/>
      <c r="F60" s="139"/>
      <c r="G60" s="139"/>
      <c r="H60" s="139"/>
      <c r="I60" s="139"/>
      <c r="J60" s="140">
        <f>J94</f>
        <v>0</v>
      </c>
      <c r="K60" s="137"/>
      <c r="L60" s="141"/>
    </row>
    <row r="61" spans="2:12" s="10" customFormat="1" ht="19.9" customHeight="1">
      <c r="B61" s="142"/>
      <c r="C61" s="143"/>
      <c r="D61" s="144" t="s">
        <v>2011</v>
      </c>
      <c r="E61" s="145"/>
      <c r="F61" s="145"/>
      <c r="G61" s="145"/>
      <c r="H61" s="145"/>
      <c r="I61" s="145"/>
      <c r="J61" s="146">
        <f>J95</f>
        <v>0</v>
      </c>
      <c r="K61" s="143"/>
      <c r="L61" s="147"/>
    </row>
    <row r="62" spans="2:12" s="10" customFormat="1" ht="19.9" customHeight="1">
      <c r="B62" s="142"/>
      <c r="C62" s="143"/>
      <c r="D62" s="144" t="s">
        <v>2012</v>
      </c>
      <c r="E62" s="145"/>
      <c r="F62" s="145"/>
      <c r="G62" s="145"/>
      <c r="H62" s="145"/>
      <c r="I62" s="145"/>
      <c r="J62" s="146">
        <f>J100</f>
        <v>0</v>
      </c>
      <c r="K62" s="143"/>
      <c r="L62" s="147"/>
    </row>
    <row r="63" spans="2:12" s="10" customFormat="1" ht="19.9" customHeight="1">
      <c r="B63" s="142"/>
      <c r="C63" s="143"/>
      <c r="D63" s="144" t="s">
        <v>114</v>
      </c>
      <c r="E63" s="145"/>
      <c r="F63" s="145"/>
      <c r="G63" s="145"/>
      <c r="H63" s="145"/>
      <c r="I63" s="145"/>
      <c r="J63" s="146">
        <f>J109</f>
        <v>0</v>
      </c>
      <c r="K63" s="143"/>
      <c r="L63" s="147"/>
    </row>
    <row r="64" spans="2:12" s="10" customFormat="1" ht="19.9" customHeight="1">
      <c r="B64" s="142"/>
      <c r="C64" s="143"/>
      <c r="D64" s="144" t="s">
        <v>115</v>
      </c>
      <c r="E64" s="145"/>
      <c r="F64" s="145"/>
      <c r="G64" s="145"/>
      <c r="H64" s="145"/>
      <c r="I64" s="145"/>
      <c r="J64" s="146">
        <f>J119</f>
        <v>0</v>
      </c>
      <c r="K64" s="143"/>
      <c r="L64" s="147"/>
    </row>
    <row r="65" spans="2:12" s="9" customFormat="1" ht="24.95" customHeight="1">
      <c r="B65" s="136"/>
      <c r="C65" s="137"/>
      <c r="D65" s="138" t="s">
        <v>2013</v>
      </c>
      <c r="E65" s="139"/>
      <c r="F65" s="139"/>
      <c r="G65" s="139"/>
      <c r="H65" s="139"/>
      <c r="I65" s="139"/>
      <c r="J65" s="140">
        <f>J122</f>
        <v>0</v>
      </c>
      <c r="K65" s="137"/>
      <c r="L65" s="141"/>
    </row>
    <row r="66" spans="2:12" s="10" customFormat="1" ht="19.9" customHeight="1">
      <c r="B66" s="142"/>
      <c r="C66" s="143"/>
      <c r="D66" s="144" t="s">
        <v>1363</v>
      </c>
      <c r="E66" s="145"/>
      <c r="F66" s="145"/>
      <c r="G66" s="145"/>
      <c r="H66" s="145"/>
      <c r="I66" s="145"/>
      <c r="J66" s="146">
        <f>J123</f>
        <v>0</v>
      </c>
      <c r="K66" s="143"/>
      <c r="L66" s="147"/>
    </row>
    <row r="67" spans="2:12" s="10" customFormat="1" ht="19.9" customHeight="1">
      <c r="B67" s="142"/>
      <c r="C67" s="143"/>
      <c r="D67" s="144" t="s">
        <v>2014</v>
      </c>
      <c r="E67" s="145"/>
      <c r="F67" s="145"/>
      <c r="G67" s="145"/>
      <c r="H67" s="145"/>
      <c r="I67" s="145"/>
      <c r="J67" s="146">
        <f>J146</f>
        <v>0</v>
      </c>
      <c r="K67" s="143"/>
      <c r="L67" s="147"/>
    </row>
    <row r="68" spans="2:12" s="10" customFormat="1" ht="19.9" customHeight="1">
      <c r="B68" s="142"/>
      <c r="C68" s="143"/>
      <c r="D68" s="144" t="s">
        <v>2015</v>
      </c>
      <c r="E68" s="145"/>
      <c r="F68" s="145"/>
      <c r="G68" s="145"/>
      <c r="H68" s="145"/>
      <c r="I68" s="145"/>
      <c r="J68" s="146">
        <f>J149</f>
        <v>0</v>
      </c>
      <c r="K68" s="143"/>
      <c r="L68" s="147"/>
    </row>
    <row r="69" spans="2:12" s="10" customFormat="1" ht="19.9" customHeight="1">
      <c r="B69" s="142"/>
      <c r="C69" s="143"/>
      <c r="D69" s="144" t="s">
        <v>2016</v>
      </c>
      <c r="E69" s="145"/>
      <c r="F69" s="145"/>
      <c r="G69" s="145"/>
      <c r="H69" s="145"/>
      <c r="I69" s="145"/>
      <c r="J69" s="146">
        <f>J186</f>
        <v>0</v>
      </c>
      <c r="K69" s="143"/>
      <c r="L69" s="147"/>
    </row>
    <row r="70" spans="2:12" s="10" customFormat="1" ht="19.9" customHeight="1">
      <c r="B70" s="142"/>
      <c r="C70" s="143"/>
      <c r="D70" s="144" t="s">
        <v>2017</v>
      </c>
      <c r="E70" s="145"/>
      <c r="F70" s="145"/>
      <c r="G70" s="145"/>
      <c r="H70" s="145"/>
      <c r="I70" s="145"/>
      <c r="J70" s="146">
        <f>J225</f>
        <v>0</v>
      </c>
      <c r="K70" s="143"/>
      <c r="L70" s="147"/>
    </row>
    <row r="71" spans="2:12" s="9" customFormat="1" ht="24.95" customHeight="1">
      <c r="B71" s="136"/>
      <c r="C71" s="137"/>
      <c r="D71" s="138" t="s">
        <v>2018</v>
      </c>
      <c r="E71" s="139"/>
      <c r="F71" s="139"/>
      <c r="G71" s="139"/>
      <c r="H71" s="139"/>
      <c r="I71" s="139"/>
      <c r="J71" s="140">
        <f>J274</f>
        <v>0</v>
      </c>
      <c r="K71" s="137"/>
      <c r="L71" s="141"/>
    </row>
    <row r="72" spans="2:12" s="10" customFormat="1" ht="19.9" customHeight="1">
      <c r="B72" s="142"/>
      <c r="C72" s="143"/>
      <c r="D72" s="144" t="s">
        <v>2019</v>
      </c>
      <c r="E72" s="145"/>
      <c r="F72" s="145"/>
      <c r="G72" s="145"/>
      <c r="H72" s="145"/>
      <c r="I72" s="145"/>
      <c r="J72" s="146">
        <f>J275</f>
        <v>0</v>
      </c>
      <c r="K72" s="143"/>
      <c r="L72" s="147"/>
    </row>
    <row r="73" spans="2:12" s="10" customFormat="1" ht="19.9" customHeight="1">
      <c r="B73" s="142"/>
      <c r="C73" s="143"/>
      <c r="D73" s="144" t="s">
        <v>2020</v>
      </c>
      <c r="E73" s="145"/>
      <c r="F73" s="145"/>
      <c r="G73" s="145"/>
      <c r="H73" s="145"/>
      <c r="I73" s="145"/>
      <c r="J73" s="146">
        <f>J278</f>
        <v>0</v>
      </c>
      <c r="K73" s="143"/>
      <c r="L73" s="147"/>
    </row>
    <row r="74" spans="1:31" s="2" customFormat="1" ht="21.7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50"/>
      <c r="J75" s="50"/>
      <c r="K75" s="50"/>
      <c r="L75" s="108"/>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52"/>
      <c r="J79" s="52"/>
      <c r="K79" s="52"/>
      <c r="L79" s="108"/>
      <c r="S79" s="36"/>
      <c r="T79" s="36"/>
      <c r="U79" s="36"/>
      <c r="V79" s="36"/>
      <c r="W79" s="36"/>
      <c r="X79" s="36"/>
      <c r="Y79" s="36"/>
      <c r="Z79" s="36"/>
      <c r="AA79" s="36"/>
      <c r="AB79" s="36"/>
      <c r="AC79" s="36"/>
      <c r="AD79" s="36"/>
      <c r="AE79" s="36"/>
    </row>
    <row r="80" spans="1:31" s="2" customFormat="1" ht="24.95" customHeight="1">
      <c r="A80" s="36"/>
      <c r="B80" s="37"/>
      <c r="C80" s="25" t="s">
        <v>128</v>
      </c>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6.5" customHeight="1">
      <c r="A83" s="36"/>
      <c r="B83" s="37"/>
      <c r="C83" s="38"/>
      <c r="D83" s="38"/>
      <c r="E83" s="375" t="str">
        <f>E7</f>
        <v>Stavební úpravy a změna užívání části objektu Komenského 759, Sokolov</v>
      </c>
      <c r="F83" s="376"/>
      <c r="G83" s="376"/>
      <c r="H83" s="376"/>
      <c r="I83" s="38"/>
      <c r="J83" s="38"/>
      <c r="K83" s="38"/>
      <c r="L83" s="108"/>
      <c r="S83" s="36"/>
      <c r="T83" s="36"/>
      <c r="U83" s="36"/>
      <c r="V83" s="36"/>
      <c r="W83" s="36"/>
      <c r="X83" s="36"/>
      <c r="Y83" s="36"/>
      <c r="Z83" s="36"/>
      <c r="AA83" s="36"/>
      <c r="AB83" s="36"/>
      <c r="AC83" s="36"/>
      <c r="AD83" s="36"/>
      <c r="AE83" s="36"/>
    </row>
    <row r="84" spans="1:31" s="2" customFormat="1" ht="12" customHeight="1">
      <c r="A84" s="36"/>
      <c r="B84" s="37"/>
      <c r="C84" s="31" t="s">
        <v>99</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6.5" customHeight="1">
      <c r="A85" s="36"/>
      <c r="B85" s="37"/>
      <c r="C85" s="38"/>
      <c r="D85" s="38"/>
      <c r="E85" s="363" t="str">
        <f>E9</f>
        <v>03 - Vytápění</v>
      </c>
      <c r="F85" s="374"/>
      <c r="G85" s="374"/>
      <c r="H85" s="374"/>
      <c r="I85" s="38"/>
      <c r="J85" s="38"/>
      <c r="K85" s="38"/>
      <c r="L85" s="108"/>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F12</f>
        <v>Komenského 759, Sokolov</v>
      </c>
      <c r="G87" s="38"/>
      <c r="H87" s="38"/>
      <c r="I87" s="31" t="s">
        <v>23</v>
      </c>
      <c r="J87" s="61" t="str">
        <f>IF(J12="","",J12)</f>
        <v>3. 7. 2020</v>
      </c>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25.7" customHeight="1">
      <c r="A89" s="36"/>
      <c r="B89" s="37"/>
      <c r="C89" s="31" t="s">
        <v>25</v>
      </c>
      <c r="D89" s="38"/>
      <c r="E89" s="38"/>
      <c r="F89" s="29" t="str">
        <f>E15</f>
        <v>Karlovarský kraj</v>
      </c>
      <c r="G89" s="38"/>
      <c r="H89" s="38"/>
      <c r="I89" s="31" t="s">
        <v>31</v>
      </c>
      <c r="J89" s="34" t="str">
        <f>E21</f>
        <v>Ing. Karel Drahokoupil</v>
      </c>
      <c r="K89" s="38"/>
      <c r="L89" s="108"/>
      <c r="S89" s="36"/>
      <c r="T89" s="36"/>
      <c r="U89" s="36"/>
      <c r="V89" s="36"/>
      <c r="W89" s="36"/>
      <c r="X89" s="36"/>
      <c r="Y89" s="36"/>
      <c r="Z89" s="36"/>
      <c r="AA89" s="36"/>
      <c r="AB89" s="36"/>
      <c r="AC89" s="36"/>
      <c r="AD89" s="36"/>
      <c r="AE89" s="36"/>
    </row>
    <row r="90" spans="1:31" s="2" customFormat="1" ht="15.2" customHeight="1">
      <c r="A90" s="36"/>
      <c r="B90" s="37"/>
      <c r="C90" s="31" t="s">
        <v>29</v>
      </c>
      <c r="D90" s="38"/>
      <c r="E90" s="38"/>
      <c r="F90" s="29" t="str">
        <f>IF(E18="","",E18)</f>
        <v>Vyplň údaj</v>
      </c>
      <c r="G90" s="38"/>
      <c r="H90" s="38"/>
      <c r="I90" s="31" t="s">
        <v>34</v>
      </c>
      <c r="J90" s="34" t="str">
        <f>E24</f>
        <v xml:space="preserve"> </v>
      </c>
      <c r="K90" s="38"/>
      <c r="L90" s="108"/>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08"/>
      <c r="S91" s="36"/>
      <c r="T91" s="36"/>
      <c r="U91" s="36"/>
      <c r="V91" s="36"/>
      <c r="W91" s="36"/>
      <c r="X91" s="36"/>
      <c r="Y91" s="36"/>
      <c r="Z91" s="36"/>
      <c r="AA91" s="36"/>
      <c r="AB91" s="36"/>
      <c r="AC91" s="36"/>
      <c r="AD91" s="36"/>
      <c r="AE91" s="36"/>
    </row>
    <row r="92" spans="1:31" s="11" customFormat="1" ht="29.25" customHeight="1">
      <c r="A92" s="148"/>
      <c r="B92" s="149"/>
      <c r="C92" s="150" t="s">
        <v>129</v>
      </c>
      <c r="D92" s="151" t="s">
        <v>57</v>
      </c>
      <c r="E92" s="151" t="s">
        <v>53</v>
      </c>
      <c r="F92" s="151" t="s">
        <v>54</v>
      </c>
      <c r="G92" s="151" t="s">
        <v>130</v>
      </c>
      <c r="H92" s="151" t="s">
        <v>131</v>
      </c>
      <c r="I92" s="151" t="s">
        <v>132</v>
      </c>
      <c r="J92" s="151" t="s">
        <v>103</v>
      </c>
      <c r="K92" s="152" t="s">
        <v>133</v>
      </c>
      <c r="L92" s="153"/>
      <c r="M92" s="70" t="s">
        <v>19</v>
      </c>
      <c r="N92" s="71" t="s">
        <v>42</v>
      </c>
      <c r="O92" s="71" t="s">
        <v>134</v>
      </c>
      <c r="P92" s="71" t="s">
        <v>135</v>
      </c>
      <c r="Q92" s="71" t="s">
        <v>136</v>
      </c>
      <c r="R92" s="71" t="s">
        <v>137</v>
      </c>
      <c r="S92" s="71" t="s">
        <v>138</v>
      </c>
      <c r="T92" s="72" t="s">
        <v>139</v>
      </c>
      <c r="U92" s="148"/>
      <c r="V92" s="148"/>
      <c r="W92" s="148"/>
      <c r="X92" s="148"/>
      <c r="Y92" s="148"/>
      <c r="Z92" s="148"/>
      <c r="AA92" s="148"/>
      <c r="AB92" s="148"/>
      <c r="AC92" s="148"/>
      <c r="AD92" s="148"/>
      <c r="AE92" s="148"/>
    </row>
    <row r="93" spans="1:63" s="2" customFormat="1" ht="22.9" customHeight="1">
      <c r="A93" s="36"/>
      <c r="B93" s="37"/>
      <c r="C93" s="77" t="s">
        <v>140</v>
      </c>
      <c r="D93" s="38"/>
      <c r="E93" s="38"/>
      <c r="F93" s="38"/>
      <c r="G93" s="38"/>
      <c r="H93" s="38"/>
      <c r="I93" s="38"/>
      <c r="J93" s="154">
        <f>BK93</f>
        <v>0</v>
      </c>
      <c r="K93" s="38"/>
      <c r="L93" s="41"/>
      <c r="M93" s="73"/>
      <c r="N93" s="155"/>
      <c r="O93" s="74"/>
      <c r="P93" s="156">
        <f>P94+P122+P274</f>
        <v>0</v>
      </c>
      <c r="Q93" s="74"/>
      <c r="R93" s="156">
        <f>R94+R122+R274</f>
        <v>1.136215</v>
      </c>
      <c r="S93" s="74"/>
      <c r="T93" s="157">
        <f>T94+T122+T274</f>
        <v>3.0954000000000006</v>
      </c>
      <c r="U93" s="36"/>
      <c r="V93" s="36"/>
      <c r="W93" s="36"/>
      <c r="X93" s="36"/>
      <c r="Y93" s="36"/>
      <c r="Z93" s="36"/>
      <c r="AA93" s="36"/>
      <c r="AB93" s="36"/>
      <c r="AC93" s="36"/>
      <c r="AD93" s="36"/>
      <c r="AE93" s="36"/>
      <c r="AT93" s="19" t="s">
        <v>71</v>
      </c>
      <c r="AU93" s="19" t="s">
        <v>104</v>
      </c>
      <c r="BK93" s="158">
        <f>BK94+BK122+BK274</f>
        <v>0</v>
      </c>
    </row>
    <row r="94" spans="2:63" s="12" customFormat="1" ht="25.9" customHeight="1">
      <c r="B94" s="159"/>
      <c r="C94" s="160"/>
      <c r="D94" s="161" t="s">
        <v>71</v>
      </c>
      <c r="E94" s="162" t="s">
        <v>141</v>
      </c>
      <c r="F94" s="162" t="s">
        <v>2021</v>
      </c>
      <c r="G94" s="160"/>
      <c r="H94" s="160"/>
      <c r="I94" s="163"/>
      <c r="J94" s="164">
        <f>BK94</f>
        <v>0</v>
      </c>
      <c r="K94" s="160"/>
      <c r="L94" s="165"/>
      <c r="M94" s="166"/>
      <c r="N94" s="167"/>
      <c r="O94" s="167"/>
      <c r="P94" s="168">
        <f>P95+P100+P109+P119</f>
        <v>0</v>
      </c>
      <c r="Q94" s="167"/>
      <c r="R94" s="168">
        <f>R95+R100+R109+R119</f>
        <v>0.48917999999999995</v>
      </c>
      <c r="S94" s="167"/>
      <c r="T94" s="169">
        <f>T95+T100+T109+T119</f>
        <v>0.76</v>
      </c>
      <c r="AR94" s="170" t="s">
        <v>80</v>
      </c>
      <c r="AT94" s="171" t="s">
        <v>71</v>
      </c>
      <c r="AU94" s="171" t="s">
        <v>72</v>
      </c>
      <c r="AY94" s="170" t="s">
        <v>143</v>
      </c>
      <c r="BK94" s="172">
        <f>BK95+BK100+BK109+BK119</f>
        <v>0</v>
      </c>
    </row>
    <row r="95" spans="2:63" s="12" customFormat="1" ht="22.9" customHeight="1">
      <c r="B95" s="159"/>
      <c r="C95" s="160"/>
      <c r="D95" s="161" t="s">
        <v>71</v>
      </c>
      <c r="E95" s="173" t="s">
        <v>182</v>
      </c>
      <c r="F95" s="173" t="s">
        <v>2022</v>
      </c>
      <c r="G95" s="160"/>
      <c r="H95" s="160"/>
      <c r="I95" s="163"/>
      <c r="J95" s="174">
        <f>BK95</f>
        <v>0</v>
      </c>
      <c r="K95" s="160"/>
      <c r="L95" s="165"/>
      <c r="M95" s="166"/>
      <c r="N95" s="167"/>
      <c r="O95" s="167"/>
      <c r="P95" s="168">
        <f>SUM(P96:P99)</f>
        <v>0</v>
      </c>
      <c r="Q95" s="167"/>
      <c r="R95" s="168">
        <f>SUM(R96:R99)</f>
        <v>0.48917999999999995</v>
      </c>
      <c r="S95" s="167"/>
      <c r="T95" s="169">
        <f>SUM(T96:T99)</f>
        <v>0</v>
      </c>
      <c r="AR95" s="170" t="s">
        <v>80</v>
      </c>
      <c r="AT95" s="171" t="s">
        <v>71</v>
      </c>
      <c r="AU95" s="171" t="s">
        <v>80</v>
      </c>
      <c r="AY95" s="170" t="s">
        <v>143</v>
      </c>
      <c r="BK95" s="172">
        <f>SUM(BK96:BK99)</f>
        <v>0</v>
      </c>
    </row>
    <row r="96" spans="1:65" s="2" customFormat="1" ht="14.45" customHeight="1">
      <c r="A96" s="36"/>
      <c r="B96" s="37"/>
      <c r="C96" s="175" t="s">
        <v>80</v>
      </c>
      <c r="D96" s="175" t="s">
        <v>145</v>
      </c>
      <c r="E96" s="176" t="s">
        <v>2023</v>
      </c>
      <c r="F96" s="177" t="s">
        <v>2024</v>
      </c>
      <c r="G96" s="178" t="s">
        <v>154</v>
      </c>
      <c r="H96" s="179">
        <v>6</v>
      </c>
      <c r="I96" s="180"/>
      <c r="J96" s="181">
        <f>ROUND(I96*H96,2)</f>
        <v>0</v>
      </c>
      <c r="K96" s="177" t="s">
        <v>155</v>
      </c>
      <c r="L96" s="41"/>
      <c r="M96" s="182" t="s">
        <v>19</v>
      </c>
      <c r="N96" s="183" t="s">
        <v>43</v>
      </c>
      <c r="O96" s="66"/>
      <c r="P96" s="184">
        <f>O96*H96</f>
        <v>0</v>
      </c>
      <c r="Q96" s="184">
        <v>0.04</v>
      </c>
      <c r="R96" s="184">
        <f>Q96*H96</f>
        <v>0.24</v>
      </c>
      <c r="S96" s="184">
        <v>0</v>
      </c>
      <c r="T96" s="185">
        <f>S96*H96</f>
        <v>0</v>
      </c>
      <c r="U96" s="36"/>
      <c r="V96" s="36"/>
      <c r="W96" s="36"/>
      <c r="X96" s="36"/>
      <c r="Y96" s="36"/>
      <c r="Z96" s="36"/>
      <c r="AA96" s="36"/>
      <c r="AB96" s="36"/>
      <c r="AC96" s="36"/>
      <c r="AD96" s="36"/>
      <c r="AE96" s="36"/>
      <c r="AR96" s="186" t="s">
        <v>149</v>
      </c>
      <c r="AT96" s="186" t="s">
        <v>145</v>
      </c>
      <c r="AU96" s="186" t="s">
        <v>82</v>
      </c>
      <c r="AY96" s="19" t="s">
        <v>143</v>
      </c>
      <c r="BE96" s="187">
        <f>IF(N96="základní",J96,0)</f>
        <v>0</v>
      </c>
      <c r="BF96" s="187">
        <f>IF(N96="snížená",J96,0)</f>
        <v>0</v>
      </c>
      <c r="BG96" s="187">
        <f>IF(N96="zákl. přenesená",J96,0)</f>
        <v>0</v>
      </c>
      <c r="BH96" s="187">
        <f>IF(N96="sníž. přenesená",J96,0)</f>
        <v>0</v>
      </c>
      <c r="BI96" s="187">
        <f>IF(N96="nulová",J96,0)</f>
        <v>0</v>
      </c>
      <c r="BJ96" s="19" t="s">
        <v>80</v>
      </c>
      <c r="BK96" s="187">
        <f>ROUND(I96*H96,2)</f>
        <v>0</v>
      </c>
      <c r="BL96" s="19" t="s">
        <v>149</v>
      </c>
      <c r="BM96" s="186" t="s">
        <v>2025</v>
      </c>
    </row>
    <row r="97" spans="1:47" s="2" customFormat="1" ht="12">
      <c r="A97" s="36"/>
      <c r="B97" s="37"/>
      <c r="C97" s="38"/>
      <c r="D97" s="188" t="s">
        <v>151</v>
      </c>
      <c r="E97" s="38"/>
      <c r="F97" s="189" t="s">
        <v>2026</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151</v>
      </c>
      <c r="AU97" s="19" t="s">
        <v>82</v>
      </c>
    </row>
    <row r="98" spans="1:65" s="2" customFormat="1" ht="24.2" customHeight="1">
      <c r="A98" s="36"/>
      <c r="B98" s="37"/>
      <c r="C98" s="175" t="s">
        <v>82</v>
      </c>
      <c r="D98" s="175" t="s">
        <v>145</v>
      </c>
      <c r="E98" s="176" t="s">
        <v>2027</v>
      </c>
      <c r="F98" s="177" t="s">
        <v>2028</v>
      </c>
      <c r="G98" s="178" t="s">
        <v>154</v>
      </c>
      <c r="H98" s="179">
        <v>6</v>
      </c>
      <c r="I98" s="180"/>
      <c r="J98" s="181">
        <f>ROUND(I98*H98,2)</f>
        <v>0</v>
      </c>
      <c r="K98" s="177" t="s">
        <v>155</v>
      </c>
      <c r="L98" s="41"/>
      <c r="M98" s="182" t="s">
        <v>19</v>
      </c>
      <c r="N98" s="183" t="s">
        <v>43</v>
      </c>
      <c r="O98" s="66"/>
      <c r="P98" s="184">
        <f>O98*H98</f>
        <v>0</v>
      </c>
      <c r="Q98" s="184">
        <v>0.04153</v>
      </c>
      <c r="R98" s="184">
        <f>Q98*H98</f>
        <v>0.24917999999999998</v>
      </c>
      <c r="S98" s="184">
        <v>0</v>
      </c>
      <c r="T98" s="185">
        <f>S98*H98</f>
        <v>0</v>
      </c>
      <c r="U98" s="36"/>
      <c r="V98" s="36"/>
      <c r="W98" s="36"/>
      <c r="X98" s="36"/>
      <c r="Y98" s="36"/>
      <c r="Z98" s="36"/>
      <c r="AA98" s="36"/>
      <c r="AB98" s="36"/>
      <c r="AC98" s="36"/>
      <c r="AD98" s="36"/>
      <c r="AE98" s="36"/>
      <c r="AR98" s="186" t="s">
        <v>149</v>
      </c>
      <c r="AT98" s="186" t="s">
        <v>145</v>
      </c>
      <c r="AU98" s="186" t="s">
        <v>82</v>
      </c>
      <c r="AY98" s="19" t="s">
        <v>143</v>
      </c>
      <c r="BE98" s="187">
        <f>IF(N98="základní",J98,0)</f>
        <v>0</v>
      </c>
      <c r="BF98" s="187">
        <f>IF(N98="snížená",J98,0)</f>
        <v>0</v>
      </c>
      <c r="BG98" s="187">
        <f>IF(N98="zákl. přenesená",J98,0)</f>
        <v>0</v>
      </c>
      <c r="BH98" s="187">
        <f>IF(N98="sníž. přenesená",J98,0)</f>
        <v>0</v>
      </c>
      <c r="BI98" s="187">
        <f>IF(N98="nulová",J98,0)</f>
        <v>0</v>
      </c>
      <c r="BJ98" s="19" t="s">
        <v>80</v>
      </c>
      <c r="BK98" s="187">
        <f>ROUND(I98*H98,2)</f>
        <v>0</v>
      </c>
      <c r="BL98" s="19" t="s">
        <v>149</v>
      </c>
      <c r="BM98" s="186" t="s">
        <v>2029</v>
      </c>
    </row>
    <row r="99" spans="1:47" s="2" customFormat="1" ht="19.5">
      <c r="A99" s="36"/>
      <c r="B99" s="37"/>
      <c r="C99" s="38"/>
      <c r="D99" s="188" t="s">
        <v>151</v>
      </c>
      <c r="E99" s="38"/>
      <c r="F99" s="189" t="s">
        <v>2030</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82</v>
      </c>
    </row>
    <row r="100" spans="2:63" s="12" customFormat="1" ht="22.9" customHeight="1">
      <c r="B100" s="159"/>
      <c r="C100" s="160"/>
      <c r="D100" s="161" t="s">
        <v>71</v>
      </c>
      <c r="E100" s="173" t="s">
        <v>202</v>
      </c>
      <c r="F100" s="173" t="s">
        <v>2031</v>
      </c>
      <c r="G100" s="160"/>
      <c r="H100" s="160"/>
      <c r="I100" s="163"/>
      <c r="J100" s="174">
        <f>BK100</f>
        <v>0</v>
      </c>
      <c r="K100" s="160"/>
      <c r="L100" s="165"/>
      <c r="M100" s="166"/>
      <c r="N100" s="167"/>
      <c r="O100" s="167"/>
      <c r="P100" s="168">
        <f>SUM(P101:P108)</f>
        <v>0</v>
      </c>
      <c r="Q100" s="167"/>
      <c r="R100" s="168">
        <f>SUM(R101:R108)</f>
        <v>0</v>
      </c>
      <c r="S100" s="167"/>
      <c r="T100" s="169">
        <f>SUM(T101:T108)</f>
        <v>0.76</v>
      </c>
      <c r="AR100" s="170" t="s">
        <v>80</v>
      </c>
      <c r="AT100" s="171" t="s">
        <v>71</v>
      </c>
      <c r="AU100" s="171" t="s">
        <v>80</v>
      </c>
      <c r="AY100" s="170" t="s">
        <v>143</v>
      </c>
      <c r="BK100" s="172">
        <f>SUM(BK101:BK108)</f>
        <v>0</v>
      </c>
    </row>
    <row r="101" spans="1:65" s="2" customFormat="1" ht="24.2" customHeight="1">
      <c r="A101" s="36"/>
      <c r="B101" s="37"/>
      <c r="C101" s="175" t="s">
        <v>160</v>
      </c>
      <c r="D101" s="175" t="s">
        <v>145</v>
      </c>
      <c r="E101" s="176" t="s">
        <v>2032</v>
      </c>
      <c r="F101" s="177" t="s">
        <v>2033</v>
      </c>
      <c r="G101" s="178" t="s">
        <v>375</v>
      </c>
      <c r="H101" s="179">
        <v>20</v>
      </c>
      <c r="I101" s="180"/>
      <c r="J101" s="181">
        <f>ROUND(I101*H101,2)</f>
        <v>0</v>
      </c>
      <c r="K101" s="177" t="s">
        <v>155</v>
      </c>
      <c r="L101" s="41"/>
      <c r="M101" s="182" t="s">
        <v>19</v>
      </c>
      <c r="N101" s="183" t="s">
        <v>43</v>
      </c>
      <c r="O101" s="66"/>
      <c r="P101" s="184">
        <f>O101*H101</f>
        <v>0</v>
      </c>
      <c r="Q101" s="184">
        <v>0</v>
      </c>
      <c r="R101" s="184">
        <f>Q101*H101</f>
        <v>0</v>
      </c>
      <c r="S101" s="184">
        <v>0.038</v>
      </c>
      <c r="T101" s="185">
        <f>S101*H101</f>
        <v>0.76</v>
      </c>
      <c r="U101" s="36"/>
      <c r="V101" s="36"/>
      <c r="W101" s="36"/>
      <c r="X101" s="36"/>
      <c r="Y101" s="36"/>
      <c r="Z101" s="36"/>
      <c r="AA101" s="36"/>
      <c r="AB101" s="36"/>
      <c r="AC101" s="36"/>
      <c r="AD101" s="36"/>
      <c r="AE101" s="36"/>
      <c r="AR101" s="186" t="s">
        <v>149</v>
      </c>
      <c r="AT101" s="186" t="s">
        <v>145</v>
      </c>
      <c r="AU101" s="186" t="s">
        <v>82</v>
      </c>
      <c r="AY101" s="19" t="s">
        <v>143</v>
      </c>
      <c r="BE101" s="187">
        <f>IF(N101="základní",J101,0)</f>
        <v>0</v>
      </c>
      <c r="BF101" s="187">
        <f>IF(N101="snížená",J101,0)</f>
        <v>0</v>
      </c>
      <c r="BG101" s="187">
        <f>IF(N101="zákl. přenesená",J101,0)</f>
        <v>0</v>
      </c>
      <c r="BH101" s="187">
        <f>IF(N101="sníž. přenesená",J101,0)</f>
        <v>0</v>
      </c>
      <c r="BI101" s="187">
        <f>IF(N101="nulová",J101,0)</f>
        <v>0</v>
      </c>
      <c r="BJ101" s="19" t="s">
        <v>80</v>
      </c>
      <c r="BK101" s="187">
        <f>ROUND(I101*H101,2)</f>
        <v>0</v>
      </c>
      <c r="BL101" s="19" t="s">
        <v>149</v>
      </c>
      <c r="BM101" s="186" t="s">
        <v>2034</v>
      </c>
    </row>
    <row r="102" spans="1:47" s="2" customFormat="1" ht="19.5">
      <c r="A102" s="36"/>
      <c r="B102" s="37"/>
      <c r="C102" s="38"/>
      <c r="D102" s="188" t="s">
        <v>151</v>
      </c>
      <c r="E102" s="38"/>
      <c r="F102" s="189" t="s">
        <v>2035</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82</v>
      </c>
    </row>
    <row r="103" spans="1:65" s="2" customFormat="1" ht="14.45" customHeight="1">
      <c r="A103" s="36"/>
      <c r="B103" s="37"/>
      <c r="C103" s="225" t="s">
        <v>202</v>
      </c>
      <c r="D103" s="225" t="s">
        <v>214</v>
      </c>
      <c r="E103" s="226" t="s">
        <v>2036</v>
      </c>
      <c r="F103" s="227" t="s">
        <v>2037</v>
      </c>
      <c r="G103" s="228" t="s">
        <v>148</v>
      </c>
      <c r="H103" s="229">
        <v>23</v>
      </c>
      <c r="I103" s="230"/>
      <c r="J103" s="231">
        <f>ROUND(I103*H103,2)</f>
        <v>0</v>
      </c>
      <c r="K103" s="227" t="s">
        <v>19</v>
      </c>
      <c r="L103" s="232"/>
      <c r="M103" s="233" t="s">
        <v>19</v>
      </c>
      <c r="N103" s="234" t="s">
        <v>43</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193</v>
      </c>
      <c r="AT103" s="186" t="s">
        <v>214</v>
      </c>
      <c r="AU103" s="186" t="s">
        <v>82</v>
      </c>
      <c r="AY103" s="19" t="s">
        <v>143</v>
      </c>
      <c r="BE103" s="187">
        <f>IF(N103="základní",J103,0)</f>
        <v>0</v>
      </c>
      <c r="BF103" s="187">
        <f>IF(N103="snížená",J103,0)</f>
        <v>0</v>
      </c>
      <c r="BG103" s="187">
        <f>IF(N103="zákl. přenesená",J103,0)</f>
        <v>0</v>
      </c>
      <c r="BH103" s="187">
        <f>IF(N103="sníž. přenesená",J103,0)</f>
        <v>0</v>
      </c>
      <c r="BI103" s="187">
        <f>IF(N103="nulová",J103,0)</f>
        <v>0</v>
      </c>
      <c r="BJ103" s="19" t="s">
        <v>80</v>
      </c>
      <c r="BK103" s="187">
        <f>ROUND(I103*H103,2)</f>
        <v>0</v>
      </c>
      <c r="BL103" s="19" t="s">
        <v>149</v>
      </c>
      <c r="BM103" s="186" t="s">
        <v>2038</v>
      </c>
    </row>
    <row r="104" spans="1:47" s="2" customFormat="1" ht="12">
      <c r="A104" s="36"/>
      <c r="B104" s="37"/>
      <c r="C104" s="38"/>
      <c r="D104" s="188" t="s">
        <v>151</v>
      </c>
      <c r="E104" s="38"/>
      <c r="F104" s="189" t="s">
        <v>2037</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151</v>
      </c>
      <c r="AU104" s="19" t="s">
        <v>82</v>
      </c>
    </row>
    <row r="105" spans="1:65" s="2" customFormat="1" ht="14.45" customHeight="1">
      <c r="A105" s="36"/>
      <c r="B105" s="37"/>
      <c r="C105" s="225" t="s">
        <v>207</v>
      </c>
      <c r="D105" s="225" t="s">
        <v>214</v>
      </c>
      <c r="E105" s="226" t="s">
        <v>2039</v>
      </c>
      <c r="F105" s="227" t="s">
        <v>2040</v>
      </c>
      <c r="G105" s="228" t="s">
        <v>148</v>
      </c>
      <c r="H105" s="229">
        <v>3</v>
      </c>
      <c r="I105" s="230"/>
      <c r="J105" s="231">
        <f>ROUND(I105*H105,2)</f>
        <v>0</v>
      </c>
      <c r="K105" s="227" t="s">
        <v>19</v>
      </c>
      <c r="L105" s="232"/>
      <c r="M105" s="233" t="s">
        <v>19</v>
      </c>
      <c r="N105" s="234" t="s">
        <v>43</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193</v>
      </c>
      <c r="AT105" s="186" t="s">
        <v>214</v>
      </c>
      <c r="AU105" s="186" t="s">
        <v>82</v>
      </c>
      <c r="AY105" s="19" t="s">
        <v>143</v>
      </c>
      <c r="BE105" s="187">
        <f>IF(N105="základní",J105,0)</f>
        <v>0</v>
      </c>
      <c r="BF105" s="187">
        <f>IF(N105="snížená",J105,0)</f>
        <v>0</v>
      </c>
      <c r="BG105" s="187">
        <f>IF(N105="zákl. přenesená",J105,0)</f>
        <v>0</v>
      </c>
      <c r="BH105" s="187">
        <f>IF(N105="sníž. přenesená",J105,0)</f>
        <v>0</v>
      </c>
      <c r="BI105" s="187">
        <f>IF(N105="nulová",J105,0)</f>
        <v>0</v>
      </c>
      <c r="BJ105" s="19" t="s">
        <v>80</v>
      </c>
      <c r="BK105" s="187">
        <f>ROUND(I105*H105,2)</f>
        <v>0</v>
      </c>
      <c r="BL105" s="19" t="s">
        <v>149</v>
      </c>
      <c r="BM105" s="186" t="s">
        <v>2041</v>
      </c>
    </row>
    <row r="106" spans="1:47" s="2" customFormat="1" ht="12">
      <c r="A106" s="36"/>
      <c r="B106" s="37"/>
      <c r="C106" s="38"/>
      <c r="D106" s="188" t="s">
        <v>151</v>
      </c>
      <c r="E106" s="38"/>
      <c r="F106" s="189" t="s">
        <v>2040</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82</v>
      </c>
    </row>
    <row r="107" spans="1:65" s="2" customFormat="1" ht="14.45" customHeight="1">
      <c r="A107" s="36"/>
      <c r="B107" s="37"/>
      <c r="C107" s="225" t="s">
        <v>213</v>
      </c>
      <c r="D107" s="225" t="s">
        <v>214</v>
      </c>
      <c r="E107" s="226" t="s">
        <v>2042</v>
      </c>
      <c r="F107" s="227" t="s">
        <v>2043</v>
      </c>
      <c r="G107" s="228" t="s">
        <v>148</v>
      </c>
      <c r="H107" s="229">
        <v>1</v>
      </c>
      <c r="I107" s="230"/>
      <c r="J107" s="231">
        <f>ROUND(I107*H107,2)</f>
        <v>0</v>
      </c>
      <c r="K107" s="227" t="s">
        <v>19</v>
      </c>
      <c r="L107" s="232"/>
      <c r="M107" s="233" t="s">
        <v>19</v>
      </c>
      <c r="N107" s="234"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193</v>
      </c>
      <c r="AT107" s="186" t="s">
        <v>214</v>
      </c>
      <c r="AU107" s="186" t="s">
        <v>82</v>
      </c>
      <c r="AY107" s="19" t="s">
        <v>143</v>
      </c>
      <c r="BE107" s="187">
        <f>IF(N107="základní",J107,0)</f>
        <v>0</v>
      </c>
      <c r="BF107" s="187">
        <f>IF(N107="snížená",J107,0)</f>
        <v>0</v>
      </c>
      <c r="BG107" s="187">
        <f>IF(N107="zákl. přenesená",J107,0)</f>
        <v>0</v>
      </c>
      <c r="BH107" s="187">
        <f>IF(N107="sníž. přenesená",J107,0)</f>
        <v>0</v>
      </c>
      <c r="BI107" s="187">
        <f>IF(N107="nulová",J107,0)</f>
        <v>0</v>
      </c>
      <c r="BJ107" s="19" t="s">
        <v>80</v>
      </c>
      <c r="BK107" s="187">
        <f>ROUND(I107*H107,2)</f>
        <v>0</v>
      </c>
      <c r="BL107" s="19" t="s">
        <v>149</v>
      </c>
      <c r="BM107" s="186" t="s">
        <v>2044</v>
      </c>
    </row>
    <row r="108" spans="1:47" s="2" customFormat="1" ht="12">
      <c r="A108" s="36"/>
      <c r="B108" s="37"/>
      <c r="C108" s="38"/>
      <c r="D108" s="188" t="s">
        <v>151</v>
      </c>
      <c r="E108" s="38"/>
      <c r="F108" s="189" t="s">
        <v>2043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82</v>
      </c>
    </row>
    <row r="109" spans="2:63" s="12" customFormat="1" ht="22.9" customHeight="1">
      <c r="B109" s="159"/>
      <c r="C109" s="160"/>
      <c r="D109" s="161" t="s">
        <v>71</v>
      </c>
      <c r="E109" s="173" t="s">
        <v>795</v>
      </c>
      <c r="F109" s="173" t="s">
        <v>796</v>
      </c>
      <c r="G109" s="160"/>
      <c r="H109" s="160"/>
      <c r="I109" s="163"/>
      <c r="J109" s="174">
        <f>BK109</f>
        <v>0</v>
      </c>
      <c r="K109" s="160"/>
      <c r="L109" s="165"/>
      <c r="M109" s="166"/>
      <c r="N109" s="167"/>
      <c r="O109" s="167"/>
      <c r="P109" s="168">
        <f>SUM(P110:P118)</f>
        <v>0</v>
      </c>
      <c r="Q109" s="167"/>
      <c r="R109" s="168">
        <f>SUM(R110:R118)</f>
        <v>0</v>
      </c>
      <c r="S109" s="167"/>
      <c r="T109" s="169">
        <f>SUM(T110:T118)</f>
        <v>0</v>
      </c>
      <c r="AR109" s="170" t="s">
        <v>80</v>
      </c>
      <c r="AT109" s="171" t="s">
        <v>71</v>
      </c>
      <c r="AU109" s="171" t="s">
        <v>80</v>
      </c>
      <c r="AY109" s="170" t="s">
        <v>143</v>
      </c>
      <c r="BK109" s="172">
        <f>SUM(BK110:BK118)</f>
        <v>0</v>
      </c>
    </row>
    <row r="110" spans="1:65" s="2" customFormat="1" ht="24.2" customHeight="1">
      <c r="A110" s="36"/>
      <c r="B110" s="37"/>
      <c r="C110" s="175" t="s">
        <v>177</v>
      </c>
      <c r="D110" s="175" t="s">
        <v>145</v>
      </c>
      <c r="E110" s="176" t="s">
        <v>802</v>
      </c>
      <c r="F110" s="177" t="s">
        <v>803</v>
      </c>
      <c r="G110" s="178" t="s">
        <v>196</v>
      </c>
      <c r="H110" s="179">
        <v>1.136</v>
      </c>
      <c r="I110" s="180"/>
      <c r="J110" s="181">
        <f>ROUND(I110*H110,2)</f>
        <v>0</v>
      </c>
      <c r="K110" s="177" t="s">
        <v>155</v>
      </c>
      <c r="L110" s="41"/>
      <c r="M110" s="182" t="s">
        <v>19</v>
      </c>
      <c r="N110" s="183" t="s">
        <v>43</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149</v>
      </c>
      <c r="AT110" s="186" t="s">
        <v>145</v>
      </c>
      <c r="AU110" s="186" t="s">
        <v>82</v>
      </c>
      <c r="AY110" s="19" t="s">
        <v>143</v>
      </c>
      <c r="BE110" s="187">
        <f>IF(N110="základní",J110,0)</f>
        <v>0</v>
      </c>
      <c r="BF110" s="187">
        <f>IF(N110="snížená",J110,0)</f>
        <v>0</v>
      </c>
      <c r="BG110" s="187">
        <f>IF(N110="zákl. přenesená",J110,0)</f>
        <v>0</v>
      </c>
      <c r="BH110" s="187">
        <f>IF(N110="sníž. přenesená",J110,0)</f>
        <v>0</v>
      </c>
      <c r="BI110" s="187">
        <f>IF(N110="nulová",J110,0)</f>
        <v>0</v>
      </c>
      <c r="BJ110" s="19" t="s">
        <v>80</v>
      </c>
      <c r="BK110" s="187">
        <f>ROUND(I110*H110,2)</f>
        <v>0</v>
      </c>
      <c r="BL110" s="19" t="s">
        <v>149</v>
      </c>
      <c r="BM110" s="186" t="s">
        <v>2045</v>
      </c>
    </row>
    <row r="111" spans="1:47" s="2" customFormat="1" ht="19.5">
      <c r="A111" s="36"/>
      <c r="B111" s="37"/>
      <c r="C111" s="38"/>
      <c r="D111" s="188" t="s">
        <v>151</v>
      </c>
      <c r="E111" s="38"/>
      <c r="F111" s="189" t="s">
        <v>805</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82</v>
      </c>
    </row>
    <row r="112" spans="1:65" s="2" customFormat="1" ht="24.2" customHeight="1">
      <c r="A112" s="36"/>
      <c r="B112" s="37"/>
      <c r="C112" s="175" t="s">
        <v>714</v>
      </c>
      <c r="D112" s="175" t="s">
        <v>145</v>
      </c>
      <c r="E112" s="176" t="s">
        <v>807</v>
      </c>
      <c r="F112" s="177" t="s">
        <v>808</v>
      </c>
      <c r="G112" s="178" t="s">
        <v>196</v>
      </c>
      <c r="H112" s="179">
        <v>28.45</v>
      </c>
      <c r="I112" s="180"/>
      <c r="J112" s="181">
        <f>ROUND(I112*H112,2)</f>
        <v>0</v>
      </c>
      <c r="K112" s="177" t="s">
        <v>155</v>
      </c>
      <c r="L112" s="41"/>
      <c r="M112" s="182" t="s">
        <v>19</v>
      </c>
      <c r="N112" s="183" t="s">
        <v>43</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149</v>
      </c>
      <c r="AT112" s="186" t="s">
        <v>145</v>
      </c>
      <c r="AU112" s="186" t="s">
        <v>82</v>
      </c>
      <c r="AY112" s="19" t="s">
        <v>143</v>
      </c>
      <c r="BE112" s="187">
        <f>IF(N112="základní",J112,0)</f>
        <v>0</v>
      </c>
      <c r="BF112" s="187">
        <f>IF(N112="snížená",J112,0)</f>
        <v>0</v>
      </c>
      <c r="BG112" s="187">
        <f>IF(N112="zákl. přenesená",J112,0)</f>
        <v>0</v>
      </c>
      <c r="BH112" s="187">
        <f>IF(N112="sníž. přenesená",J112,0)</f>
        <v>0</v>
      </c>
      <c r="BI112" s="187">
        <f>IF(N112="nulová",J112,0)</f>
        <v>0</v>
      </c>
      <c r="BJ112" s="19" t="s">
        <v>80</v>
      </c>
      <c r="BK112" s="187">
        <f>ROUND(I112*H112,2)</f>
        <v>0</v>
      </c>
      <c r="BL112" s="19" t="s">
        <v>149</v>
      </c>
      <c r="BM112" s="186" t="s">
        <v>2046</v>
      </c>
    </row>
    <row r="113" spans="1:47" s="2" customFormat="1" ht="29.25">
      <c r="A113" s="36"/>
      <c r="B113" s="37"/>
      <c r="C113" s="38"/>
      <c r="D113" s="188" t="s">
        <v>151</v>
      </c>
      <c r="E113" s="38"/>
      <c r="F113" s="189" t="s">
        <v>810</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151</v>
      </c>
      <c r="AU113" s="19" t="s">
        <v>82</v>
      </c>
    </row>
    <row r="114" spans="2:51" s="13" customFormat="1" ht="12">
      <c r="B114" s="193"/>
      <c r="C114" s="194"/>
      <c r="D114" s="188" t="s">
        <v>158</v>
      </c>
      <c r="E114" s="195" t="s">
        <v>19</v>
      </c>
      <c r="F114" s="196" t="s">
        <v>2047</v>
      </c>
      <c r="G114" s="194"/>
      <c r="H114" s="197">
        <v>28.45</v>
      </c>
      <c r="I114" s="198"/>
      <c r="J114" s="194"/>
      <c r="K114" s="194"/>
      <c r="L114" s="199"/>
      <c r="M114" s="200"/>
      <c r="N114" s="201"/>
      <c r="O114" s="201"/>
      <c r="P114" s="201"/>
      <c r="Q114" s="201"/>
      <c r="R114" s="201"/>
      <c r="S114" s="201"/>
      <c r="T114" s="202"/>
      <c r="AT114" s="203" t="s">
        <v>158</v>
      </c>
      <c r="AU114" s="203" t="s">
        <v>82</v>
      </c>
      <c r="AV114" s="13" t="s">
        <v>82</v>
      </c>
      <c r="AW114" s="13" t="s">
        <v>33</v>
      </c>
      <c r="AX114" s="13" t="s">
        <v>80</v>
      </c>
      <c r="AY114" s="203" t="s">
        <v>143</v>
      </c>
    </row>
    <row r="115" spans="1:65" s="2" customFormat="1" ht="24.2" customHeight="1">
      <c r="A115" s="36"/>
      <c r="B115" s="37"/>
      <c r="C115" s="175" t="s">
        <v>182</v>
      </c>
      <c r="D115" s="175" t="s">
        <v>145</v>
      </c>
      <c r="E115" s="176" t="s">
        <v>2048</v>
      </c>
      <c r="F115" s="177" t="s">
        <v>2049</v>
      </c>
      <c r="G115" s="178" t="s">
        <v>196</v>
      </c>
      <c r="H115" s="179">
        <v>1.136</v>
      </c>
      <c r="I115" s="180"/>
      <c r="J115" s="181">
        <f>ROUND(I115*H115,2)</f>
        <v>0</v>
      </c>
      <c r="K115" s="177" t="s">
        <v>155</v>
      </c>
      <c r="L115" s="41"/>
      <c r="M115" s="182" t="s">
        <v>19</v>
      </c>
      <c r="N115" s="183" t="s">
        <v>43</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149</v>
      </c>
      <c r="AT115" s="186" t="s">
        <v>145</v>
      </c>
      <c r="AU115" s="186" t="s">
        <v>82</v>
      </c>
      <c r="AY115" s="19" t="s">
        <v>143</v>
      </c>
      <c r="BE115" s="187">
        <f>IF(N115="základní",J115,0)</f>
        <v>0</v>
      </c>
      <c r="BF115" s="187">
        <f>IF(N115="snížená",J115,0)</f>
        <v>0</v>
      </c>
      <c r="BG115" s="187">
        <f>IF(N115="zákl. přenesená",J115,0)</f>
        <v>0</v>
      </c>
      <c r="BH115" s="187">
        <f>IF(N115="sníž. přenesená",J115,0)</f>
        <v>0</v>
      </c>
      <c r="BI115" s="187">
        <f>IF(N115="nulová",J115,0)</f>
        <v>0</v>
      </c>
      <c r="BJ115" s="19" t="s">
        <v>80</v>
      </c>
      <c r="BK115" s="187">
        <f>ROUND(I115*H115,2)</f>
        <v>0</v>
      </c>
      <c r="BL115" s="19" t="s">
        <v>149</v>
      </c>
      <c r="BM115" s="186" t="s">
        <v>2050</v>
      </c>
    </row>
    <row r="116" spans="1:47" s="2" customFormat="1" ht="19.5">
      <c r="A116" s="36"/>
      <c r="B116" s="37"/>
      <c r="C116" s="38"/>
      <c r="D116" s="188" t="s">
        <v>151</v>
      </c>
      <c r="E116" s="38"/>
      <c r="F116" s="189" t="s">
        <v>2051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151</v>
      </c>
      <c r="AU116" s="19" t="s">
        <v>82</v>
      </c>
    </row>
    <row r="117" spans="1:65" s="2" customFormat="1" ht="24.2" customHeight="1">
      <c r="A117" s="36"/>
      <c r="B117" s="37"/>
      <c r="C117" s="175" t="s">
        <v>188</v>
      </c>
      <c r="D117" s="175" t="s">
        <v>145</v>
      </c>
      <c r="E117" s="176" t="s">
        <v>813</v>
      </c>
      <c r="F117" s="177" t="s">
        <v>814</v>
      </c>
      <c r="G117" s="178" t="s">
        <v>196</v>
      </c>
      <c r="H117" s="179">
        <v>1.138</v>
      </c>
      <c r="I117" s="180"/>
      <c r="J117" s="181">
        <f>ROUND(I117*H117,2)</f>
        <v>0</v>
      </c>
      <c r="K117" s="177" t="s">
        <v>155</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149</v>
      </c>
      <c r="AT117" s="186" t="s">
        <v>145</v>
      </c>
      <c r="AU117" s="186" t="s">
        <v>82</v>
      </c>
      <c r="AY117" s="19" t="s">
        <v>143</v>
      </c>
      <c r="BE117" s="187">
        <f>IF(N117="základní",J117,0)</f>
        <v>0</v>
      </c>
      <c r="BF117" s="187">
        <f>IF(N117="snížená",J117,0)</f>
        <v>0</v>
      </c>
      <c r="BG117" s="187">
        <f>IF(N117="zákl. přenesená",J117,0)</f>
        <v>0</v>
      </c>
      <c r="BH117" s="187">
        <f>IF(N117="sníž. přenesená",J117,0)</f>
        <v>0</v>
      </c>
      <c r="BI117" s="187">
        <f>IF(N117="nulová",J117,0)</f>
        <v>0</v>
      </c>
      <c r="BJ117" s="19" t="s">
        <v>80</v>
      </c>
      <c r="BK117" s="187">
        <f>ROUND(I117*H117,2)</f>
        <v>0</v>
      </c>
      <c r="BL117" s="19" t="s">
        <v>149</v>
      </c>
      <c r="BM117" s="186" t="s">
        <v>2052</v>
      </c>
    </row>
    <row r="118" spans="1:47" s="2" customFormat="1" ht="29.25">
      <c r="A118" s="36"/>
      <c r="B118" s="37"/>
      <c r="C118" s="38"/>
      <c r="D118" s="188" t="s">
        <v>151</v>
      </c>
      <c r="E118" s="38"/>
      <c r="F118" s="189" t="s">
        <v>816</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82</v>
      </c>
    </row>
    <row r="119" spans="2:63" s="12" customFormat="1" ht="22.9" customHeight="1">
      <c r="B119" s="159"/>
      <c r="C119" s="160"/>
      <c r="D119" s="161" t="s">
        <v>71</v>
      </c>
      <c r="E119" s="173" t="s">
        <v>817</v>
      </c>
      <c r="F119" s="173" t="s">
        <v>818</v>
      </c>
      <c r="G119" s="160"/>
      <c r="H119" s="160"/>
      <c r="I119" s="163"/>
      <c r="J119" s="174">
        <f>BK119</f>
        <v>0</v>
      </c>
      <c r="K119" s="160"/>
      <c r="L119" s="165"/>
      <c r="M119" s="166"/>
      <c r="N119" s="167"/>
      <c r="O119" s="167"/>
      <c r="P119" s="168">
        <f>SUM(P120:P121)</f>
        <v>0</v>
      </c>
      <c r="Q119" s="167"/>
      <c r="R119" s="168">
        <f>SUM(R120:R121)</f>
        <v>0</v>
      </c>
      <c r="S119" s="167"/>
      <c r="T119" s="169">
        <f>SUM(T120:T121)</f>
        <v>0</v>
      </c>
      <c r="AR119" s="170" t="s">
        <v>80</v>
      </c>
      <c r="AT119" s="171" t="s">
        <v>71</v>
      </c>
      <c r="AU119" s="171" t="s">
        <v>80</v>
      </c>
      <c r="AY119" s="170" t="s">
        <v>143</v>
      </c>
      <c r="BK119" s="172">
        <f>SUM(BK120:BK121)</f>
        <v>0</v>
      </c>
    </row>
    <row r="120" spans="1:65" s="2" customFormat="1" ht="14.45" customHeight="1">
      <c r="A120" s="36"/>
      <c r="B120" s="37"/>
      <c r="C120" s="175" t="s">
        <v>720</v>
      </c>
      <c r="D120" s="175" t="s">
        <v>145</v>
      </c>
      <c r="E120" s="176" t="s">
        <v>820</v>
      </c>
      <c r="F120" s="177" t="s">
        <v>821</v>
      </c>
      <c r="G120" s="178" t="s">
        <v>196</v>
      </c>
      <c r="H120" s="179">
        <v>0.489</v>
      </c>
      <c r="I120" s="180"/>
      <c r="J120" s="181">
        <f>ROUND(I120*H120,2)</f>
        <v>0</v>
      </c>
      <c r="K120" s="177" t="s">
        <v>155</v>
      </c>
      <c r="L120" s="41"/>
      <c r="M120" s="182" t="s">
        <v>19</v>
      </c>
      <c r="N120" s="183" t="s">
        <v>43</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149</v>
      </c>
      <c r="AT120" s="186" t="s">
        <v>145</v>
      </c>
      <c r="AU120" s="186" t="s">
        <v>82</v>
      </c>
      <c r="AY120" s="19" t="s">
        <v>143</v>
      </c>
      <c r="BE120" s="187">
        <f>IF(N120="základní",J120,0)</f>
        <v>0</v>
      </c>
      <c r="BF120" s="187">
        <f>IF(N120="snížená",J120,0)</f>
        <v>0</v>
      </c>
      <c r="BG120" s="187">
        <f>IF(N120="zákl. přenesená",J120,0)</f>
        <v>0</v>
      </c>
      <c r="BH120" s="187">
        <f>IF(N120="sníž. přenesená",J120,0)</f>
        <v>0</v>
      </c>
      <c r="BI120" s="187">
        <f>IF(N120="nulová",J120,0)</f>
        <v>0</v>
      </c>
      <c r="BJ120" s="19" t="s">
        <v>80</v>
      </c>
      <c r="BK120" s="187">
        <f>ROUND(I120*H120,2)</f>
        <v>0</v>
      </c>
      <c r="BL120" s="19" t="s">
        <v>149</v>
      </c>
      <c r="BM120" s="186" t="s">
        <v>2053</v>
      </c>
    </row>
    <row r="121" spans="1:47" s="2" customFormat="1" ht="39">
      <c r="A121" s="36"/>
      <c r="B121" s="37"/>
      <c r="C121" s="38"/>
      <c r="D121" s="188" t="s">
        <v>151</v>
      </c>
      <c r="E121" s="38"/>
      <c r="F121" s="189" t="s">
        <v>823</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82</v>
      </c>
    </row>
    <row r="122" spans="2:63" s="12" customFormat="1" ht="25.9" customHeight="1">
      <c r="B122" s="159"/>
      <c r="C122" s="160"/>
      <c r="D122" s="161" t="s">
        <v>71</v>
      </c>
      <c r="E122" s="162" t="s">
        <v>824</v>
      </c>
      <c r="F122" s="162" t="s">
        <v>2054</v>
      </c>
      <c r="G122" s="160"/>
      <c r="H122" s="160"/>
      <c r="I122" s="163"/>
      <c r="J122" s="164">
        <f>BK122</f>
        <v>0</v>
      </c>
      <c r="K122" s="160"/>
      <c r="L122" s="165"/>
      <c r="M122" s="166"/>
      <c r="N122" s="167"/>
      <c r="O122" s="167"/>
      <c r="P122" s="168">
        <f>P123+P146+P149+P186+P225</f>
        <v>0</v>
      </c>
      <c r="Q122" s="167"/>
      <c r="R122" s="168">
        <f>R123+R146+R149+R186+R225</f>
        <v>0.6470349999999999</v>
      </c>
      <c r="S122" s="167"/>
      <c r="T122" s="169">
        <f>T123+T146+T149+T186+T225</f>
        <v>2.3354000000000004</v>
      </c>
      <c r="AR122" s="170" t="s">
        <v>82</v>
      </c>
      <c r="AT122" s="171" t="s">
        <v>71</v>
      </c>
      <c r="AU122" s="171" t="s">
        <v>72</v>
      </c>
      <c r="AY122" s="170" t="s">
        <v>143</v>
      </c>
      <c r="BK122" s="172">
        <f>BK123+BK146+BK149+BK186+BK225</f>
        <v>0</v>
      </c>
    </row>
    <row r="123" spans="2:63" s="12" customFormat="1" ht="22.9" customHeight="1">
      <c r="B123" s="159"/>
      <c r="C123" s="160"/>
      <c r="D123" s="161" t="s">
        <v>71</v>
      </c>
      <c r="E123" s="173" t="s">
        <v>1531</v>
      </c>
      <c r="F123" s="173" t="s">
        <v>1532</v>
      </c>
      <c r="G123" s="160"/>
      <c r="H123" s="160"/>
      <c r="I123" s="163"/>
      <c r="J123" s="174">
        <f>BK123</f>
        <v>0</v>
      </c>
      <c r="K123" s="160"/>
      <c r="L123" s="165"/>
      <c r="M123" s="166"/>
      <c r="N123" s="167"/>
      <c r="O123" s="167"/>
      <c r="P123" s="168">
        <f>SUM(P124:P145)</f>
        <v>0</v>
      </c>
      <c r="Q123" s="167"/>
      <c r="R123" s="168">
        <f>SUM(R124:R145)</f>
        <v>0.027515</v>
      </c>
      <c r="S123" s="167"/>
      <c r="T123" s="169">
        <f>SUM(T124:T145)</f>
        <v>0.021</v>
      </c>
      <c r="AR123" s="170" t="s">
        <v>82</v>
      </c>
      <c r="AT123" s="171" t="s">
        <v>71</v>
      </c>
      <c r="AU123" s="171" t="s">
        <v>80</v>
      </c>
      <c r="AY123" s="170" t="s">
        <v>143</v>
      </c>
      <c r="BK123" s="172">
        <f>SUM(BK124:BK145)</f>
        <v>0</v>
      </c>
    </row>
    <row r="124" spans="1:65" s="2" customFormat="1" ht="24.2" customHeight="1">
      <c r="A124" s="36"/>
      <c r="B124" s="37"/>
      <c r="C124" s="175" t="s">
        <v>219</v>
      </c>
      <c r="D124" s="175" t="s">
        <v>145</v>
      </c>
      <c r="E124" s="176" t="s">
        <v>2055</v>
      </c>
      <c r="F124" s="177" t="s">
        <v>2056</v>
      </c>
      <c r="G124" s="178" t="s">
        <v>375</v>
      </c>
      <c r="H124" s="179">
        <v>50</v>
      </c>
      <c r="I124" s="180"/>
      <c r="J124" s="181">
        <f>ROUND(I124*H124,2)</f>
        <v>0</v>
      </c>
      <c r="K124" s="177" t="s">
        <v>155</v>
      </c>
      <c r="L124" s="41"/>
      <c r="M124" s="182" t="s">
        <v>19</v>
      </c>
      <c r="N124" s="183" t="s">
        <v>43</v>
      </c>
      <c r="O124" s="66"/>
      <c r="P124" s="184">
        <f>O124*H124</f>
        <v>0</v>
      </c>
      <c r="Q124" s="184">
        <v>0</v>
      </c>
      <c r="R124" s="184">
        <f>Q124*H124</f>
        <v>0</v>
      </c>
      <c r="S124" s="184">
        <v>0.00042</v>
      </c>
      <c r="T124" s="185">
        <f>S124*H124</f>
        <v>0.021</v>
      </c>
      <c r="U124" s="36"/>
      <c r="V124" s="36"/>
      <c r="W124" s="36"/>
      <c r="X124" s="36"/>
      <c r="Y124" s="36"/>
      <c r="Z124" s="36"/>
      <c r="AA124" s="36"/>
      <c r="AB124" s="36"/>
      <c r="AC124" s="36"/>
      <c r="AD124" s="36"/>
      <c r="AE124" s="36"/>
      <c r="AR124" s="186" t="s">
        <v>242</v>
      </c>
      <c r="AT124" s="186" t="s">
        <v>145</v>
      </c>
      <c r="AU124" s="186" t="s">
        <v>82</v>
      </c>
      <c r="AY124" s="19" t="s">
        <v>143</v>
      </c>
      <c r="BE124" s="187">
        <f>IF(N124="základní",J124,0)</f>
        <v>0</v>
      </c>
      <c r="BF124" s="187">
        <f>IF(N124="snížená",J124,0)</f>
        <v>0</v>
      </c>
      <c r="BG124" s="187">
        <f>IF(N124="zákl. přenesená",J124,0)</f>
        <v>0</v>
      </c>
      <c r="BH124" s="187">
        <f>IF(N124="sníž. přenesená",J124,0)</f>
        <v>0</v>
      </c>
      <c r="BI124" s="187">
        <f>IF(N124="nulová",J124,0)</f>
        <v>0</v>
      </c>
      <c r="BJ124" s="19" t="s">
        <v>80</v>
      </c>
      <c r="BK124" s="187">
        <f>ROUND(I124*H124,2)</f>
        <v>0</v>
      </c>
      <c r="BL124" s="19" t="s">
        <v>242</v>
      </c>
      <c r="BM124" s="186" t="s">
        <v>2057</v>
      </c>
    </row>
    <row r="125" spans="1:47" s="2" customFormat="1" ht="29.25">
      <c r="A125" s="36"/>
      <c r="B125" s="37"/>
      <c r="C125" s="38"/>
      <c r="D125" s="188" t="s">
        <v>151</v>
      </c>
      <c r="E125" s="38"/>
      <c r="F125" s="189" t="s">
        <v>2058</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151</v>
      </c>
      <c r="AU125" s="19" t="s">
        <v>82</v>
      </c>
    </row>
    <row r="126" spans="1:65" s="2" customFormat="1" ht="24.2" customHeight="1">
      <c r="A126" s="36"/>
      <c r="B126" s="37"/>
      <c r="C126" s="175" t="s">
        <v>224</v>
      </c>
      <c r="D126" s="175" t="s">
        <v>145</v>
      </c>
      <c r="E126" s="176" t="s">
        <v>2059</v>
      </c>
      <c r="F126" s="177" t="s">
        <v>2060</v>
      </c>
      <c r="G126" s="178" t="s">
        <v>375</v>
      </c>
      <c r="H126" s="179">
        <v>60</v>
      </c>
      <c r="I126" s="180"/>
      <c r="J126" s="181">
        <f>ROUND(I126*H126,2)</f>
        <v>0</v>
      </c>
      <c r="K126" s="177" t="s">
        <v>155</v>
      </c>
      <c r="L126" s="41"/>
      <c r="M126" s="182" t="s">
        <v>19</v>
      </c>
      <c r="N126" s="183" t="s">
        <v>43</v>
      </c>
      <c r="O126" s="66"/>
      <c r="P126" s="184">
        <f>O126*H126</f>
        <v>0</v>
      </c>
      <c r="Q126" s="184">
        <v>9E-05</v>
      </c>
      <c r="R126" s="184">
        <f>Q126*H126</f>
        <v>0.0054</v>
      </c>
      <c r="S126" s="184">
        <v>0</v>
      </c>
      <c r="T126" s="185">
        <f>S126*H126</f>
        <v>0</v>
      </c>
      <c r="U126" s="36"/>
      <c r="V126" s="36"/>
      <c r="W126" s="36"/>
      <c r="X126" s="36"/>
      <c r="Y126" s="36"/>
      <c r="Z126" s="36"/>
      <c r="AA126" s="36"/>
      <c r="AB126" s="36"/>
      <c r="AC126" s="36"/>
      <c r="AD126" s="36"/>
      <c r="AE126" s="36"/>
      <c r="AR126" s="186" t="s">
        <v>242</v>
      </c>
      <c r="AT126" s="186" t="s">
        <v>145</v>
      </c>
      <c r="AU126" s="186" t="s">
        <v>82</v>
      </c>
      <c r="AY126" s="19" t="s">
        <v>143</v>
      </c>
      <c r="BE126" s="187">
        <f>IF(N126="základní",J126,0)</f>
        <v>0</v>
      </c>
      <c r="BF126" s="187">
        <f>IF(N126="snížená",J126,0)</f>
        <v>0</v>
      </c>
      <c r="BG126" s="187">
        <f>IF(N126="zákl. přenesená",J126,0)</f>
        <v>0</v>
      </c>
      <c r="BH126" s="187">
        <f>IF(N126="sníž. přenesená",J126,0)</f>
        <v>0</v>
      </c>
      <c r="BI126" s="187">
        <f>IF(N126="nulová",J126,0)</f>
        <v>0</v>
      </c>
      <c r="BJ126" s="19" t="s">
        <v>80</v>
      </c>
      <c r="BK126" s="187">
        <f>ROUND(I126*H126,2)</f>
        <v>0</v>
      </c>
      <c r="BL126" s="19" t="s">
        <v>242</v>
      </c>
      <c r="BM126" s="186" t="s">
        <v>2061</v>
      </c>
    </row>
    <row r="127" spans="1:47" s="2" customFormat="1" ht="48.75">
      <c r="A127" s="36"/>
      <c r="B127" s="37"/>
      <c r="C127" s="38"/>
      <c r="D127" s="188" t="s">
        <v>151</v>
      </c>
      <c r="E127" s="38"/>
      <c r="F127" s="189" t="s">
        <v>2062</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151</v>
      </c>
      <c r="AU127" s="19" t="s">
        <v>82</v>
      </c>
    </row>
    <row r="128" spans="1:65" s="2" customFormat="1" ht="24.2" customHeight="1">
      <c r="A128" s="36"/>
      <c r="B128" s="37"/>
      <c r="C128" s="225" t="s">
        <v>230</v>
      </c>
      <c r="D128" s="225" t="s">
        <v>214</v>
      </c>
      <c r="E128" s="226" t="s">
        <v>2063</v>
      </c>
      <c r="F128" s="227" t="s">
        <v>2064</v>
      </c>
      <c r="G128" s="228" t="s">
        <v>375</v>
      </c>
      <c r="H128" s="229">
        <v>30</v>
      </c>
      <c r="I128" s="230"/>
      <c r="J128" s="231">
        <f>ROUND(I128*H128,2)</f>
        <v>0</v>
      </c>
      <c r="K128" s="227" t="s">
        <v>19</v>
      </c>
      <c r="L128" s="232"/>
      <c r="M128" s="233" t="s">
        <v>19</v>
      </c>
      <c r="N128" s="234" t="s">
        <v>43</v>
      </c>
      <c r="O128" s="66"/>
      <c r="P128" s="184">
        <f>O128*H128</f>
        <v>0</v>
      </c>
      <c r="Q128" s="184">
        <v>0.00029</v>
      </c>
      <c r="R128" s="184">
        <f>Q128*H128</f>
        <v>0.0087</v>
      </c>
      <c r="S128" s="184">
        <v>0</v>
      </c>
      <c r="T128" s="185">
        <f>S128*H128</f>
        <v>0</v>
      </c>
      <c r="U128" s="36"/>
      <c r="V128" s="36"/>
      <c r="W128" s="36"/>
      <c r="X128" s="36"/>
      <c r="Y128" s="36"/>
      <c r="Z128" s="36"/>
      <c r="AA128" s="36"/>
      <c r="AB128" s="36"/>
      <c r="AC128" s="36"/>
      <c r="AD128" s="36"/>
      <c r="AE128" s="36"/>
      <c r="AR128" s="186" t="s">
        <v>356</v>
      </c>
      <c r="AT128" s="186" t="s">
        <v>214</v>
      </c>
      <c r="AU128" s="186" t="s">
        <v>82</v>
      </c>
      <c r="AY128" s="19" t="s">
        <v>143</v>
      </c>
      <c r="BE128" s="187">
        <f>IF(N128="základní",J128,0)</f>
        <v>0</v>
      </c>
      <c r="BF128" s="187">
        <f>IF(N128="snížená",J128,0)</f>
        <v>0</v>
      </c>
      <c r="BG128" s="187">
        <f>IF(N128="zákl. přenesená",J128,0)</f>
        <v>0</v>
      </c>
      <c r="BH128" s="187">
        <f>IF(N128="sníž. přenesená",J128,0)</f>
        <v>0</v>
      </c>
      <c r="BI128" s="187">
        <f>IF(N128="nulová",J128,0)</f>
        <v>0</v>
      </c>
      <c r="BJ128" s="19" t="s">
        <v>80</v>
      </c>
      <c r="BK128" s="187">
        <f>ROUND(I128*H128,2)</f>
        <v>0</v>
      </c>
      <c r="BL128" s="19" t="s">
        <v>242</v>
      </c>
      <c r="BM128" s="186" t="s">
        <v>2065</v>
      </c>
    </row>
    <row r="129" spans="1:47" s="2" customFormat="1" ht="19.5">
      <c r="A129" s="36"/>
      <c r="B129" s="37"/>
      <c r="C129" s="38"/>
      <c r="D129" s="188" t="s">
        <v>151</v>
      </c>
      <c r="E129" s="38"/>
      <c r="F129" s="189" t="s">
        <v>2064</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151</v>
      </c>
      <c r="AU129" s="19" t="s">
        <v>82</v>
      </c>
    </row>
    <row r="130" spans="1:65" s="2" customFormat="1" ht="24.2" customHeight="1">
      <c r="A130" s="36"/>
      <c r="B130" s="37"/>
      <c r="C130" s="225" t="s">
        <v>8</v>
      </c>
      <c r="D130" s="225" t="s">
        <v>214</v>
      </c>
      <c r="E130" s="226" t="s">
        <v>2066</v>
      </c>
      <c r="F130" s="227" t="s">
        <v>2067</v>
      </c>
      <c r="G130" s="228" t="s">
        <v>375</v>
      </c>
      <c r="H130" s="229">
        <v>20</v>
      </c>
      <c r="I130" s="230"/>
      <c r="J130" s="231">
        <f>ROUND(I130*H130,2)</f>
        <v>0</v>
      </c>
      <c r="K130" s="227" t="s">
        <v>19</v>
      </c>
      <c r="L130" s="232"/>
      <c r="M130" s="233" t="s">
        <v>19</v>
      </c>
      <c r="N130" s="234" t="s">
        <v>43</v>
      </c>
      <c r="O130" s="66"/>
      <c r="P130" s="184">
        <f>O130*H130</f>
        <v>0</v>
      </c>
      <c r="Q130" s="184">
        <v>0.00034</v>
      </c>
      <c r="R130" s="184">
        <f>Q130*H130</f>
        <v>0.0068000000000000005</v>
      </c>
      <c r="S130" s="184">
        <v>0</v>
      </c>
      <c r="T130" s="185">
        <f>S130*H130</f>
        <v>0</v>
      </c>
      <c r="U130" s="36"/>
      <c r="V130" s="36"/>
      <c r="W130" s="36"/>
      <c r="X130" s="36"/>
      <c r="Y130" s="36"/>
      <c r="Z130" s="36"/>
      <c r="AA130" s="36"/>
      <c r="AB130" s="36"/>
      <c r="AC130" s="36"/>
      <c r="AD130" s="36"/>
      <c r="AE130" s="36"/>
      <c r="AR130" s="186" t="s">
        <v>356</v>
      </c>
      <c r="AT130" s="186" t="s">
        <v>214</v>
      </c>
      <c r="AU130" s="186" t="s">
        <v>82</v>
      </c>
      <c r="AY130" s="19" t="s">
        <v>143</v>
      </c>
      <c r="BE130" s="187">
        <f>IF(N130="základní",J130,0)</f>
        <v>0</v>
      </c>
      <c r="BF130" s="187">
        <f>IF(N130="snížená",J130,0)</f>
        <v>0</v>
      </c>
      <c r="BG130" s="187">
        <f>IF(N130="zákl. přenesená",J130,0)</f>
        <v>0</v>
      </c>
      <c r="BH130" s="187">
        <f>IF(N130="sníž. přenesená",J130,0)</f>
        <v>0</v>
      </c>
      <c r="BI130" s="187">
        <f>IF(N130="nulová",J130,0)</f>
        <v>0</v>
      </c>
      <c r="BJ130" s="19" t="s">
        <v>80</v>
      </c>
      <c r="BK130" s="187">
        <f>ROUND(I130*H130,2)</f>
        <v>0</v>
      </c>
      <c r="BL130" s="19" t="s">
        <v>242</v>
      </c>
      <c r="BM130" s="186" t="s">
        <v>2068</v>
      </c>
    </row>
    <row r="131" spans="1:47" s="2" customFormat="1" ht="19.5">
      <c r="A131" s="36"/>
      <c r="B131" s="37"/>
      <c r="C131" s="38"/>
      <c r="D131" s="188" t="s">
        <v>151</v>
      </c>
      <c r="E131" s="38"/>
      <c r="F131" s="189" t="s">
        <v>2067</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151</v>
      </c>
      <c r="AU131" s="19" t="s">
        <v>82</v>
      </c>
    </row>
    <row r="132" spans="1:65" s="2" customFormat="1" ht="24.2" customHeight="1">
      <c r="A132" s="36"/>
      <c r="B132" s="37"/>
      <c r="C132" s="225" t="s">
        <v>242</v>
      </c>
      <c r="D132" s="225" t="s">
        <v>214</v>
      </c>
      <c r="E132" s="226" t="s">
        <v>2069</v>
      </c>
      <c r="F132" s="227" t="s">
        <v>2070</v>
      </c>
      <c r="G132" s="228" t="s">
        <v>375</v>
      </c>
      <c r="H132" s="229">
        <v>10</v>
      </c>
      <c r="I132" s="230"/>
      <c r="J132" s="231">
        <f>ROUND(I132*H132,2)</f>
        <v>0</v>
      </c>
      <c r="K132" s="227" t="s">
        <v>19</v>
      </c>
      <c r="L132" s="232"/>
      <c r="M132" s="233" t="s">
        <v>19</v>
      </c>
      <c r="N132" s="234" t="s">
        <v>43</v>
      </c>
      <c r="O132" s="66"/>
      <c r="P132" s="184">
        <f>O132*H132</f>
        <v>0</v>
      </c>
      <c r="Q132" s="184">
        <v>0.00037</v>
      </c>
      <c r="R132" s="184">
        <f>Q132*H132</f>
        <v>0.0037</v>
      </c>
      <c r="S132" s="184">
        <v>0</v>
      </c>
      <c r="T132" s="185">
        <f>S132*H132</f>
        <v>0</v>
      </c>
      <c r="U132" s="36"/>
      <c r="V132" s="36"/>
      <c r="W132" s="36"/>
      <c r="X132" s="36"/>
      <c r="Y132" s="36"/>
      <c r="Z132" s="36"/>
      <c r="AA132" s="36"/>
      <c r="AB132" s="36"/>
      <c r="AC132" s="36"/>
      <c r="AD132" s="36"/>
      <c r="AE132" s="36"/>
      <c r="AR132" s="186" t="s">
        <v>356</v>
      </c>
      <c r="AT132" s="186" t="s">
        <v>214</v>
      </c>
      <c r="AU132" s="186" t="s">
        <v>82</v>
      </c>
      <c r="AY132" s="19" t="s">
        <v>143</v>
      </c>
      <c r="BE132" s="187">
        <f>IF(N132="základní",J132,0)</f>
        <v>0</v>
      </c>
      <c r="BF132" s="187">
        <f>IF(N132="snížená",J132,0)</f>
        <v>0</v>
      </c>
      <c r="BG132" s="187">
        <f>IF(N132="zákl. přenesená",J132,0)</f>
        <v>0</v>
      </c>
      <c r="BH132" s="187">
        <f>IF(N132="sníž. přenesená",J132,0)</f>
        <v>0</v>
      </c>
      <c r="BI132" s="187">
        <f>IF(N132="nulová",J132,0)</f>
        <v>0</v>
      </c>
      <c r="BJ132" s="19" t="s">
        <v>80</v>
      </c>
      <c r="BK132" s="187">
        <f>ROUND(I132*H132,2)</f>
        <v>0</v>
      </c>
      <c r="BL132" s="19" t="s">
        <v>242</v>
      </c>
      <c r="BM132" s="186" t="s">
        <v>2071</v>
      </c>
    </row>
    <row r="133" spans="1:47" s="2" customFormat="1" ht="19.5">
      <c r="A133" s="36"/>
      <c r="B133" s="37"/>
      <c r="C133" s="38"/>
      <c r="D133" s="188" t="s">
        <v>151</v>
      </c>
      <c r="E133" s="38"/>
      <c r="F133" s="189" t="s">
        <v>2070</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151</v>
      </c>
      <c r="AU133" s="19" t="s">
        <v>82</v>
      </c>
    </row>
    <row r="134" spans="1:65" s="2" customFormat="1" ht="24.2" customHeight="1">
      <c r="A134" s="36"/>
      <c r="B134" s="37"/>
      <c r="C134" s="175" t="s">
        <v>725</v>
      </c>
      <c r="D134" s="175" t="s">
        <v>145</v>
      </c>
      <c r="E134" s="176" t="s">
        <v>2072</v>
      </c>
      <c r="F134" s="177" t="s">
        <v>2073</v>
      </c>
      <c r="G134" s="178" t="s">
        <v>375</v>
      </c>
      <c r="H134" s="179">
        <v>125</v>
      </c>
      <c r="I134" s="180"/>
      <c r="J134" s="181">
        <f>ROUND(I134*H134,2)</f>
        <v>0</v>
      </c>
      <c r="K134" s="177" t="s">
        <v>155</v>
      </c>
      <c r="L134" s="41"/>
      <c r="M134" s="182" t="s">
        <v>19</v>
      </c>
      <c r="N134" s="183" t="s">
        <v>43</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242</v>
      </c>
      <c r="AT134" s="186" t="s">
        <v>145</v>
      </c>
      <c r="AU134" s="186" t="s">
        <v>82</v>
      </c>
      <c r="AY134" s="19" t="s">
        <v>143</v>
      </c>
      <c r="BE134" s="187">
        <f>IF(N134="základní",J134,0)</f>
        <v>0</v>
      </c>
      <c r="BF134" s="187">
        <f>IF(N134="snížená",J134,0)</f>
        <v>0</v>
      </c>
      <c r="BG134" s="187">
        <f>IF(N134="zákl. přenesená",J134,0)</f>
        <v>0</v>
      </c>
      <c r="BH134" s="187">
        <f>IF(N134="sníž. přenesená",J134,0)</f>
        <v>0</v>
      </c>
      <c r="BI134" s="187">
        <f>IF(N134="nulová",J134,0)</f>
        <v>0</v>
      </c>
      <c r="BJ134" s="19" t="s">
        <v>80</v>
      </c>
      <c r="BK134" s="187">
        <f>ROUND(I134*H134,2)</f>
        <v>0</v>
      </c>
      <c r="BL134" s="19" t="s">
        <v>242</v>
      </c>
      <c r="BM134" s="186" t="s">
        <v>2074</v>
      </c>
    </row>
    <row r="135" spans="1:47" s="2" customFormat="1" ht="29.25">
      <c r="A135" s="36"/>
      <c r="B135" s="37"/>
      <c r="C135" s="38"/>
      <c r="D135" s="188" t="s">
        <v>151</v>
      </c>
      <c r="E135" s="38"/>
      <c r="F135" s="189" t="s">
        <v>2075</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151</v>
      </c>
      <c r="AU135" s="19" t="s">
        <v>82</v>
      </c>
    </row>
    <row r="136" spans="1:65" s="2" customFormat="1" ht="24.2" customHeight="1">
      <c r="A136" s="36"/>
      <c r="B136" s="37"/>
      <c r="C136" s="225" t="s">
        <v>248</v>
      </c>
      <c r="D136" s="225" t="s">
        <v>214</v>
      </c>
      <c r="E136" s="226" t="s">
        <v>2076</v>
      </c>
      <c r="F136" s="227" t="s">
        <v>2077</v>
      </c>
      <c r="G136" s="228" t="s">
        <v>375</v>
      </c>
      <c r="H136" s="229">
        <v>121</v>
      </c>
      <c r="I136" s="230"/>
      <c r="J136" s="231">
        <f>ROUND(I136*H136,2)</f>
        <v>0</v>
      </c>
      <c r="K136" s="227" t="s">
        <v>155</v>
      </c>
      <c r="L136" s="232"/>
      <c r="M136" s="233" t="s">
        <v>19</v>
      </c>
      <c r="N136" s="234" t="s">
        <v>43</v>
      </c>
      <c r="O136" s="66"/>
      <c r="P136" s="184">
        <f>O136*H136</f>
        <v>0</v>
      </c>
      <c r="Q136" s="184">
        <v>2E-05</v>
      </c>
      <c r="R136" s="184">
        <f>Q136*H136</f>
        <v>0.0024200000000000003</v>
      </c>
      <c r="S136" s="184">
        <v>0</v>
      </c>
      <c r="T136" s="185">
        <f>S136*H136</f>
        <v>0</v>
      </c>
      <c r="U136" s="36"/>
      <c r="V136" s="36"/>
      <c r="W136" s="36"/>
      <c r="X136" s="36"/>
      <c r="Y136" s="36"/>
      <c r="Z136" s="36"/>
      <c r="AA136" s="36"/>
      <c r="AB136" s="36"/>
      <c r="AC136" s="36"/>
      <c r="AD136" s="36"/>
      <c r="AE136" s="36"/>
      <c r="AR136" s="186" t="s">
        <v>356</v>
      </c>
      <c r="AT136" s="186" t="s">
        <v>214</v>
      </c>
      <c r="AU136" s="186" t="s">
        <v>82</v>
      </c>
      <c r="AY136" s="19" t="s">
        <v>143</v>
      </c>
      <c r="BE136" s="187">
        <f>IF(N136="základní",J136,0)</f>
        <v>0</v>
      </c>
      <c r="BF136" s="187">
        <f>IF(N136="snížená",J136,0)</f>
        <v>0</v>
      </c>
      <c r="BG136" s="187">
        <f>IF(N136="zákl. přenesená",J136,0)</f>
        <v>0</v>
      </c>
      <c r="BH136" s="187">
        <f>IF(N136="sníž. přenesená",J136,0)</f>
        <v>0</v>
      </c>
      <c r="BI136" s="187">
        <f>IF(N136="nulová",J136,0)</f>
        <v>0</v>
      </c>
      <c r="BJ136" s="19" t="s">
        <v>80</v>
      </c>
      <c r="BK136" s="187">
        <f>ROUND(I136*H136,2)</f>
        <v>0</v>
      </c>
      <c r="BL136" s="19" t="s">
        <v>242</v>
      </c>
      <c r="BM136" s="186" t="s">
        <v>2078</v>
      </c>
    </row>
    <row r="137" spans="1:47" s="2" customFormat="1" ht="12">
      <c r="A137" s="36"/>
      <c r="B137" s="37"/>
      <c r="C137" s="38"/>
      <c r="D137" s="188" t="s">
        <v>151</v>
      </c>
      <c r="E137" s="38"/>
      <c r="F137" s="189" t="s">
        <v>2077</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151</v>
      </c>
      <c r="AU137" s="19" t="s">
        <v>82</v>
      </c>
    </row>
    <row r="138" spans="2:51" s="13" customFormat="1" ht="12">
      <c r="B138" s="193"/>
      <c r="C138" s="194"/>
      <c r="D138" s="188" t="s">
        <v>158</v>
      </c>
      <c r="E138" s="194"/>
      <c r="F138" s="196" t="s">
        <v>2079</v>
      </c>
      <c r="G138" s="194"/>
      <c r="H138" s="197">
        <v>121</v>
      </c>
      <c r="I138" s="198"/>
      <c r="J138" s="194"/>
      <c r="K138" s="194"/>
      <c r="L138" s="199"/>
      <c r="M138" s="200"/>
      <c r="N138" s="201"/>
      <c r="O138" s="201"/>
      <c r="P138" s="201"/>
      <c r="Q138" s="201"/>
      <c r="R138" s="201"/>
      <c r="S138" s="201"/>
      <c r="T138" s="202"/>
      <c r="AT138" s="203" t="s">
        <v>158</v>
      </c>
      <c r="AU138" s="203" t="s">
        <v>82</v>
      </c>
      <c r="AV138" s="13" t="s">
        <v>82</v>
      </c>
      <c r="AW138" s="13" t="s">
        <v>4</v>
      </c>
      <c r="AX138" s="13" t="s">
        <v>80</v>
      </c>
      <c r="AY138" s="203" t="s">
        <v>143</v>
      </c>
    </row>
    <row r="139" spans="1:65" s="2" customFormat="1" ht="24.2" customHeight="1">
      <c r="A139" s="36"/>
      <c r="B139" s="37"/>
      <c r="C139" s="225" t="s">
        <v>254</v>
      </c>
      <c r="D139" s="225" t="s">
        <v>214</v>
      </c>
      <c r="E139" s="226" t="s">
        <v>2080</v>
      </c>
      <c r="F139" s="227" t="s">
        <v>2081</v>
      </c>
      <c r="G139" s="228" t="s">
        <v>375</v>
      </c>
      <c r="H139" s="229">
        <v>16.5</v>
      </c>
      <c r="I139" s="230"/>
      <c r="J139" s="231">
        <f>ROUND(I139*H139,2)</f>
        <v>0</v>
      </c>
      <c r="K139" s="227" t="s">
        <v>155</v>
      </c>
      <c r="L139" s="232"/>
      <c r="M139" s="233" t="s">
        <v>19</v>
      </c>
      <c r="N139" s="234" t="s">
        <v>43</v>
      </c>
      <c r="O139" s="66"/>
      <c r="P139" s="184">
        <f>O139*H139</f>
        <v>0</v>
      </c>
      <c r="Q139" s="184">
        <v>3E-05</v>
      </c>
      <c r="R139" s="184">
        <f>Q139*H139</f>
        <v>0.000495</v>
      </c>
      <c r="S139" s="184">
        <v>0</v>
      </c>
      <c r="T139" s="185">
        <f>S139*H139</f>
        <v>0</v>
      </c>
      <c r="U139" s="36"/>
      <c r="V139" s="36"/>
      <c r="W139" s="36"/>
      <c r="X139" s="36"/>
      <c r="Y139" s="36"/>
      <c r="Z139" s="36"/>
      <c r="AA139" s="36"/>
      <c r="AB139" s="36"/>
      <c r="AC139" s="36"/>
      <c r="AD139" s="36"/>
      <c r="AE139" s="36"/>
      <c r="AR139" s="186" t="s">
        <v>356</v>
      </c>
      <c r="AT139" s="186" t="s">
        <v>214</v>
      </c>
      <c r="AU139" s="186" t="s">
        <v>82</v>
      </c>
      <c r="AY139" s="19" t="s">
        <v>143</v>
      </c>
      <c r="BE139" s="187">
        <f>IF(N139="základní",J139,0)</f>
        <v>0</v>
      </c>
      <c r="BF139" s="187">
        <f>IF(N139="snížená",J139,0)</f>
        <v>0</v>
      </c>
      <c r="BG139" s="187">
        <f>IF(N139="zákl. přenesená",J139,0)</f>
        <v>0</v>
      </c>
      <c r="BH139" s="187">
        <f>IF(N139="sníž. přenesená",J139,0)</f>
        <v>0</v>
      </c>
      <c r="BI139" s="187">
        <f>IF(N139="nulová",J139,0)</f>
        <v>0</v>
      </c>
      <c r="BJ139" s="19" t="s">
        <v>80</v>
      </c>
      <c r="BK139" s="187">
        <f>ROUND(I139*H139,2)</f>
        <v>0</v>
      </c>
      <c r="BL139" s="19" t="s">
        <v>242</v>
      </c>
      <c r="BM139" s="186" t="s">
        <v>2082</v>
      </c>
    </row>
    <row r="140" spans="1:47" s="2" customFormat="1" ht="12">
      <c r="A140" s="36"/>
      <c r="B140" s="37"/>
      <c r="C140" s="38"/>
      <c r="D140" s="188" t="s">
        <v>151</v>
      </c>
      <c r="E140" s="38"/>
      <c r="F140" s="189" t="s">
        <v>2081</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151</v>
      </c>
      <c r="AU140" s="19" t="s">
        <v>82</v>
      </c>
    </row>
    <row r="141" spans="2:51" s="13" customFormat="1" ht="12">
      <c r="B141" s="193"/>
      <c r="C141" s="194"/>
      <c r="D141" s="188" t="s">
        <v>158</v>
      </c>
      <c r="E141" s="194"/>
      <c r="F141" s="196" t="s">
        <v>2083</v>
      </c>
      <c r="G141" s="194"/>
      <c r="H141" s="197">
        <v>16.5</v>
      </c>
      <c r="I141" s="198"/>
      <c r="J141" s="194"/>
      <c r="K141" s="194"/>
      <c r="L141" s="199"/>
      <c r="M141" s="200"/>
      <c r="N141" s="201"/>
      <c r="O141" s="201"/>
      <c r="P141" s="201"/>
      <c r="Q141" s="201"/>
      <c r="R141" s="201"/>
      <c r="S141" s="201"/>
      <c r="T141" s="202"/>
      <c r="AT141" s="203" t="s">
        <v>158</v>
      </c>
      <c r="AU141" s="203" t="s">
        <v>82</v>
      </c>
      <c r="AV141" s="13" t="s">
        <v>82</v>
      </c>
      <c r="AW141" s="13" t="s">
        <v>4</v>
      </c>
      <c r="AX141" s="13" t="s">
        <v>80</v>
      </c>
      <c r="AY141" s="203" t="s">
        <v>143</v>
      </c>
    </row>
    <row r="142" spans="1:65" s="2" customFormat="1" ht="24.2" customHeight="1">
      <c r="A142" s="36"/>
      <c r="B142" s="37"/>
      <c r="C142" s="175" t="s">
        <v>259</v>
      </c>
      <c r="D142" s="175" t="s">
        <v>145</v>
      </c>
      <c r="E142" s="176" t="s">
        <v>1547</v>
      </c>
      <c r="F142" s="177" t="s">
        <v>1548</v>
      </c>
      <c r="G142" s="178" t="s">
        <v>196</v>
      </c>
      <c r="H142" s="179">
        <v>0.028</v>
      </c>
      <c r="I142" s="180"/>
      <c r="J142" s="181">
        <f>ROUND(I142*H142,2)</f>
        <v>0</v>
      </c>
      <c r="K142" s="177" t="s">
        <v>155</v>
      </c>
      <c r="L142" s="41"/>
      <c r="M142" s="182" t="s">
        <v>19</v>
      </c>
      <c r="N142" s="183" t="s">
        <v>43</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242</v>
      </c>
      <c r="AT142" s="186" t="s">
        <v>145</v>
      </c>
      <c r="AU142" s="186" t="s">
        <v>82</v>
      </c>
      <c r="AY142" s="19" t="s">
        <v>143</v>
      </c>
      <c r="BE142" s="187">
        <f>IF(N142="základní",J142,0)</f>
        <v>0</v>
      </c>
      <c r="BF142" s="187">
        <f>IF(N142="snížená",J142,0)</f>
        <v>0</v>
      </c>
      <c r="BG142" s="187">
        <f>IF(N142="zákl. přenesená",J142,0)</f>
        <v>0</v>
      </c>
      <c r="BH142" s="187">
        <f>IF(N142="sníž. přenesená",J142,0)</f>
        <v>0</v>
      </c>
      <c r="BI142" s="187">
        <f>IF(N142="nulová",J142,0)</f>
        <v>0</v>
      </c>
      <c r="BJ142" s="19" t="s">
        <v>80</v>
      </c>
      <c r="BK142" s="187">
        <f>ROUND(I142*H142,2)</f>
        <v>0</v>
      </c>
      <c r="BL142" s="19" t="s">
        <v>242</v>
      </c>
      <c r="BM142" s="186" t="s">
        <v>2084</v>
      </c>
    </row>
    <row r="143" spans="1:47" s="2" customFormat="1" ht="29.25">
      <c r="A143" s="36"/>
      <c r="B143" s="37"/>
      <c r="C143" s="38"/>
      <c r="D143" s="188" t="s">
        <v>151</v>
      </c>
      <c r="E143" s="38"/>
      <c r="F143" s="189" t="s">
        <v>1550</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82</v>
      </c>
    </row>
    <row r="144" spans="1:65" s="2" customFormat="1" ht="24.2" customHeight="1">
      <c r="A144" s="36"/>
      <c r="B144" s="37"/>
      <c r="C144" s="175" t="s">
        <v>757</v>
      </c>
      <c r="D144" s="175" t="s">
        <v>145</v>
      </c>
      <c r="E144" s="176" t="s">
        <v>1551</v>
      </c>
      <c r="F144" s="177" t="s">
        <v>1552</v>
      </c>
      <c r="G144" s="178" t="s">
        <v>196</v>
      </c>
      <c r="H144" s="179">
        <v>0.028</v>
      </c>
      <c r="I144" s="180"/>
      <c r="J144" s="181">
        <f>ROUND(I144*H144,2)</f>
        <v>0</v>
      </c>
      <c r="K144" s="177" t="s">
        <v>155</v>
      </c>
      <c r="L144" s="41"/>
      <c r="M144" s="182" t="s">
        <v>19</v>
      </c>
      <c r="N144" s="183" t="s">
        <v>43</v>
      </c>
      <c r="O144" s="66"/>
      <c r="P144" s="184">
        <f>O144*H144</f>
        <v>0</v>
      </c>
      <c r="Q144" s="184">
        <v>0</v>
      </c>
      <c r="R144" s="184">
        <f>Q144*H144</f>
        <v>0</v>
      </c>
      <c r="S144" s="184">
        <v>0</v>
      </c>
      <c r="T144" s="185">
        <f>S144*H144</f>
        <v>0</v>
      </c>
      <c r="U144" s="36"/>
      <c r="V144" s="36"/>
      <c r="W144" s="36"/>
      <c r="X144" s="36"/>
      <c r="Y144" s="36"/>
      <c r="Z144" s="36"/>
      <c r="AA144" s="36"/>
      <c r="AB144" s="36"/>
      <c r="AC144" s="36"/>
      <c r="AD144" s="36"/>
      <c r="AE144" s="36"/>
      <c r="AR144" s="186" t="s">
        <v>242</v>
      </c>
      <c r="AT144" s="186" t="s">
        <v>145</v>
      </c>
      <c r="AU144" s="186" t="s">
        <v>82</v>
      </c>
      <c r="AY144" s="19" t="s">
        <v>143</v>
      </c>
      <c r="BE144" s="187">
        <f>IF(N144="základní",J144,0)</f>
        <v>0</v>
      </c>
      <c r="BF144" s="187">
        <f>IF(N144="snížená",J144,0)</f>
        <v>0</v>
      </c>
      <c r="BG144" s="187">
        <f>IF(N144="zákl. přenesená",J144,0)</f>
        <v>0</v>
      </c>
      <c r="BH144" s="187">
        <f>IF(N144="sníž. přenesená",J144,0)</f>
        <v>0</v>
      </c>
      <c r="BI144" s="187">
        <f>IF(N144="nulová",J144,0)</f>
        <v>0</v>
      </c>
      <c r="BJ144" s="19" t="s">
        <v>80</v>
      </c>
      <c r="BK144" s="187">
        <f>ROUND(I144*H144,2)</f>
        <v>0</v>
      </c>
      <c r="BL144" s="19" t="s">
        <v>242</v>
      </c>
      <c r="BM144" s="186" t="s">
        <v>2085</v>
      </c>
    </row>
    <row r="145" spans="1:47" s="2" customFormat="1" ht="29.25">
      <c r="A145" s="36"/>
      <c r="B145" s="37"/>
      <c r="C145" s="38"/>
      <c r="D145" s="188" t="s">
        <v>151</v>
      </c>
      <c r="E145" s="38"/>
      <c r="F145" s="189" t="s">
        <v>1554</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151</v>
      </c>
      <c r="AU145" s="19" t="s">
        <v>82</v>
      </c>
    </row>
    <row r="146" spans="2:63" s="12" customFormat="1" ht="22.9" customHeight="1">
      <c r="B146" s="159"/>
      <c r="C146" s="160"/>
      <c r="D146" s="161" t="s">
        <v>71</v>
      </c>
      <c r="E146" s="173" t="s">
        <v>2086</v>
      </c>
      <c r="F146" s="173" t="s">
        <v>2087</v>
      </c>
      <c r="G146" s="160"/>
      <c r="H146" s="160"/>
      <c r="I146" s="163"/>
      <c r="J146" s="174">
        <f>BK146</f>
        <v>0</v>
      </c>
      <c r="K146" s="160"/>
      <c r="L146" s="165"/>
      <c r="M146" s="166"/>
      <c r="N146" s="167"/>
      <c r="O146" s="167"/>
      <c r="P146" s="168">
        <f>SUM(P147:P148)</f>
        <v>0</v>
      </c>
      <c r="Q146" s="167"/>
      <c r="R146" s="168">
        <f>SUM(R147:R148)</f>
        <v>0.00112</v>
      </c>
      <c r="S146" s="167"/>
      <c r="T146" s="169">
        <f>SUM(T147:T148)</f>
        <v>0</v>
      </c>
      <c r="AR146" s="170" t="s">
        <v>82</v>
      </c>
      <c r="AT146" s="171" t="s">
        <v>71</v>
      </c>
      <c r="AU146" s="171" t="s">
        <v>80</v>
      </c>
      <c r="AY146" s="170" t="s">
        <v>143</v>
      </c>
      <c r="BK146" s="172">
        <f>SUM(BK147:BK148)</f>
        <v>0</v>
      </c>
    </row>
    <row r="147" spans="1:65" s="2" customFormat="1" ht="14.45" customHeight="1">
      <c r="A147" s="36"/>
      <c r="B147" s="37"/>
      <c r="C147" s="175" t="s">
        <v>265</v>
      </c>
      <c r="D147" s="175" t="s">
        <v>145</v>
      </c>
      <c r="E147" s="176" t="s">
        <v>2088</v>
      </c>
      <c r="F147" s="177" t="s">
        <v>2089</v>
      </c>
      <c r="G147" s="178" t="s">
        <v>438</v>
      </c>
      <c r="H147" s="179">
        <v>1</v>
      </c>
      <c r="I147" s="180"/>
      <c r="J147" s="181">
        <f>ROUND(I147*H147,2)</f>
        <v>0</v>
      </c>
      <c r="K147" s="177" t="s">
        <v>19</v>
      </c>
      <c r="L147" s="41"/>
      <c r="M147" s="182" t="s">
        <v>19</v>
      </c>
      <c r="N147" s="183" t="s">
        <v>43</v>
      </c>
      <c r="O147" s="66"/>
      <c r="P147" s="184">
        <f>O147*H147</f>
        <v>0</v>
      </c>
      <c r="Q147" s="184">
        <v>0.00112</v>
      </c>
      <c r="R147" s="184">
        <f>Q147*H147</f>
        <v>0.00112</v>
      </c>
      <c r="S147" s="184">
        <v>0</v>
      </c>
      <c r="T147" s="185">
        <f>S147*H147</f>
        <v>0</v>
      </c>
      <c r="U147" s="36"/>
      <c r="V147" s="36"/>
      <c r="W147" s="36"/>
      <c r="X147" s="36"/>
      <c r="Y147" s="36"/>
      <c r="Z147" s="36"/>
      <c r="AA147" s="36"/>
      <c r="AB147" s="36"/>
      <c r="AC147" s="36"/>
      <c r="AD147" s="36"/>
      <c r="AE147" s="36"/>
      <c r="AR147" s="186" t="s">
        <v>242</v>
      </c>
      <c r="AT147" s="186" t="s">
        <v>145</v>
      </c>
      <c r="AU147" s="186" t="s">
        <v>82</v>
      </c>
      <c r="AY147" s="19" t="s">
        <v>143</v>
      </c>
      <c r="BE147" s="187">
        <f>IF(N147="základní",J147,0)</f>
        <v>0</v>
      </c>
      <c r="BF147" s="187">
        <f>IF(N147="snížená",J147,0)</f>
        <v>0</v>
      </c>
      <c r="BG147" s="187">
        <f>IF(N147="zákl. přenesená",J147,0)</f>
        <v>0</v>
      </c>
      <c r="BH147" s="187">
        <f>IF(N147="sníž. přenesená",J147,0)</f>
        <v>0</v>
      </c>
      <c r="BI147" s="187">
        <f>IF(N147="nulová",J147,0)</f>
        <v>0</v>
      </c>
      <c r="BJ147" s="19" t="s">
        <v>80</v>
      </c>
      <c r="BK147" s="187">
        <f>ROUND(I147*H147,2)</f>
        <v>0</v>
      </c>
      <c r="BL147" s="19" t="s">
        <v>242</v>
      </c>
      <c r="BM147" s="186" t="s">
        <v>2090</v>
      </c>
    </row>
    <row r="148" spans="1:47" s="2" customFormat="1" ht="12">
      <c r="A148" s="36"/>
      <c r="B148" s="37"/>
      <c r="C148" s="38"/>
      <c r="D148" s="188" t="s">
        <v>151</v>
      </c>
      <c r="E148" s="38"/>
      <c r="F148" s="189" t="s">
        <v>2091</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151</v>
      </c>
      <c r="AU148" s="19" t="s">
        <v>82</v>
      </c>
    </row>
    <row r="149" spans="2:63" s="12" customFormat="1" ht="22.9" customHeight="1">
      <c r="B149" s="159"/>
      <c r="C149" s="160"/>
      <c r="D149" s="161" t="s">
        <v>71</v>
      </c>
      <c r="E149" s="173" t="s">
        <v>2092</v>
      </c>
      <c r="F149" s="173" t="s">
        <v>2093</v>
      </c>
      <c r="G149" s="160"/>
      <c r="H149" s="160"/>
      <c r="I149" s="163"/>
      <c r="J149" s="174">
        <f>BK149</f>
        <v>0</v>
      </c>
      <c r="K149" s="160"/>
      <c r="L149" s="165"/>
      <c r="M149" s="166"/>
      <c r="N149" s="167"/>
      <c r="O149" s="167"/>
      <c r="P149" s="168">
        <f>SUM(P150:P185)</f>
        <v>0</v>
      </c>
      <c r="Q149" s="167"/>
      <c r="R149" s="168">
        <f>SUM(R150:R185)</f>
        <v>0.055040000000000006</v>
      </c>
      <c r="S149" s="167"/>
      <c r="T149" s="169">
        <f>SUM(T150:T185)</f>
        <v>0.053</v>
      </c>
      <c r="AR149" s="170" t="s">
        <v>82</v>
      </c>
      <c r="AT149" s="171" t="s">
        <v>71</v>
      </c>
      <c r="AU149" s="171" t="s">
        <v>80</v>
      </c>
      <c r="AY149" s="170" t="s">
        <v>143</v>
      </c>
      <c r="BK149" s="172">
        <f>SUM(BK150:BK185)</f>
        <v>0</v>
      </c>
    </row>
    <row r="150" spans="1:65" s="2" customFormat="1" ht="24.2" customHeight="1">
      <c r="A150" s="36"/>
      <c r="B150" s="37"/>
      <c r="C150" s="175" t="s">
        <v>372</v>
      </c>
      <c r="D150" s="175" t="s">
        <v>145</v>
      </c>
      <c r="E150" s="176" t="s">
        <v>2094</v>
      </c>
      <c r="F150" s="177" t="s">
        <v>2095</v>
      </c>
      <c r="G150" s="178" t="s">
        <v>148</v>
      </c>
      <c r="H150" s="179">
        <v>36</v>
      </c>
      <c r="I150" s="180"/>
      <c r="J150" s="181">
        <f>ROUND(I150*H150,2)</f>
        <v>0</v>
      </c>
      <c r="K150" s="177" t="s">
        <v>19</v>
      </c>
      <c r="L150" s="41"/>
      <c r="M150" s="182" t="s">
        <v>19</v>
      </c>
      <c r="N150" s="183" t="s">
        <v>43</v>
      </c>
      <c r="O150" s="66"/>
      <c r="P150" s="184">
        <f>O150*H150</f>
        <v>0</v>
      </c>
      <c r="Q150" s="184">
        <v>0.00024</v>
      </c>
      <c r="R150" s="184">
        <f>Q150*H150</f>
        <v>0.00864</v>
      </c>
      <c r="S150" s="184">
        <v>0</v>
      </c>
      <c r="T150" s="185">
        <f>S150*H150</f>
        <v>0</v>
      </c>
      <c r="U150" s="36"/>
      <c r="V150" s="36"/>
      <c r="W150" s="36"/>
      <c r="X150" s="36"/>
      <c r="Y150" s="36"/>
      <c r="Z150" s="36"/>
      <c r="AA150" s="36"/>
      <c r="AB150" s="36"/>
      <c r="AC150" s="36"/>
      <c r="AD150" s="36"/>
      <c r="AE150" s="36"/>
      <c r="AR150" s="186" t="s">
        <v>242</v>
      </c>
      <c r="AT150" s="186" t="s">
        <v>145</v>
      </c>
      <c r="AU150" s="186" t="s">
        <v>82</v>
      </c>
      <c r="AY150" s="19" t="s">
        <v>143</v>
      </c>
      <c r="BE150" s="187">
        <f>IF(N150="základní",J150,0)</f>
        <v>0</v>
      </c>
      <c r="BF150" s="187">
        <f>IF(N150="snížená",J150,0)</f>
        <v>0</v>
      </c>
      <c r="BG150" s="187">
        <f>IF(N150="zákl. přenesená",J150,0)</f>
        <v>0</v>
      </c>
      <c r="BH150" s="187">
        <f>IF(N150="sníž. přenesená",J150,0)</f>
        <v>0</v>
      </c>
      <c r="BI150" s="187">
        <f>IF(N150="nulová",J150,0)</f>
        <v>0</v>
      </c>
      <c r="BJ150" s="19" t="s">
        <v>80</v>
      </c>
      <c r="BK150" s="187">
        <f>ROUND(I150*H150,2)</f>
        <v>0</v>
      </c>
      <c r="BL150" s="19" t="s">
        <v>242</v>
      </c>
      <c r="BM150" s="186" t="s">
        <v>2096</v>
      </c>
    </row>
    <row r="151" spans="1:47" s="2" customFormat="1" ht="19.5">
      <c r="A151" s="36"/>
      <c r="B151" s="37"/>
      <c r="C151" s="38"/>
      <c r="D151" s="188" t="s">
        <v>151</v>
      </c>
      <c r="E151" s="38"/>
      <c r="F151" s="189" t="s">
        <v>2095</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82</v>
      </c>
    </row>
    <row r="152" spans="1:65" s="2" customFormat="1" ht="14.45" customHeight="1">
      <c r="A152" s="36"/>
      <c r="B152" s="37"/>
      <c r="C152" s="175" t="s">
        <v>280</v>
      </c>
      <c r="D152" s="175" t="s">
        <v>145</v>
      </c>
      <c r="E152" s="176" t="s">
        <v>2097</v>
      </c>
      <c r="F152" s="177" t="s">
        <v>2098</v>
      </c>
      <c r="G152" s="178" t="s">
        <v>148</v>
      </c>
      <c r="H152" s="179">
        <v>20</v>
      </c>
      <c r="I152" s="180"/>
      <c r="J152" s="181">
        <f>ROUND(I152*H152,2)</f>
        <v>0</v>
      </c>
      <c r="K152" s="177" t="s">
        <v>19</v>
      </c>
      <c r="L152" s="41"/>
      <c r="M152" s="182" t="s">
        <v>19</v>
      </c>
      <c r="N152" s="183" t="s">
        <v>43</v>
      </c>
      <c r="O152" s="66"/>
      <c r="P152" s="184">
        <f>O152*H152</f>
        <v>0</v>
      </c>
      <c r="Q152" s="184">
        <v>0.00024</v>
      </c>
      <c r="R152" s="184">
        <f>Q152*H152</f>
        <v>0.0048000000000000004</v>
      </c>
      <c r="S152" s="184">
        <v>0</v>
      </c>
      <c r="T152" s="185">
        <f>S152*H152</f>
        <v>0</v>
      </c>
      <c r="U152" s="36"/>
      <c r="V152" s="36"/>
      <c r="W152" s="36"/>
      <c r="X152" s="36"/>
      <c r="Y152" s="36"/>
      <c r="Z152" s="36"/>
      <c r="AA152" s="36"/>
      <c r="AB152" s="36"/>
      <c r="AC152" s="36"/>
      <c r="AD152" s="36"/>
      <c r="AE152" s="36"/>
      <c r="AR152" s="186" t="s">
        <v>242</v>
      </c>
      <c r="AT152" s="186" t="s">
        <v>145</v>
      </c>
      <c r="AU152" s="186" t="s">
        <v>82</v>
      </c>
      <c r="AY152" s="19" t="s">
        <v>143</v>
      </c>
      <c r="BE152" s="187">
        <f>IF(N152="základní",J152,0)</f>
        <v>0</v>
      </c>
      <c r="BF152" s="187">
        <f>IF(N152="snížená",J152,0)</f>
        <v>0</v>
      </c>
      <c r="BG152" s="187">
        <f>IF(N152="zákl. přenesená",J152,0)</f>
        <v>0</v>
      </c>
      <c r="BH152" s="187">
        <f>IF(N152="sníž. přenesená",J152,0)</f>
        <v>0</v>
      </c>
      <c r="BI152" s="187">
        <f>IF(N152="nulová",J152,0)</f>
        <v>0</v>
      </c>
      <c r="BJ152" s="19" t="s">
        <v>80</v>
      </c>
      <c r="BK152" s="187">
        <f>ROUND(I152*H152,2)</f>
        <v>0</v>
      </c>
      <c r="BL152" s="19" t="s">
        <v>242</v>
      </c>
      <c r="BM152" s="186" t="s">
        <v>2099</v>
      </c>
    </row>
    <row r="153" spans="1:47" s="2" customFormat="1" ht="12">
      <c r="A153" s="36"/>
      <c r="B153" s="37"/>
      <c r="C153" s="38"/>
      <c r="D153" s="188" t="s">
        <v>151</v>
      </c>
      <c r="E153" s="38"/>
      <c r="F153" s="189" t="s">
        <v>2098</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151</v>
      </c>
      <c r="AU153" s="19" t="s">
        <v>82</v>
      </c>
    </row>
    <row r="154" spans="1:65" s="2" customFormat="1" ht="24.2" customHeight="1">
      <c r="A154" s="36"/>
      <c r="B154" s="37"/>
      <c r="C154" s="175" t="s">
        <v>290</v>
      </c>
      <c r="D154" s="175" t="s">
        <v>145</v>
      </c>
      <c r="E154" s="176" t="s">
        <v>2100</v>
      </c>
      <c r="F154" s="177" t="s">
        <v>2101</v>
      </c>
      <c r="G154" s="178" t="s">
        <v>148</v>
      </c>
      <c r="H154" s="179">
        <v>4</v>
      </c>
      <c r="I154" s="180"/>
      <c r="J154" s="181">
        <f>ROUND(I154*H154,2)</f>
        <v>0</v>
      </c>
      <c r="K154" s="177" t="s">
        <v>19</v>
      </c>
      <c r="L154" s="41"/>
      <c r="M154" s="182" t="s">
        <v>19</v>
      </c>
      <c r="N154" s="183" t="s">
        <v>43</v>
      </c>
      <c r="O154" s="66"/>
      <c r="P154" s="184">
        <f>O154*H154</f>
        <v>0</v>
      </c>
      <c r="Q154" s="184">
        <v>0.00085</v>
      </c>
      <c r="R154" s="184">
        <f>Q154*H154</f>
        <v>0.0034</v>
      </c>
      <c r="S154" s="184">
        <v>0</v>
      </c>
      <c r="T154" s="185">
        <f>S154*H154</f>
        <v>0</v>
      </c>
      <c r="U154" s="36"/>
      <c r="V154" s="36"/>
      <c r="W154" s="36"/>
      <c r="X154" s="36"/>
      <c r="Y154" s="36"/>
      <c r="Z154" s="36"/>
      <c r="AA154" s="36"/>
      <c r="AB154" s="36"/>
      <c r="AC154" s="36"/>
      <c r="AD154" s="36"/>
      <c r="AE154" s="36"/>
      <c r="AR154" s="186" t="s">
        <v>242</v>
      </c>
      <c r="AT154" s="186" t="s">
        <v>145</v>
      </c>
      <c r="AU154" s="186" t="s">
        <v>82</v>
      </c>
      <c r="AY154" s="19" t="s">
        <v>143</v>
      </c>
      <c r="BE154" s="187">
        <f>IF(N154="základní",J154,0)</f>
        <v>0</v>
      </c>
      <c r="BF154" s="187">
        <f>IF(N154="snížená",J154,0)</f>
        <v>0</v>
      </c>
      <c r="BG154" s="187">
        <f>IF(N154="zákl. přenesená",J154,0)</f>
        <v>0</v>
      </c>
      <c r="BH154" s="187">
        <f>IF(N154="sníž. přenesená",J154,0)</f>
        <v>0</v>
      </c>
      <c r="BI154" s="187">
        <f>IF(N154="nulová",J154,0)</f>
        <v>0</v>
      </c>
      <c r="BJ154" s="19" t="s">
        <v>80</v>
      </c>
      <c r="BK154" s="187">
        <f>ROUND(I154*H154,2)</f>
        <v>0</v>
      </c>
      <c r="BL154" s="19" t="s">
        <v>242</v>
      </c>
      <c r="BM154" s="186" t="s">
        <v>2102</v>
      </c>
    </row>
    <row r="155" spans="1:47" s="2" customFormat="1" ht="19.5">
      <c r="A155" s="36"/>
      <c r="B155" s="37"/>
      <c r="C155" s="38"/>
      <c r="D155" s="188" t="s">
        <v>151</v>
      </c>
      <c r="E155" s="38"/>
      <c r="F155" s="189" t="s">
        <v>2101</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82</v>
      </c>
    </row>
    <row r="156" spans="1:65" s="2" customFormat="1" ht="24.2" customHeight="1">
      <c r="A156" s="36"/>
      <c r="B156" s="37"/>
      <c r="C156" s="175" t="s">
        <v>299</v>
      </c>
      <c r="D156" s="175" t="s">
        <v>145</v>
      </c>
      <c r="E156" s="176" t="s">
        <v>2103</v>
      </c>
      <c r="F156" s="177" t="s">
        <v>2104</v>
      </c>
      <c r="G156" s="178" t="s">
        <v>148</v>
      </c>
      <c r="H156" s="179">
        <v>8</v>
      </c>
      <c r="I156" s="180"/>
      <c r="J156" s="181">
        <f>ROUND(I156*H156,2)</f>
        <v>0</v>
      </c>
      <c r="K156" s="177" t="s">
        <v>19</v>
      </c>
      <c r="L156" s="41"/>
      <c r="M156" s="182" t="s">
        <v>19</v>
      </c>
      <c r="N156" s="183" t="s">
        <v>43</v>
      </c>
      <c r="O156" s="66"/>
      <c r="P156" s="184">
        <f>O156*H156</f>
        <v>0</v>
      </c>
      <c r="Q156" s="184">
        <v>0.00085</v>
      </c>
      <c r="R156" s="184">
        <f>Q156*H156</f>
        <v>0.0068</v>
      </c>
      <c r="S156" s="184">
        <v>0</v>
      </c>
      <c r="T156" s="185">
        <f>S156*H156</f>
        <v>0</v>
      </c>
      <c r="U156" s="36"/>
      <c r="V156" s="36"/>
      <c r="W156" s="36"/>
      <c r="X156" s="36"/>
      <c r="Y156" s="36"/>
      <c r="Z156" s="36"/>
      <c r="AA156" s="36"/>
      <c r="AB156" s="36"/>
      <c r="AC156" s="36"/>
      <c r="AD156" s="36"/>
      <c r="AE156" s="36"/>
      <c r="AR156" s="186" t="s">
        <v>242</v>
      </c>
      <c r="AT156" s="186" t="s">
        <v>145</v>
      </c>
      <c r="AU156" s="186" t="s">
        <v>82</v>
      </c>
      <c r="AY156" s="19" t="s">
        <v>143</v>
      </c>
      <c r="BE156" s="187">
        <f>IF(N156="základní",J156,0)</f>
        <v>0</v>
      </c>
      <c r="BF156" s="187">
        <f>IF(N156="snížená",J156,0)</f>
        <v>0</v>
      </c>
      <c r="BG156" s="187">
        <f>IF(N156="zákl. přenesená",J156,0)</f>
        <v>0</v>
      </c>
      <c r="BH156" s="187">
        <f>IF(N156="sníž. přenesená",J156,0)</f>
        <v>0</v>
      </c>
      <c r="BI156" s="187">
        <f>IF(N156="nulová",J156,0)</f>
        <v>0</v>
      </c>
      <c r="BJ156" s="19" t="s">
        <v>80</v>
      </c>
      <c r="BK156" s="187">
        <f>ROUND(I156*H156,2)</f>
        <v>0</v>
      </c>
      <c r="BL156" s="19" t="s">
        <v>242</v>
      </c>
      <c r="BM156" s="186" t="s">
        <v>2105</v>
      </c>
    </row>
    <row r="157" spans="1:47" s="2" customFormat="1" ht="19.5">
      <c r="A157" s="36"/>
      <c r="B157" s="37"/>
      <c r="C157" s="38"/>
      <c r="D157" s="188" t="s">
        <v>151</v>
      </c>
      <c r="E157" s="38"/>
      <c r="F157" s="189" t="s">
        <v>2104</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151</v>
      </c>
      <c r="AU157" s="19" t="s">
        <v>82</v>
      </c>
    </row>
    <row r="158" spans="1:65" s="2" customFormat="1" ht="24.2" customHeight="1">
      <c r="A158" s="36"/>
      <c r="B158" s="37"/>
      <c r="C158" s="175" t="s">
        <v>308</v>
      </c>
      <c r="D158" s="175" t="s">
        <v>145</v>
      </c>
      <c r="E158" s="176" t="s">
        <v>2106</v>
      </c>
      <c r="F158" s="177" t="s">
        <v>2107</v>
      </c>
      <c r="G158" s="178" t="s">
        <v>148</v>
      </c>
      <c r="H158" s="179">
        <v>2</v>
      </c>
      <c r="I158" s="180"/>
      <c r="J158" s="181">
        <f>ROUND(I158*H158,2)</f>
        <v>0</v>
      </c>
      <c r="K158" s="177" t="s">
        <v>19</v>
      </c>
      <c r="L158" s="41"/>
      <c r="M158" s="182" t="s">
        <v>19</v>
      </c>
      <c r="N158" s="183" t="s">
        <v>43</v>
      </c>
      <c r="O158" s="66"/>
      <c r="P158" s="184">
        <f>O158*H158</f>
        <v>0</v>
      </c>
      <c r="Q158" s="184">
        <v>0.00085</v>
      </c>
      <c r="R158" s="184">
        <f>Q158*H158</f>
        <v>0.0017</v>
      </c>
      <c r="S158" s="184">
        <v>0</v>
      </c>
      <c r="T158" s="185">
        <f>S158*H158</f>
        <v>0</v>
      </c>
      <c r="U158" s="36"/>
      <c r="V158" s="36"/>
      <c r="W158" s="36"/>
      <c r="X158" s="36"/>
      <c r="Y158" s="36"/>
      <c r="Z158" s="36"/>
      <c r="AA158" s="36"/>
      <c r="AB158" s="36"/>
      <c r="AC158" s="36"/>
      <c r="AD158" s="36"/>
      <c r="AE158" s="36"/>
      <c r="AR158" s="186" t="s">
        <v>242</v>
      </c>
      <c r="AT158" s="186" t="s">
        <v>145</v>
      </c>
      <c r="AU158" s="186" t="s">
        <v>82</v>
      </c>
      <c r="AY158" s="19" t="s">
        <v>143</v>
      </c>
      <c r="BE158" s="187">
        <f>IF(N158="základní",J158,0)</f>
        <v>0</v>
      </c>
      <c r="BF158" s="187">
        <f>IF(N158="snížená",J158,0)</f>
        <v>0</v>
      </c>
      <c r="BG158" s="187">
        <f>IF(N158="zákl. přenesená",J158,0)</f>
        <v>0</v>
      </c>
      <c r="BH158" s="187">
        <f>IF(N158="sníž. přenesená",J158,0)</f>
        <v>0</v>
      </c>
      <c r="BI158" s="187">
        <f>IF(N158="nulová",J158,0)</f>
        <v>0</v>
      </c>
      <c r="BJ158" s="19" t="s">
        <v>80</v>
      </c>
      <c r="BK158" s="187">
        <f>ROUND(I158*H158,2)</f>
        <v>0</v>
      </c>
      <c r="BL158" s="19" t="s">
        <v>242</v>
      </c>
      <c r="BM158" s="186" t="s">
        <v>2108</v>
      </c>
    </row>
    <row r="159" spans="1:47" s="2" customFormat="1" ht="19.5">
      <c r="A159" s="36"/>
      <c r="B159" s="37"/>
      <c r="C159" s="38"/>
      <c r="D159" s="188" t="s">
        <v>151</v>
      </c>
      <c r="E159" s="38"/>
      <c r="F159" s="189" t="s">
        <v>2107</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151</v>
      </c>
      <c r="AU159" s="19" t="s">
        <v>82</v>
      </c>
    </row>
    <row r="160" spans="1:65" s="2" customFormat="1" ht="24.2" customHeight="1">
      <c r="A160" s="36"/>
      <c r="B160" s="37"/>
      <c r="C160" s="175" t="s">
        <v>322</v>
      </c>
      <c r="D160" s="175" t="s">
        <v>145</v>
      </c>
      <c r="E160" s="176" t="s">
        <v>2109</v>
      </c>
      <c r="F160" s="177" t="s">
        <v>2110</v>
      </c>
      <c r="G160" s="178" t="s">
        <v>148</v>
      </c>
      <c r="H160" s="179">
        <v>2</v>
      </c>
      <c r="I160" s="180"/>
      <c r="J160" s="181">
        <f>ROUND(I160*H160,2)</f>
        <v>0</v>
      </c>
      <c r="K160" s="177" t="s">
        <v>19</v>
      </c>
      <c r="L160" s="41"/>
      <c r="M160" s="182" t="s">
        <v>19</v>
      </c>
      <c r="N160" s="183" t="s">
        <v>43</v>
      </c>
      <c r="O160" s="66"/>
      <c r="P160" s="184">
        <f>O160*H160</f>
        <v>0</v>
      </c>
      <c r="Q160" s="184">
        <v>0.00085</v>
      </c>
      <c r="R160" s="184">
        <f>Q160*H160</f>
        <v>0.0017</v>
      </c>
      <c r="S160" s="184">
        <v>0</v>
      </c>
      <c r="T160" s="185">
        <f>S160*H160</f>
        <v>0</v>
      </c>
      <c r="U160" s="36"/>
      <c r="V160" s="36"/>
      <c r="W160" s="36"/>
      <c r="X160" s="36"/>
      <c r="Y160" s="36"/>
      <c r="Z160" s="36"/>
      <c r="AA160" s="36"/>
      <c r="AB160" s="36"/>
      <c r="AC160" s="36"/>
      <c r="AD160" s="36"/>
      <c r="AE160" s="36"/>
      <c r="AR160" s="186" t="s">
        <v>242</v>
      </c>
      <c r="AT160" s="186" t="s">
        <v>145</v>
      </c>
      <c r="AU160" s="186" t="s">
        <v>82</v>
      </c>
      <c r="AY160" s="19" t="s">
        <v>143</v>
      </c>
      <c r="BE160" s="187">
        <f>IF(N160="základní",J160,0)</f>
        <v>0</v>
      </c>
      <c r="BF160" s="187">
        <f>IF(N160="snížená",J160,0)</f>
        <v>0</v>
      </c>
      <c r="BG160" s="187">
        <f>IF(N160="zákl. přenesená",J160,0)</f>
        <v>0</v>
      </c>
      <c r="BH160" s="187">
        <f>IF(N160="sníž. přenesená",J160,0)</f>
        <v>0</v>
      </c>
      <c r="BI160" s="187">
        <f>IF(N160="nulová",J160,0)</f>
        <v>0</v>
      </c>
      <c r="BJ160" s="19" t="s">
        <v>80</v>
      </c>
      <c r="BK160" s="187">
        <f>ROUND(I160*H160,2)</f>
        <v>0</v>
      </c>
      <c r="BL160" s="19" t="s">
        <v>242</v>
      </c>
      <c r="BM160" s="186" t="s">
        <v>2111</v>
      </c>
    </row>
    <row r="161" spans="1:47" s="2" customFormat="1" ht="19.5">
      <c r="A161" s="36"/>
      <c r="B161" s="37"/>
      <c r="C161" s="38"/>
      <c r="D161" s="188" t="s">
        <v>151</v>
      </c>
      <c r="E161" s="38"/>
      <c r="F161" s="189" t="s">
        <v>2110</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82</v>
      </c>
    </row>
    <row r="162" spans="1:65" s="2" customFormat="1" ht="24.2" customHeight="1">
      <c r="A162" s="36"/>
      <c r="B162" s="37"/>
      <c r="C162" s="175" t="s">
        <v>329</v>
      </c>
      <c r="D162" s="175" t="s">
        <v>145</v>
      </c>
      <c r="E162" s="176" t="s">
        <v>2112</v>
      </c>
      <c r="F162" s="177" t="s">
        <v>2113</v>
      </c>
      <c r="G162" s="178" t="s">
        <v>375</v>
      </c>
      <c r="H162" s="179">
        <v>4</v>
      </c>
      <c r="I162" s="180"/>
      <c r="J162" s="181">
        <f>ROUND(I162*H162,2)</f>
        <v>0</v>
      </c>
      <c r="K162" s="177" t="s">
        <v>155</v>
      </c>
      <c r="L162" s="41"/>
      <c r="M162" s="182" t="s">
        <v>19</v>
      </c>
      <c r="N162" s="183" t="s">
        <v>43</v>
      </c>
      <c r="O162" s="66"/>
      <c r="P162" s="184">
        <f>O162*H162</f>
        <v>0</v>
      </c>
      <c r="Q162" s="184">
        <v>0.00046</v>
      </c>
      <c r="R162" s="184">
        <f>Q162*H162</f>
        <v>0.00184</v>
      </c>
      <c r="S162" s="184">
        <v>0</v>
      </c>
      <c r="T162" s="185">
        <f>S162*H162</f>
        <v>0</v>
      </c>
      <c r="U162" s="36"/>
      <c r="V162" s="36"/>
      <c r="W162" s="36"/>
      <c r="X162" s="36"/>
      <c r="Y162" s="36"/>
      <c r="Z162" s="36"/>
      <c r="AA162" s="36"/>
      <c r="AB162" s="36"/>
      <c r="AC162" s="36"/>
      <c r="AD162" s="36"/>
      <c r="AE162" s="36"/>
      <c r="AR162" s="186" t="s">
        <v>242</v>
      </c>
      <c r="AT162" s="186" t="s">
        <v>145</v>
      </c>
      <c r="AU162" s="186" t="s">
        <v>82</v>
      </c>
      <c r="AY162" s="19" t="s">
        <v>143</v>
      </c>
      <c r="BE162" s="187">
        <f>IF(N162="základní",J162,0)</f>
        <v>0</v>
      </c>
      <c r="BF162" s="187">
        <f>IF(N162="snížená",J162,0)</f>
        <v>0</v>
      </c>
      <c r="BG162" s="187">
        <f>IF(N162="zákl. přenesená",J162,0)</f>
        <v>0</v>
      </c>
      <c r="BH162" s="187">
        <f>IF(N162="sníž. přenesená",J162,0)</f>
        <v>0</v>
      </c>
      <c r="BI162" s="187">
        <f>IF(N162="nulová",J162,0)</f>
        <v>0</v>
      </c>
      <c r="BJ162" s="19" t="s">
        <v>80</v>
      </c>
      <c r="BK162" s="187">
        <f>ROUND(I162*H162,2)</f>
        <v>0</v>
      </c>
      <c r="BL162" s="19" t="s">
        <v>242</v>
      </c>
      <c r="BM162" s="186" t="s">
        <v>2114</v>
      </c>
    </row>
    <row r="163" spans="1:47" s="2" customFormat="1" ht="19.5">
      <c r="A163" s="36"/>
      <c r="B163" s="37"/>
      <c r="C163" s="38"/>
      <c r="D163" s="188" t="s">
        <v>151</v>
      </c>
      <c r="E163" s="38"/>
      <c r="F163" s="189" t="s">
        <v>2115</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151</v>
      </c>
      <c r="AU163" s="19" t="s">
        <v>82</v>
      </c>
    </row>
    <row r="164" spans="1:65" s="2" customFormat="1" ht="24.2" customHeight="1">
      <c r="A164" s="36"/>
      <c r="B164" s="37"/>
      <c r="C164" s="175" t="s">
        <v>333</v>
      </c>
      <c r="D164" s="175" t="s">
        <v>145</v>
      </c>
      <c r="E164" s="176" t="s">
        <v>2116</v>
      </c>
      <c r="F164" s="177" t="s">
        <v>2117</v>
      </c>
      <c r="G164" s="178" t="s">
        <v>148</v>
      </c>
      <c r="H164" s="179">
        <v>2</v>
      </c>
      <c r="I164" s="180"/>
      <c r="J164" s="181">
        <f>ROUND(I164*H164,2)</f>
        <v>0</v>
      </c>
      <c r="K164" s="177" t="s">
        <v>155</v>
      </c>
      <c r="L164" s="41"/>
      <c r="M164" s="182" t="s">
        <v>19</v>
      </c>
      <c r="N164" s="183" t="s">
        <v>43</v>
      </c>
      <c r="O164" s="66"/>
      <c r="P164" s="184">
        <f>O164*H164</f>
        <v>0</v>
      </c>
      <c r="Q164" s="184">
        <v>0.00014</v>
      </c>
      <c r="R164" s="184">
        <f>Q164*H164</f>
        <v>0.00028</v>
      </c>
      <c r="S164" s="184">
        <v>0</v>
      </c>
      <c r="T164" s="185">
        <f>S164*H164</f>
        <v>0</v>
      </c>
      <c r="U164" s="36"/>
      <c r="V164" s="36"/>
      <c r="W164" s="36"/>
      <c r="X164" s="36"/>
      <c r="Y164" s="36"/>
      <c r="Z164" s="36"/>
      <c r="AA164" s="36"/>
      <c r="AB164" s="36"/>
      <c r="AC164" s="36"/>
      <c r="AD164" s="36"/>
      <c r="AE164" s="36"/>
      <c r="AR164" s="186" t="s">
        <v>242</v>
      </c>
      <c r="AT164" s="186" t="s">
        <v>145</v>
      </c>
      <c r="AU164" s="186" t="s">
        <v>82</v>
      </c>
      <c r="AY164" s="19" t="s">
        <v>143</v>
      </c>
      <c r="BE164" s="187">
        <f>IF(N164="základní",J164,0)</f>
        <v>0</v>
      </c>
      <c r="BF164" s="187">
        <f>IF(N164="snížená",J164,0)</f>
        <v>0</v>
      </c>
      <c r="BG164" s="187">
        <f>IF(N164="zákl. přenesená",J164,0)</f>
        <v>0</v>
      </c>
      <c r="BH164" s="187">
        <f>IF(N164="sníž. přenesená",J164,0)</f>
        <v>0</v>
      </c>
      <c r="BI164" s="187">
        <f>IF(N164="nulová",J164,0)</f>
        <v>0</v>
      </c>
      <c r="BJ164" s="19" t="s">
        <v>80</v>
      </c>
      <c r="BK164" s="187">
        <f>ROUND(I164*H164,2)</f>
        <v>0</v>
      </c>
      <c r="BL164" s="19" t="s">
        <v>242</v>
      </c>
      <c r="BM164" s="186" t="s">
        <v>2118</v>
      </c>
    </row>
    <row r="165" spans="1:47" s="2" customFormat="1" ht="19.5">
      <c r="A165" s="36"/>
      <c r="B165" s="37"/>
      <c r="C165" s="38"/>
      <c r="D165" s="188" t="s">
        <v>151</v>
      </c>
      <c r="E165" s="38"/>
      <c r="F165" s="189" t="s">
        <v>2119</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151</v>
      </c>
      <c r="AU165" s="19" t="s">
        <v>82</v>
      </c>
    </row>
    <row r="166" spans="1:65" s="2" customFormat="1" ht="14.45" customHeight="1">
      <c r="A166" s="36"/>
      <c r="B166" s="37"/>
      <c r="C166" s="175" t="s">
        <v>337</v>
      </c>
      <c r="D166" s="175" t="s">
        <v>145</v>
      </c>
      <c r="E166" s="176" t="s">
        <v>2120</v>
      </c>
      <c r="F166" s="177" t="s">
        <v>2121</v>
      </c>
      <c r="G166" s="178" t="s">
        <v>375</v>
      </c>
      <c r="H166" s="179">
        <v>50</v>
      </c>
      <c r="I166" s="180"/>
      <c r="J166" s="181">
        <f>ROUND(I166*H166,2)</f>
        <v>0</v>
      </c>
      <c r="K166" s="177" t="s">
        <v>155</v>
      </c>
      <c r="L166" s="41"/>
      <c r="M166" s="182" t="s">
        <v>19</v>
      </c>
      <c r="N166" s="183" t="s">
        <v>43</v>
      </c>
      <c r="O166" s="66"/>
      <c r="P166" s="184">
        <f>O166*H166</f>
        <v>0</v>
      </c>
      <c r="Q166" s="184">
        <v>3E-05</v>
      </c>
      <c r="R166" s="184">
        <f>Q166*H166</f>
        <v>0.0015</v>
      </c>
      <c r="S166" s="184">
        <v>0.00106</v>
      </c>
      <c r="T166" s="185">
        <f>S166*H166</f>
        <v>0.053</v>
      </c>
      <c r="U166" s="36"/>
      <c r="V166" s="36"/>
      <c r="W166" s="36"/>
      <c r="X166" s="36"/>
      <c r="Y166" s="36"/>
      <c r="Z166" s="36"/>
      <c r="AA166" s="36"/>
      <c r="AB166" s="36"/>
      <c r="AC166" s="36"/>
      <c r="AD166" s="36"/>
      <c r="AE166" s="36"/>
      <c r="AR166" s="186" t="s">
        <v>242</v>
      </c>
      <c r="AT166" s="186" t="s">
        <v>145</v>
      </c>
      <c r="AU166" s="186" t="s">
        <v>82</v>
      </c>
      <c r="AY166" s="19" t="s">
        <v>143</v>
      </c>
      <c r="BE166" s="187">
        <f>IF(N166="základní",J166,0)</f>
        <v>0</v>
      </c>
      <c r="BF166" s="187">
        <f>IF(N166="snížená",J166,0)</f>
        <v>0</v>
      </c>
      <c r="BG166" s="187">
        <f>IF(N166="zákl. přenesená",J166,0)</f>
        <v>0</v>
      </c>
      <c r="BH166" s="187">
        <f>IF(N166="sníž. přenesená",J166,0)</f>
        <v>0</v>
      </c>
      <c r="BI166" s="187">
        <f>IF(N166="nulová",J166,0)</f>
        <v>0</v>
      </c>
      <c r="BJ166" s="19" t="s">
        <v>80</v>
      </c>
      <c r="BK166" s="187">
        <f>ROUND(I166*H166,2)</f>
        <v>0</v>
      </c>
      <c r="BL166" s="19" t="s">
        <v>242</v>
      </c>
      <c r="BM166" s="186" t="s">
        <v>2122</v>
      </c>
    </row>
    <row r="167" spans="1:47" s="2" customFormat="1" ht="12">
      <c r="A167" s="36"/>
      <c r="B167" s="37"/>
      <c r="C167" s="38"/>
      <c r="D167" s="188" t="s">
        <v>151</v>
      </c>
      <c r="E167" s="38"/>
      <c r="F167" s="189" t="s">
        <v>2123</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82</v>
      </c>
    </row>
    <row r="168" spans="1:65" s="2" customFormat="1" ht="14.45" customHeight="1">
      <c r="A168" s="36"/>
      <c r="B168" s="37"/>
      <c r="C168" s="175" t="s">
        <v>348</v>
      </c>
      <c r="D168" s="175" t="s">
        <v>145</v>
      </c>
      <c r="E168" s="176" t="s">
        <v>2124</v>
      </c>
      <c r="F168" s="177" t="s">
        <v>2125</v>
      </c>
      <c r="G168" s="178" t="s">
        <v>375</v>
      </c>
      <c r="H168" s="179">
        <v>4</v>
      </c>
      <c r="I168" s="180"/>
      <c r="J168" s="181">
        <f>ROUND(I168*H168,2)</f>
        <v>0</v>
      </c>
      <c r="K168" s="177" t="s">
        <v>155</v>
      </c>
      <c r="L168" s="41"/>
      <c r="M168" s="182" t="s">
        <v>19</v>
      </c>
      <c r="N168" s="183" t="s">
        <v>43</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242</v>
      </c>
      <c r="AT168" s="186" t="s">
        <v>145</v>
      </c>
      <c r="AU168" s="186" t="s">
        <v>82</v>
      </c>
      <c r="AY168" s="19" t="s">
        <v>143</v>
      </c>
      <c r="BE168" s="187">
        <f>IF(N168="základní",J168,0)</f>
        <v>0</v>
      </c>
      <c r="BF168" s="187">
        <f>IF(N168="snížená",J168,0)</f>
        <v>0</v>
      </c>
      <c r="BG168" s="187">
        <f>IF(N168="zákl. přenesená",J168,0)</f>
        <v>0</v>
      </c>
      <c r="BH168" s="187">
        <f>IF(N168="sníž. přenesená",J168,0)</f>
        <v>0</v>
      </c>
      <c r="BI168" s="187">
        <f>IF(N168="nulová",J168,0)</f>
        <v>0</v>
      </c>
      <c r="BJ168" s="19" t="s">
        <v>80</v>
      </c>
      <c r="BK168" s="187">
        <f>ROUND(I168*H168,2)</f>
        <v>0</v>
      </c>
      <c r="BL168" s="19" t="s">
        <v>242</v>
      </c>
      <c r="BM168" s="186" t="s">
        <v>2126</v>
      </c>
    </row>
    <row r="169" spans="1:47" s="2" customFormat="1" ht="12">
      <c r="A169" s="36"/>
      <c r="B169" s="37"/>
      <c r="C169" s="38"/>
      <c r="D169" s="188" t="s">
        <v>151</v>
      </c>
      <c r="E169" s="38"/>
      <c r="F169" s="189" t="s">
        <v>2127</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151</v>
      </c>
      <c r="AU169" s="19" t="s">
        <v>82</v>
      </c>
    </row>
    <row r="170" spans="1:65" s="2" customFormat="1" ht="14.45" customHeight="1">
      <c r="A170" s="36"/>
      <c r="B170" s="37"/>
      <c r="C170" s="175" t="s">
        <v>352</v>
      </c>
      <c r="D170" s="175" t="s">
        <v>145</v>
      </c>
      <c r="E170" s="176" t="s">
        <v>2128</v>
      </c>
      <c r="F170" s="177" t="s">
        <v>2129</v>
      </c>
      <c r="G170" s="178" t="s">
        <v>148</v>
      </c>
      <c r="H170" s="179">
        <v>4</v>
      </c>
      <c r="I170" s="180"/>
      <c r="J170" s="181">
        <f>ROUND(I170*H170,2)</f>
        <v>0</v>
      </c>
      <c r="K170" s="177" t="s">
        <v>155</v>
      </c>
      <c r="L170" s="41"/>
      <c r="M170" s="182" t="s">
        <v>19</v>
      </c>
      <c r="N170" s="183" t="s">
        <v>43</v>
      </c>
      <c r="O170" s="66"/>
      <c r="P170" s="184">
        <f>O170*H170</f>
        <v>0</v>
      </c>
      <c r="Q170" s="184">
        <v>2E-05</v>
      </c>
      <c r="R170" s="184">
        <f>Q170*H170</f>
        <v>8E-05</v>
      </c>
      <c r="S170" s="184">
        <v>0</v>
      </c>
      <c r="T170" s="185">
        <f>S170*H170</f>
        <v>0</v>
      </c>
      <c r="U170" s="36"/>
      <c r="V170" s="36"/>
      <c r="W170" s="36"/>
      <c r="X170" s="36"/>
      <c r="Y170" s="36"/>
      <c r="Z170" s="36"/>
      <c r="AA170" s="36"/>
      <c r="AB170" s="36"/>
      <c r="AC170" s="36"/>
      <c r="AD170" s="36"/>
      <c r="AE170" s="36"/>
      <c r="AR170" s="186" t="s">
        <v>242</v>
      </c>
      <c r="AT170" s="186" t="s">
        <v>145</v>
      </c>
      <c r="AU170" s="186" t="s">
        <v>82</v>
      </c>
      <c r="AY170" s="19" t="s">
        <v>143</v>
      </c>
      <c r="BE170" s="187">
        <f>IF(N170="základní",J170,0)</f>
        <v>0</v>
      </c>
      <c r="BF170" s="187">
        <f>IF(N170="snížená",J170,0)</f>
        <v>0</v>
      </c>
      <c r="BG170" s="187">
        <f>IF(N170="zákl. přenesená",J170,0)</f>
        <v>0</v>
      </c>
      <c r="BH170" s="187">
        <f>IF(N170="sníž. přenesená",J170,0)</f>
        <v>0</v>
      </c>
      <c r="BI170" s="187">
        <f>IF(N170="nulová",J170,0)</f>
        <v>0</v>
      </c>
      <c r="BJ170" s="19" t="s">
        <v>80</v>
      </c>
      <c r="BK170" s="187">
        <f>ROUND(I170*H170,2)</f>
        <v>0</v>
      </c>
      <c r="BL170" s="19" t="s">
        <v>242</v>
      </c>
      <c r="BM170" s="186" t="s">
        <v>2130</v>
      </c>
    </row>
    <row r="171" spans="1:47" s="2" customFormat="1" ht="12">
      <c r="A171" s="36"/>
      <c r="B171" s="37"/>
      <c r="C171" s="38"/>
      <c r="D171" s="188" t="s">
        <v>151</v>
      </c>
      <c r="E171" s="38"/>
      <c r="F171" s="189" t="s">
        <v>2131</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151</v>
      </c>
      <c r="AU171" s="19" t="s">
        <v>82</v>
      </c>
    </row>
    <row r="172" spans="1:65" s="2" customFormat="1" ht="24.2" customHeight="1">
      <c r="A172" s="36"/>
      <c r="B172" s="37"/>
      <c r="C172" s="175" t="s">
        <v>356</v>
      </c>
      <c r="D172" s="175" t="s">
        <v>145</v>
      </c>
      <c r="E172" s="176" t="s">
        <v>2132</v>
      </c>
      <c r="F172" s="177" t="s">
        <v>2133</v>
      </c>
      <c r="G172" s="178" t="s">
        <v>375</v>
      </c>
      <c r="H172" s="179">
        <v>90</v>
      </c>
      <c r="I172" s="180"/>
      <c r="J172" s="181">
        <f>ROUND(I172*H172,2)</f>
        <v>0</v>
      </c>
      <c r="K172" s="177" t="s">
        <v>19</v>
      </c>
      <c r="L172" s="41"/>
      <c r="M172" s="182" t="s">
        <v>19</v>
      </c>
      <c r="N172" s="183" t="s">
        <v>43</v>
      </c>
      <c r="O172" s="66"/>
      <c r="P172" s="184">
        <f>O172*H172</f>
        <v>0</v>
      </c>
      <c r="Q172" s="184">
        <v>0.00014</v>
      </c>
      <c r="R172" s="184">
        <f>Q172*H172</f>
        <v>0.012599999999999998</v>
      </c>
      <c r="S172" s="184">
        <v>0</v>
      </c>
      <c r="T172" s="185">
        <f>S172*H172</f>
        <v>0</v>
      </c>
      <c r="U172" s="36"/>
      <c r="V172" s="36"/>
      <c r="W172" s="36"/>
      <c r="X172" s="36"/>
      <c r="Y172" s="36"/>
      <c r="Z172" s="36"/>
      <c r="AA172" s="36"/>
      <c r="AB172" s="36"/>
      <c r="AC172" s="36"/>
      <c r="AD172" s="36"/>
      <c r="AE172" s="36"/>
      <c r="AR172" s="186" t="s">
        <v>242</v>
      </c>
      <c r="AT172" s="186" t="s">
        <v>145</v>
      </c>
      <c r="AU172" s="186" t="s">
        <v>82</v>
      </c>
      <c r="AY172" s="19" t="s">
        <v>143</v>
      </c>
      <c r="BE172" s="187">
        <f>IF(N172="základní",J172,0)</f>
        <v>0</v>
      </c>
      <c r="BF172" s="187">
        <f>IF(N172="snížená",J172,0)</f>
        <v>0</v>
      </c>
      <c r="BG172" s="187">
        <f>IF(N172="zákl. přenesená",J172,0)</f>
        <v>0</v>
      </c>
      <c r="BH172" s="187">
        <f>IF(N172="sníž. přenesená",J172,0)</f>
        <v>0</v>
      </c>
      <c r="BI172" s="187">
        <f>IF(N172="nulová",J172,0)</f>
        <v>0</v>
      </c>
      <c r="BJ172" s="19" t="s">
        <v>80</v>
      </c>
      <c r="BK172" s="187">
        <f>ROUND(I172*H172,2)</f>
        <v>0</v>
      </c>
      <c r="BL172" s="19" t="s">
        <v>242</v>
      </c>
      <c r="BM172" s="186" t="s">
        <v>2134</v>
      </c>
    </row>
    <row r="173" spans="1:47" s="2" customFormat="1" ht="12">
      <c r="A173" s="36"/>
      <c r="B173" s="37"/>
      <c r="C173" s="38"/>
      <c r="D173" s="188" t="s">
        <v>151</v>
      </c>
      <c r="E173" s="38"/>
      <c r="F173" s="189" t="s">
        <v>2133</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151</v>
      </c>
      <c r="AU173" s="19" t="s">
        <v>82</v>
      </c>
    </row>
    <row r="174" spans="1:65" s="2" customFormat="1" ht="24.2" customHeight="1">
      <c r="A174" s="36"/>
      <c r="B174" s="37"/>
      <c r="C174" s="175" t="s">
        <v>361</v>
      </c>
      <c r="D174" s="175" t="s">
        <v>145</v>
      </c>
      <c r="E174" s="176" t="s">
        <v>2135</v>
      </c>
      <c r="F174" s="177" t="s">
        <v>2136</v>
      </c>
      <c r="G174" s="178" t="s">
        <v>375</v>
      </c>
      <c r="H174" s="179">
        <v>50</v>
      </c>
      <c r="I174" s="180"/>
      <c r="J174" s="181">
        <f>ROUND(I174*H174,2)</f>
        <v>0</v>
      </c>
      <c r="K174" s="177" t="s">
        <v>19</v>
      </c>
      <c r="L174" s="41"/>
      <c r="M174" s="182" t="s">
        <v>19</v>
      </c>
      <c r="N174" s="183" t="s">
        <v>43</v>
      </c>
      <c r="O174" s="66"/>
      <c r="P174" s="184">
        <f>O174*H174</f>
        <v>0</v>
      </c>
      <c r="Q174" s="184">
        <v>0.00018</v>
      </c>
      <c r="R174" s="184">
        <f>Q174*H174</f>
        <v>0.009000000000000001</v>
      </c>
      <c r="S174" s="184">
        <v>0</v>
      </c>
      <c r="T174" s="185">
        <f>S174*H174</f>
        <v>0</v>
      </c>
      <c r="U174" s="36"/>
      <c r="V174" s="36"/>
      <c r="W174" s="36"/>
      <c r="X174" s="36"/>
      <c r="Y174" s="36"/>
      <c r="Z174" s="36"/>
      <c r="AA174" s="36"/>
      <c r="AB174" s="36"/>
      <c r="AC174" s="36"/>
      <c r="AD174" s="36"/>
      <c r="AE174" s="36"/>
      <c r="AR174" s="186" t="s">
        <v>242</v>
      </c>
      <c r="AT174" s="186" t="s">
        <v>145</v>
      </c>
      <c r="AU174" s="186" t="s">
        <v>82</v>
      </c>
      <c r="AY174" s="19" t="s">
        <v>143</v>
      </c>
      <c r="BE174" s="187">
        <f>IF(N174="základní",J174,0)</f>
        <v>0</v>
      </c>
      <c r="BF174" s="187">
        <f>IF(N174="snížená",J174,0)</f>
        <v>0</v>
      </c>
      <c r="BG174" s="187">
        <f>IF(N174="zákl. přenesená",J174,0)</f>
        <v>0</v>
      </c>
      <c r="BH174" s="187">
        <f>IF(N174="sníž. přenesená",J174,0)</f>
        <v>0</v>
      </c>
      <c r="BI174" s="187">
        <f>IF(N174="nulová",J174,0)</f>
        <v>0</v>
      </c>
      <c r="BJ174" s="19" t="s">
        <v>80</v>
      </c>
      <c r="BK174" s="187">
        <f>ROUND(I174*H174,2)</f>
        <v>0</v>
      </c>
      <c r="BL174" s="19" t="s">
        <v>242</v>
      </c>
      <c r="BM174" s="186" t="s">
        <v>2137</v>
      </c>
    </row>
    <row r="175" spans="1:47" s="2" customFormat="1" ht="12">
      <c r="A175" s="36"/>
      <c r="B175" s="37"/>
      <c r="C175" s="38"/>
      <c r="D175" s="188" t="s">
        <v>151</v>
      </c>
      <c r="E175" s="38"/>
      <c r="F175" s="189" t="s">
        <v>2136</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82</v>
      </c>
    </row>
    <row r="176" spans="1:65" s="2" customFormat="1" ht="24.2" customHeight="1">
      <c r="A176" s="36"/>
      <c r="B176" s="37"/>
      <c r="C176" s="175" t="s">
        <v>366</v>
      </c>
      <c r="D176" s="175" t="s">
        <v>145</v>
      </c>
      <c r="E176" s="176" t="s">
        <v>2138</v>
      </c>
      <c r="F176" s="177" t="s">
        <v>2139</v>
      </c>
      <c r="G176" s="178" t="s">
        <v>375</v>
      </c>
      <c r="H176" s="179">
        <v>15</v>
      </c>
      <c r="I176" s="180"/>
      <c r="J176" s="181">
        <f>ROUND(I176*H176,2)</f>
        <v>0</v>
      </c>
      <c r="K176" s="177" t="s">
        <v>19</v>
      </c>
      <c r="L176" s="41"/>
      <c r="M176" s="182" t="s">
        <v>19</v>
      </c>
      <c r="N176" s="183" t="s">
        <v>43</v>
      </c>
      <c r="O176" s="66"/>
      <c r="P176" s="184">
        <f>O176*H176</f>
        <v>0</v>
      </c>
      <c r="Q176" s="184">
        <v>0.00018</v>
      </c>
      <c r="R176" s="184">
        <f>Q176*H176</f>
        <v>0.0027</v>
      </c>
      <c r="S176" s="184">
        <v>0</v>
      </c>
      <c r="T176" s="185">
        <f>S176*H176</f>
        <v>0</v>
      </c>
      <c r="U176" s="36"/>
      <c r="V176" s="36"/>
      <c r="W176" s="36"/>
      <c r="X176" s="36"/>
      <c r="Y176" s="36"/>
      <c r="Z176" s="36"/>
      <c r="AA176" s="36"/>
      <c r="AB176" s="36"/>
      <c r="AC176" s="36"/>
      <c r="AD176" s="36"/>
      <c r="AE176" s="36"/>
      <c r="AR176" s="186" t="s">
        <v>242</v>
      </c>
      <c r="AT176" s="186" t="s">
        <v>145</v>
      </c>
      <c r="AU176" s="186" t="s">
        <v>82</v>
      </c>
      <c r="AY176" s="19" t="s">
        <v>143</v>
      </c>
      <c r="BE176" s="187">
        <f>IF(N176="základní",J176,0)</f>
        <v>0</v>
      </c>
      <c r="BF176" s="187">
        <f>IF(N176="snížená",J176,0)</f>
        <v>0</v>
      </c>
      <c r="BG176" s="187">
        <f>IF(N176="zákl. přenesená",J176,0)</f>
        <v>0</v>
      </c>
      <c r="BH176" s="187">
        <f>IF(N176="sníž. přenesená",J176,0)</f>
        <v>0</v>
      </c>
      <c r="BI176" s="187">
        <f>IF(N176="nulová",J176,0)</f>
        <v>0</v>
      </c>
      <c r="BJ176" s="19" t="s">
        <v>80</v>
      </c>
      <c r="BK176" s="187">
        <f>ROUND(I176*H176,2)</f>
        <v>0</v>
      </c>
      <c r="BL176" s="19" t="s">
        <v>242</v>
      </c>
      <c r="BM176" s="186" t="s">
        <v>2140</v>
      </c>
    </row>
    <row r="177" spans="1:47" s="2" customFormat="1" ht="12">
      <c r="A177" s="36"/>
      <c r="B177" s="37"/>
      <c r="C177" s="38"/>
      <c r="D177" s="188" t="s">
        <v>151</v>
      </c>
      <c r="E177" s="38"/>
      <c r="F177" s="189" t="s">
        <v>2139</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151</v>
      </c>
      <c r="AU177" s="19" t="s">
        <v>82</v>
      </c>
    </row>
    <row r="178" spans="1:65" s="2" customFormat="1" ht="14.45" customHeight="1">
      <c r="A178" s="36"/>
      <c r="B178" s="37"/>
      <c r="C178" s="175" t="s">
        <v>380</v>
      </c>
      <c r="D178" s="175" t="s">
        <v>145</v>
      </c>
      <c r="E178" s="176" t="s">
        <v>2141</v>
      </c>
      <c r="F178" s="177" t="s">
        <v>2142</v>
      </c>
      <c r="G178" s="178" t="s">
        <v>375</v>
      </c>
      <c r="H178" s="179">
        <v>159</v>
      </c>
      <c r="I178" s="180"/>
      <c r="J178" s="181">
        <f>ROUND(I178*H178,2)</f>
        <v>0</v>
      </c>
      <c r="K178" s="177" t="s">
        <v>155</v>
      </c>
      <c r="L178" s="41"/>
      <c r="M178" s="182" t="s">
        <v>19</v>
      </c>
      <c r="N178" s="183" t="s">
        <v>43</v>
      </c>
      <c r="O178" s="66"/>
      <c r="P178" s="184">
        <f>O178*H178</f>
        <v>0</v>
      </c>
      <c r="Q178" s="184">
        <v>0</v>
      </c>
      <c r="R178" s="184">
        <f>Q178*H178</f>
        <v>0</v>
      </c>
      <c r="S178" s="184">
        <v>0</v>
      </c>
      <c r="T178" s="185">
        <f>S178*H178</f>
        <v>0</v>
      </c>
      <c r="U178" s="36"/>
      <c r="V178" s="36"/>
      <c r="W178" s="36"/>
      <c r="X178" s="36"/>
      <c r="Y178" s="36"/>
      <c r="Z178" s="36"/>
      <c r="AA178" s="36"/>
      <c r="AB178" s="36"/>
      <c r="AC178" s="36"/>
      <c r="AD178" s="36"/>
      <c r="AE178" s="36"/>
      <c r="AR178" s="186" t="s">
        <v>242</v>
      </c>
      <c r="AT178" s="186" t="s">
        <v>145</v>
      </c>
      <c r="AU178" s="186" t="s">
        <v>82</v>
      </c>
      <c r="AY178" s="19" t="s">
        <v>143</v>
      </c>
      <c r="BE178" s="187">
        <f>IF(N178="základní",J178,0)</f>
        <v>0</v>
      </c>
      <c r="BF178" s="187">
        <f>IF(N178="snížená",J178,0)</f>
        <v>0</v>
      </c>
      <c r="BG178" s="187">
        <f>IF(N178="zákl. přenesená",J178,0)</f>
        <v>0</v>
      </c>
      <c r="BH178" s="187">
        <f>IF(N178="sníž. přenesená",J178,0)</f>
        <v>0</v>
      </c>
      <c r="BI178" s="187">
        <f>IF(N178="nulová",J178,0)</f>
        <v>0</v>
      </c>
      <c r="BJ178" s="19" t="s">
        <v>80</v>
      </c>
      <c r="BK178" s="187">
        <f>ROUND(I178*H178,2)</f>
        <v>0</v>
      </c>
      <c r="BL178" s="19" t="s">
        <v>242</v>
      </c>
      <c r="BM178" s="186" t="s">
        <v>2143</v>
      </c>
    </row>
    <row r="179" spans="1:47" s="2" customFormat="1" ht="12">
      <c r="A179" s="36"/>
      <c r="B179" s="37"/>
      <c r="C179" s="38"/>
      <c r="D179" s="188" t="s">
        <v>151</v>
      </c>
      <c r="E179" s="38"/>
      <c r="F179" s="189" t="s">
        <v>2144</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151</v>
      </c>
      <c r="AU179" s="19" t="s">
        <v>82</v>
      </c>
    </row>
    <row r="180" spans="1:65" s="2" customFormat="1" ht="24.2" customHeight="1">
      <c r="A180" s="36"/>
      <c r="B180" s="37"/>
      <c r="C180" s="175" t="s">
        <v>407</v>
      </c>
      <c r="D180" s="175" t="s">
        <v>145</v>
      </c>
      <c r="E180" s="176" t="s">
        <v>2145</v>
      </c>
      <c r="F180" s="177" t="s">
        <v>2146</v>
      </c>
      <c r="G180" s="178" t="s">
        <v>196</v>
      </c>
      <c r="H180" s="179">
        <v>0.2</v>
      </c>
      <c r="I180" s="180"/>
      <c r="J180" s="181">
        <f>ROUND(I180*H180,2)</f>
        <v>0</v>
      </c>
      <c r="K180" s="177" t="s">
        <v>155</v>
      </c>
      <c r="L180" s="41"/>
      <c r="M180" s="182" t="s">
        <v>19</v>
      </c>
      <c r="N180" s="183"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242</v>
      </c>
      <c r="AT180" s="186" t="s">
        <v>145</v>
      </c>
      <c r="AU180" s="186" t="s">
        <v>82</v>
      </c>
      <c r="AY180" s="19" t="s">
        <v>143</v>
      </c>
      <c r="BE180" s="187">
        <f>IF(N180="základní",J180,0)</f>
        <v>0</v>
      </c>
      <c r="BF180" s="187">
        <f>IF(N180="snížená",J180,0)</f>
        <v>0</v>
      </c>
      <c r="BG180" s="187">
        <f>IF(N180="zákl. přenesená",J180,0)</f>
        <v>0</v>
      </c>
      <c r="BH180" s="187">
        <f>IF(N180="sníž. přenesená",J180,0)</f>
        <v>0</v>
      </c>
      <c r="BI180" s="187">
        <f>IF(N180="nulová",J180,0)</f>
        <v>0</v>
      </c>
      <c r="BJ180" s="19" t="s">
        <v>80</v>
      </c>
      <c r="BK180" s="187">
        <f>ROUND(I180*H180,2)</f>
        <v>0</v>
      </c>
      <c r="BL180" s="19" t="s">
        <v>242</v>
      </c>
      <c r="BM180" s="186" t="s">
        <v>2147</v>
      </c>
    </row>
    <row r="181" spans="1:47" s="2" customFormat="1" ht="19.5">
      <c r="A181" s="36"/>
      <c r="B181" s="37"/>
      <c r="C181" s="38"/>
      <c r="D181" s="188" t="s">
        <v>151</v>
      </c>
      <c r="E181" s="38"/>
      <c r="F181" s="189" t="s">
        <v>2148</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82</v>
      </c>
    </row>
    <row r="182" spans="1:65" s="2" customFormat="1" ht="24.2" customHeight="1">
      <c r="A182" s="36"/>
      <c r="B182" s="37"/>
      <c r="C182" s="175" t="s">
        <v>414</v>
      </c>
      <c r="D182" s="175" t="s">
        <v>145</v>
      </c>
      <c r="E182" s="176" t="s">
        <v>2149</v>
      </c>
      <c r="F182" s="177" t="s">
        <v>2150</v>
      </c>
      <c r="G182" s="178" t="s">
        <v>196</v>
      </c>
      <c r="H182" s="179">
        <v>0.2</v>
      </c>
      <c r="I182" s="180"/>
      <c r="J182" s="181">
        <f>ROUND(I182*H182,2)</f>
        <v>0</v>
      </c>
      <c r="K182" s="177" t="s">
        <v>155</v>
      </c>
      <c r="L182" s="41"/>
      <c r="M182" s="182" t="s">
        <v>19</v>
      </c>
      <c r="N182" s="183" t="s">
        <v>43</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242</v>
      </c>
      <c r="AT182" s="186" t="s">
        <v>145</v>
      </c>
      <c r="AU182" s="186" t="s">
        <v>82</v>
      </c>
      <c r="AY182" s="19" t="s">
        <v>143</v>
      </c>
      <c r="BE182" s="187">
        <f>IF(N182="základní",J182,0)</f>
        <v>0</v>
      </c>
      <c r="BF182" s="187">
        <f>IF(N182="snížená",J182,0)</f>
        <v>0</v>
      </c>
      <c r="BG182" s="187">
        <f>IF(N182="zákl. přenesená",J182,0)</f>
        <v>0</v>
      </c>
      <c r="BH182" s="187">
        <f>IF(N182="sníž. přenesená",J182,0)</f>
        <v>0</v>
      </c>
      <c r="BI182" s="187">
        <f>IF(N182="nulová",J182,0)</f>
        <v>0</v>
      </c>
      <c r="BJ182" s="19" t="s">
        <v>80</v>
      </c>
      <c r="BK182" s="187">
        <f>ROUND(I182*H182,2)</f>
        <v>0</v>
      </c>
      <c r="BL182" s="19" t="s">
        <v>242</v>
      </c>
      <c r="BM182" s="186" t="s">
        <v>2151</v>
      </c>
    </row>
    <row r="183" spans="1:47" s="2" customFormat="1" ht="29.25">
      <c r="A183" s="36"/>
      <c r="B183" s="37"/>
      <c r="C183" s="38"/>
      <c r="D183" s="188" t="s">
        <v>151</v>
      </c>
      <c r="E183" s="38"/>
      <c r="F183" s="189" t="s">
        <v>2152</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151</v>
      </c>
      <c r="AU183" s="19" t="s">
        <v>82</v>
      </c>
    </row>
    <row r="184" spans="1:65" s="2" customFormat="1" ht="24.2" customHeight="1">
      <c r="A184" s="36"/>
      <c r="B184" s="37"/>
      <c r="C184" s="175" t="s">
        <v>426</v>
      </c>
      <c r="D184" s="175" t="s">
        <v>145</v>
      </c>
      <c r="E184" s="176" t="s">
        <v>2153</v>
      </c>
      <c r="F184" s="177" t="s">
        <v>2154</v>
      </c>
      <c r="G184" s="178" t="s">
        <v>196</v>
      </c>
      <c r="H184" s="179">
        <v>0.055</v>
      </c>
      <c r="I184" s="180"/>
      <c r="J184" s="181">
        <f>ROUND(I184*H184,2)</f>
        <v>0</v>
      </c>
      <c r="K184" s="177" t="s">
        <v>155</v>
      </c>
      <c r="L184" s="41"/>
      <c r="M184" s="182" t="s">
        <v>19</v>
      </c>
      <c r="N184" s="183" t="s">
        <v>43</v>
      </c>
      <c r="O184" s="66"/>
      <c r="P184" s="184">
        <f>O184*H184</f>
        <v>0</v>
      </c>
      <c r="Q184" s="184">
        <v>0</v>
      </c>
      <c r="R184" s="184">
        <f>Q184*H184</f>
        <v>0</v>
      </c>
      <c r="S184" s="184">
        <v>0</v>
      </c>
      <c r="T184" s="185">
        <f>S184*H184</f>
        <v>0</v>
      </c>
      <c r="U184" s="36"/>
      <c r="V184" s="36"/>
      <c r="W184" s="36"/>
      <c r="X184" s="36"/>
      <c r="Y184" s="36"/>
      <c r="Z184" s="36"/>
      <c r="AA184" s="36"/>
      <c r="AB184" s="36"/>
      <c r="AC184" s="36"/>
      <c r="AD184" s="36"/>
      <c r="AE184" s="36"/>
      <c r="AR184" s="186" t="s">
        <v>242</v>
      </c>
      <c r="AT184" s="186" t="s">
        <v>145</v>
      </c>
      <c r="AU184" s="186" t="s">
        <v>82</v>
      </c>
      <c r="AY184" s="19" t="s">
        <v>143</v>
      </c>
      <c r="BE184" s="187">
        <f>IF(N184="základní",J184,0)</f>
        <v>0</v>
      </c>
      <c r="BF184" s="187">
        <f>IF(N184="snížená",J184,0)</f>
        <v>0</v>
      </c>
      <c r="BG184" s="187">
        <f>IF(N184="zákl. přenesená",J184,0)</f>
        <v>0</v>
      </c>
      <c r="BH184" s="187">
        <f>IF(N184="sníž. přenesená",J184,0)</f>
        <v>0</v>
      </c>
      <c r="BI184" s="187">
        <f>IF(N184="nulová",J184,0)</f>
        <v>0</v>
      </c>
      <c r="BJ184" s="19" t="s">
        <v>80</v>
      </c>
      <c r="BK184" s="187">
        <f>ROUND(I184*H184,2)</f>
        <v>0</v>
      </c>
      <c r="BL184" s="19" t="s">
        <v>242</v>
      </c>
      <c r="BM184" s="186" t="s">
        <v>2155</v>
      </c>
    </row>
    <row r="185" spans="1:47" s="2" customFormat="1" ht="29.25">
      <c r="A185" s="36"/>
      <c r="B185" s="37"/>
      <c r="C185" s="38"/>
      <c r="D185" s="188" t="s">
        <v>151</v>
      </c>
      <c r="E185" s="38"/>
      <c r="F185" s="189" t="s">
        <v>2156</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82</v>
      </c>
    </row>
    <row r="186" spans="2:63" s="12" customFormat="1" ht="22.9" customHeight="1">
      <c r="B186" s="159"/>
      <c r="C186" s="160"/>
      <c r="D186" s="161" t="s">
        <v>71</v>
      </c>
      <c r="E186" s="173" t="s">
        <v>2157</v>
      </c>
      <c r="F186" s="173" t="s">
        <v>2158</v>
      </c>
      <c r="G186" s="160"/>
      <c r="H186" s="160"/>
      <c r="I186" s="163"/>
      <c r="J186" s="174">
        <f>BK186</f>
        <v>0</v>
      </c>
      <c r="K186" s="160"/>
      <c r="L186" s="165"/>
      <c r="M186" s="166"/>
      <c r="N186" s="167"/>
      <c r="O186" s="167"/>
      <c r="P186" s="168">
        <f>SUM(P187:P224)</f>
        <v>0</v>
      </c>
      <c r="Q186" s="167"/>
      <c r="R186" s="168">
        <f>SUM(R187:R224)</f>
        <v>0.03627</v>
      </c>
      <c r="S186" s="167"/>
      <c r="T186" s="169">
        <f>SUM(T187:T224)</f>
        <v>0.0999</v>
      </c>
      <c r="AR186" s="170" t="s">
        <v>82</v>
      </c>
      <c r="AT186" s="171" t="s">
        <v>71</v>
      </c>
      <c r="AU186" s="171" t="s">
        <v>80</v>
      </c>
      <c r="AY186" s="170" t="s">
        <v>143</v>
      </c>
      <c r="BK186" s="172">
        <f>SUM(BK187:BK224)</f>
        <v>0</v>
      </c>
    </row>
    <row r="187" spans="1:65" s="2" customFormat="1" ht="24.2" customHeight="1">
      <c r="A187" s="36"/>
      <c r="B187" s="37"/>
      <c r="C187" s="225" t="s">
        <v>435</v>
      </c>
      <c r="D187" s="225" t="s">
        <v>214</v>
      </c>
      <c r="E187" s="226" t="s">
        <v>2159</v>
      </c>
      <c r="F187" s="227" t="s">
        <v>2160</v>
      </c>
      <c r="G187" s="228" t="s">
        <v>148</v>
      </c>
      <c r="H187" s="229">
        <v>5</v>
      </c>
      <c r="I187" s="230"/>
      <c r="J187" s="231">
        <f>ROUND(I187*H187,2)</f>
        <v>0</v>
      </c>
      <c r="K187" s="227" t="s">
        <v>19</v>
      </c>
      <c r="L187" s="232"/>
      <c r="M187" s="233" t="s">
        <v>19</v>
      </c>
      <c r="N187" s="234" t="s">
        <v>43</v>
      </c>
      <c r="O187" s="66"/>
      <c r="P187" s="184">
        <f>O187*H187</f>
        <v>0</v>
      </c>
      <c r="Q187" s="184">
        <v>0.00061</v>
      </c>
      <c r="R187" s="184">
        <f>Q187*H187</f>
        <v>0.0030499999999999998</v>
      </c>
      <c r="S187" s="184">
        <v>0</v>
      </c>
      <c r="T187" s="185">
        <f>S187*H187</f>
        <v>0</v>
      </c>
      <c r="U187" s="36"/>
      <c r="V187" s="36"/>
      <c r="W187" s="36"/>
      <c r="X187" s="36"/>
      <c r="Y187" s="36"/>
      <c r="Z187" s="36"/>
      <c r="AA187" s="36"/>
      <c r="AB187" s="36"/>
      <c r="AC187" s="36"/>
      <c r="AD187" s="36"/>
      <c r="AE187" s="36"/>
      <c r="AR187" s="186" t="s">
        <v>356</v>
      </c>
      <c r="AT187" s="186" t="s">
        <v>214</v>
      </c>
      <c r="AU187" s="186" t="s">
        <v>82</v>
      </c>
      <c r="AY187" s="19" t="s">
        <v>143</v>
      </c>
      <c r="BE187" s="187">
        <f>IF(N187="základní",J187,0)</f>
        <v>0</v>
      </c>
      <c r="BF187" s="187">
        <f>IF(N187="snížená",J187,0)</f>
        <v>0</v>
      </c>
      <c r="BG187" s="187">
        <f>IF(N187="zákl. přenesená",J187,0)</f>
        <v>0</v>
      </c>
      <c r="BH187" s="187">
        <f>IF(N187="sníž. přenesená",J187,0)</f>
        <v>0</v>
      </c>
      <c r="BI187" s="187">
        <f>IF(N187="nulová",J187,0)</f>
        <v>0</v>
      </c>
      <c r="BJ187" s="19" t="s">
        <v>80</v>
      </c>
      <c r="BK187" s="187">
        <f>ROUND(I187*H187,2)</f>
        <v>0</v>
      </c>
      <c r="BL187" s="19" t="s">
        <v>242</v>
      </c>
      <c r="BM187" s="186" t="s">
        <v>2161</v>
      </c>
    </row>
    <row r="188" spans="1:47" s="2" customFormat="1" ht="12">
      <c r="A188" s="36"/>
      <c r="B188" s="37"/>
      <c r="C188" s="38"/>
      <c r="D188" s="188" t="s">
        <v>151</v>
      </c>
      <c r="E188" s="38"/>
      <c r="F188" s="189" t="s">
        <v>2160</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151</v>
      </c>
      <c r="AU188" s="19" t="s">
        <v>82</v>
      </c>
    </row>
    <row r="189" spans="1:65" s="2" customFormat="1" ht="24.2" customHeight="1">
      <c r="A189" s="36"/>
      <c r="B189" s="37"/>
      <c r="C189" s="225" t="s">
        <v>442</v>
      </c>
      <c r="D189" s="225" t="s">
        <v>214</v>
      </c>
      <c r="E189" s="226" t="s">
        <v>2162</v>
      </c>
      <c r="F189" s="227" t="s">
        <v>2163</v>
      </c>
      <c r="G189" s="228" t="s">
        <v>148</v>
      </c>
      <c r="H189" s="229">
        <v>6</v>
      </c>
      <c r="I189" s="230"/>
      <c r="J189" s="231">
        <f>ROUND(I189*H189,2)</f>
        <v>0</v>
      </c>
      <c r="K189" s="227" t="s">
        <v>19</v>
      </c>
      <c r="L189" s="232"/>
      <c r="M189" s="233" t="s">
        <v>19</v>
      </c>
      <c r="N189" s="234" t="s">
        <v>43</v>
      </c>
      <c r="O189" s="66"/>
      <c r="P189" s="184">
        <f>O189*H189</f>
        <v>0</v>
      </c>
      <c r="Q189" s="184">
        <v>0.00061</v>
      </c>
      <c r="R189" s="184">
        <f>Q189*H189</f>
        <v>0.00366</v>
      </c>
      <c r="S189" s="184">
        <v>0</v>
      </c>
      <c r="T189" s="185">
        <f>S189*H189</f>
        <v>0</v>
      </c>
      <c r="U189" s="36"/>
      <c r="V189" s="36"/>
      <c r="W189" s="36"/>
      <c r="X189" s="36"/>
      <c r="Y189" s="36"/>
      <c r="Z189" s="36"/>
      <c r="AA189" s="36"/>
      <c r="AB189" s="36"/>
      <c r="AC189" s="36"/>
      <c r="AD189" s="36"/>
      <c r="AE189" s="36"/>
      <c r="AR189" s="186" t="s">
        <v>356</v>
      </c>
      <c r="AT189" s="186" t="s">
        <v>214</v>
      </c>
      <c r="AU189" s="186" t="s">
        <v>82</v>
      </c>
      <c r="AY189" s="19" t="s">
        <v>143</v>
      </c>
      <c r="BE189" s="187">
        <f>IF(N189="základní",J189,0)</f>
        <v>0</v>
      </c>
      <c r="BF189" s="187">
        <f>IF(N189="snížená",J189,0)</f>
        <v>0</v>
      </c>
      <c r="BG189" s="187">
        <f>IF(N189="zákl. přenesená",J189,0)</f>
        <v>0</v>
      </c>
      <c r="BH189" s="187">
        <f>IF(N189="sníž. přenesená",J189,0)</f>
        <v>0</v>
      </c>
      <c r="BI189" s="187">
        <f>IF(N189="nulová",J189,0)</f>
        <v>0</v>
      </c>
      <c r="BJ189" s="19" t="s">
        <v>80</v>
      </c>
      <c r="BK189" s="187">
        <f>ROUND(I189*H189,2)</f>
        <v>0</v>
      </c>
      <c r="BL189" s="19" t="s">
        <v>242</v>
      </c>
      <c r="BM189" s="186" t="s">
        <v>2164</v>
      </c>
    </row>
    <row r="190" spans="1:47" s="2" customFormat="1" ht="12">
      <c r="A190" s="36"/>
      <c r="B190" s="37"/>
      <c r="C190" s="38"/>
      <c r="D190" s="188" t="s">
        <v>151</v>
      </c>
      <c r="E190" s="38"/>
      <c r="F190" s="189" t="s">
        <v>2163</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82</v>
      </c>
    </row>
    <row r="191" spans="1:65" s="2" customFormat="1" ht="24.2" customHeight="1">
      <c r="A191" s="36"/>
      <c r="B191" s="37"/>
      <c r="C191" s="225" t="s">
        <v>447</v>
      </c>
      <c r="D191" s="225" t="s">
        <v>214</v>
      </c>
      <c r="E191" s="226" t="s">
        <v>2165</v>
      </c>
      <c r="F191" s="227" t="s">
        <v>2166</v>
      </c>
      <c r="G191" s="228" t="s">
        <v>148</v>
      </c>
      <c r="H191" s="229">
        <v>11</v>
      </c>
      <c r="I191" s="230"/>
      <c r="J191" s="231">
        <f>ROUND(I191*H191,2)</f>
        <v>0</v>
      </c>
      <c r="K191" s="227" t="s">
        <v>19</v>
      </c>
      <c r="L191" s="232"/>
      <c r="M191" s="233" t="s">
        <v>19</v>
      </c>
      <c r="N191" s="234" t="s">
        <v>43</v>
      </c>
      <c r="O191" s="66"/>
      <c r="P191" s="184">
        <f>O191*H191</f>
        <v>0</v>
      </c>
      <c r="Q191" s="184">
        <v>0.00065</v>
      </c>
      <c r="R191" s="184">
        <f>Q191*H191</f>
        <v>0.00715</v>
      </c>
      <c r="S191" s="184">
        <v>0</v>
      </c>
      <c r="T191" s="185">
        <f>S191*H191</f>
        <v>0</v>
      </c>
      <c r="U191" s="36"/>
      <c r="V191" s="36"/>
      <c r="W191" s="36"/>
      <c r="X191" s="36"/>
      <c r="Y191" s="36"/>
      <c r="Z191" s="36"/>
      <c r="AA191" s="36"/>
      <c r="AB191" s="36"/>
      <c r="AC191" s="36"/>
      <c r="AD191" s="36"/>
      <c r="AE191" s="36"/>
      <c r="AR191" s="186" t="s">
        <v>356</v>
      </c>
      <c r="AT191" s="186" t="s">
        <v>214</v>
      </c>
      <c r="AU191" s="186" t="s">
        <v>82</v>
      </c>
      <c r="AY191" s="19" t="s">
        <v>143</v>
      </c>
      <c r="BE191" s="187">
        <f>IF(N191="základní",J191,0)</f>
        <v>0</v>
      </c>
      <c r="BF191" s="187">
        <f>IF(N191="snížená",J191,0)</f>
        <v>0</v>
      </c>
      <c r="BG191" s="187">
        <f>IF(N191="zákl. přenesená",J191,0)</f>
        <v>0</v>
      </c>
      <c r="BH191" s="187">
        <f>IF(N191="sníž. přenesená",J191,0)</f>
        <v>0</v>
      </c>
      <c r="BI191" s="187">
        <f>IF(N191="nulová",J191,0)</f>
        <v>0</v>
      </c>
      <c r="BJ191" s="19" t="s">
        <v>80</v>
      </c>
      <c r="BK191" s="187">
        <f>ROUND(I191*H191,2)</f>
        <v>0</v>
      </c>
      <c r="BL191" s="19" t="s">
        <v>242</v>
      </c>
      <c r="BM191" s="186" t="s">
        <v>2167</v>
      </c>
    </row>
    <row r="192" spans="1:47" s="2" customFormat="1" ht="12">
      <c r="A192" s="36"/>
      <c r="B192" s="37"/>
      <c r="C192" s="38"/>
      <c r="D192" s="188" t="s">
        <v>151</v>
      </c>
      <c r="E192" s="38"/>
      <c r="F192" s="189" t="s">
        <v>2166</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151</v>
      </c>
      <c r="AU192" s="19" t="s">
        <v>82</v>
      </c>
    </row>
    <row r="193" spans="1:65" s="2" customFormat="1" ht="24.2" customHeight="1">
      <c r="A193" s="36"/>
      <c r="B193" s="37"/>
      <c r="C193" s="225" t="s">
        <v>452</v>
      </c>
      <c r="D193" s="225" t="s">
        <v>214</v>
      </c>
      <c r="E193" s="226" t="s">
        <v>2168</v>
      </c>
      <c r="F193" s="227" t="s">
        <v>2169</v>
      </c>
      <c r="G193" s="228" t="s">
        <v>148</v>
      </c>
      <c r="H193" s="229">
        <v>1</v>
      </c>
      <c r="I193" s="230"/>
      <c r="J193" s="231">
        <f>ROUND(I193*H193,2)</f>
        <v>0</v>
      </c>
      <c r="K193" s="227" t="s">
        <v>19</v>
      </c>
      <c r="L193" s="232"/>
      <c r="M193" s="233" t="s">
        <v>19</v>
      </c>
      <c r="N193" s="234" t="s">
        <v>43</v>
      </c>
      <c r="O193" s="66"/>
      <c r="P193" s="184">
        <f>O193*H193</f>
        <v>0</v>
      </c>
      <c r="Q193" s="184">
        <v>0.00095</v>
      </c>
      <c r="R193" s="184">
        <f>Q193*H193</f>
        <v>0.00095</v>
      </c>
      <c r="S193" s="184">
        <v>0</v>
      </c>
      <c r="T193" s="185">
        <f>S193*H193</f>
        <v>0</v>
      </c>
      <c r="U193" s="36"/>
      <c r="V193" s="36"/>
      <c r="W193" s="36"/>
      <c r="X193" s="36"/>
      <c r="Y193" s="36"/>
      <c r="Z193" s="36"/>
      <c r="AA193" s="36"/>
      <c r="AB193" s="36"/>
      <c r="AC193" s="36"/>
      <c r="AD193" s="36"/>
      <c r="AE193" s="36"/>
      <c r="AR193" s="186" t="s">
        <v>356</v>
      </c>
      <c r="AT193" s="186" t="s">
        <v>214</v>
      </c>
      <c r="AU193" s="186" t="s">
        <v>82</v>
      </c>
      <c r="AY193" s="19" t="s">
        <v>143</v>
      </c>
      <c r="BE193" s="187">
        <f>IF(N193="základní",J193,0)</f>
        <v>0</v>
      </c>
      <c r="BF193" s="187">
        <f>IF(N193="snížená",J193,0)</f>
        <v>0</v>
      </c>
      <c r="BG193" s="187">
        <f>IF(N193="zákl. přenesená",J193,0)</f>
        <v>0</v>
      </c>
      <c r="BH193" s="187">
        <f>IF(N193="sníž. přenesená",J193,0)</f>
        <v>0</v>
      </c>
      <c r="BI193" s="187">
        <f>IF(N193="nulová",J193,0)</f>
        <v>0</v>
      </c>
      <c r="BJ193" s="19" t="s">
        <v>80</v>
      </c>
      <c r="BK193" s="187">
        <f>ROUND(I193*H193,2)</f>
        <v>0</v>
      </c>
      <c r="BL193" s="19" t="s">
        <v>242</v>
      </c>
      <c r="BM193" s="186" t="s">
        <v>2170</v>
      </c>
    </row>
    <row r="194" spans="1:47" s="2" customFormat="1" ht="12">
      <c r="A194" s="36"/>
      <c r="B194" s="37"/>
      <c r="C194" s="38"/>
      <c r="D194" s="188" t="s">
        <v>151</v>
      </c>
      <c r="E194" s="38"/>
      <c r="F194" s="189" t="s">
        <v>2169</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151</v>
      </c>
      <c r="AU194" s="19" t="s">
        <v>82</v>
      </c>
    </row>
    <row r="195" spans="1:65" s="2" customFormat="1" ht="24.2" customHeight="1">
      <c r="A195" s="36"/>
      <c r="B195" s="37"/>
      <c r="C195" s="225" t="s">
        <v>457</v>
      </c>
      <c r="D195" s="225" t="s">
        <v>214</v>
      </c>
      <c r="E195" s="226" t="s">
        <v>2171</v>
      </c>
      <c r="F195" s="227" t="s">
        <v>2172</v>
      </c>
      <c r="G195" s="228" t="s">
        <v>148</v>
      </c>
      <c r="H195" s="229">
        <v>22</v>
      </c>
      <c r="I195" s="230"/>
      <c r="J195" s="231">
        <f>ROUND(I195*H195,2)</f>
        <v>0</v>
      </c>
      <c r="K195" s="227" t="s">
        <v>19</v>
      </c>
      <c r="L195" s="232"/>
      <c r="M195" s="233" t="s">
        <v>19</v>
      </c>
      <c r="N195" s="234" t="s">
        <v>43</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356</v>
      </c>
      <c r="AT195" s="186" t="s">
        <v>214</v>
      </c>
      <c r="AU195" s="186" t="s">
        <v>82</v>
      </c>
      <c r="AY195" s="19" t="s">
        <v>143</v>
      </c>
      <c r="BE195" s="187">
        <f>IF(N195="základní",J195,0)</f>
        <v>0</v>
      </c>
      <c r="BF195" s="187">
        <f>IF(N195="snížená",J195,0)</f>
        <v>0</v>
      </c>
      <c r="BG195" s="187">
        <f>IF(N195="zákl. přenesená",J195,0)</f>
        <v>0</v>
      </c>
      <c r="BH195" s="187">
        <f>IF(N195="sníž. přenesená",J195,0)</f>
        <v>0</v>
      </c>
      <c r="BI195" s="187">
        <f>IF(N195="nulová",J195,0)</f>
        <v>0</v>
      </c>
      <c r="BJ195" s="19" t="s">
        <v>80</v>
      </c>
      <c r="BK195" s="187">
        <f>ROUND(I195*H195,2)</f>
        <v>0</v>
      </c>
      <c r="BL195" s="19" t="s">
        <v>242</v>
      </c>
      <c r="BM195" s="186" t="s">
        <v>2173</v>
      </c>
    </row>
    <row r="196" spans="1:47" s="2" customFormat="1" ht="19.5">
      <c r="A196" s="36"/>
      <c r="B196" s="37"/>
      <c r="C196" s="38"/>
      <c r="D196" s="188" t="s">
        <v>151</v>
      </c>
      <c r="E196" s="38"/>
      <c r="F196" s="189" t="s">
        <v>2172</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151</v>
      </c>
      <c r="AU196" s="19" t="s">
        <v>82</v>
      </c>
    </row>
    <row r="197" spans="1:65" s="2" customFormat="1" ht="24.2" customHeight="1">
      <c r="A197" s="36"/>
      <c r="B197" s="37"/>
      <c r="C197" s="225" t="s">
        <v>465</v>
      </c>
      <c r="D197" s="225" t="s">
        <v>214</v>
      </c>
      <c r="E197" s="226" t="s">
        <v>2174</v>
      </c>
      <c r="F197" s="227" t="s">
        <v>2175</v>
      </c>
      <c r="G197" s="228" t="s">
        <v>148</v>
      </c>
      <c r="H197" s="229">
        <v>1</v>
      </c>
      <c r="I197" s="230"/>
      <c r="J197" s="231">
        <f>ROUND(I197*H197,2)</f>
        <v>0</v>
      </c>
      <c r="K197" s="227" t="s">
        <v>19</v>
      </c>
      <c r="L197" s="232"/>
      <c r="M197" s="233" t="s">
        <v>19</v>
      </c>
      <c r="N197" s="234" t="s">
        <v>43</v>
      </c>
      <c r="O197" s="66"/>
      <c r="P197" s="184">
        <f>O197*H197</f>
        <v>0</v>
      </c>
      <c r="Q197" s="184">
        <v>0</v>
      </c>
      <c r="R197" s="184">
        <f>Q197*H197</f>
        <v>0</v>
      </c>
      <c r="S197" s="184">
        <v>0</v>
      </c>
      <c r="T197" s="185">
        <f>S197*H197</f>
        <v>0</v>
      </c>
      <c r="U197" s="36"/>
      <c r="V197" s="36"/>
      <c r="W197" s="36"/>
      <c r="X197" s="36"/>
      <c r="Y197" s="36"/>
      <c r="Z197" s="36"/>
      <c r="AA197" s="36"/>
      <c r="AB197" s="36"/>
      <c r="AC197" s="36"/>
      <c r="AD197" s="36"/>
      <c r="AE197" s="36"/>
      <c r="AR197" s="186" t="s">
        <v>356</v>
      </c>
      <c r="AT197" s="186" t="s">
        <v>214</v>
      </c>
      <c r="AU197" s="186" t="s">
        <v>82</v>
      </c>
      <c r="AY197" s="19" t="s">
        <v>143</v>
      </c>
      <c r="BE197" s="187">
        <f>IF(N197="základní",J197,0)</f>
        <v>0</v>
      </c>
      <c r="BF197" s="187">
        <f>IF(N197="snížená",J197,0)</f>
        <v>0</v>
      </c>
      <c r="BG197" s="187">
        <f>IF(N197="zákl. přenesená",J197,0)</f>
        <v>0</v>
      </c>
      <c r="BH197" s="187">
        <f>IF(N197="sníž. přenesená",J197,0)</f>
        <v>0</v>
      </c>
      <c r="BI197" s="187">
        <f>IF(N197="nulová",J197,0)</f>
        <v>0</v>
      </c>
      <c r="BJ197" s="19" t="s">
        <v>80</v>
      </c>
      <c r="BK197" s="187">
        <f>ROUND(I197*H197,2)</f>
        <v>0</v>
      </c>
      <c r="BL197" s="19" t="s">
        <v>242</v>
      </c>
      <c r="BM197" s="186" t="s">
        <v>2176</v>
      </c>
    </row>
    <row r="198" spans="1:47" s="2" customFormat="1" ht="19.5">
      <c r="A198" s="36"/>
      <c r="B198" s="37"/>
      <c r="C198" s="38"/>
      <c r="D198" s="188" t="s">
        <v>151</v>
      </c>
      <c r="E198" s="38"/>
      <c r="F198" s="189" t="s">
        <v>2175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151</v>
      </c>
      <c r="AU198" s="19" t="s">
        <v>82</v>
      </c>
    </row>
    <row r="199" spans="1:65" s="2" customFormat="1" ht="14.45" customHeight="1">
      <c r="A199" s="36"/>
      <c r="B199" s="37"/>
      <c r="C199" s="225" t="s">
        <v>473</v>
      </c>
      <c r="D199" s="225" t="s">
        <v>214</v>
      </c>
      <c r="E199" s="226" t="s">
        <v>2177</v>
      </c>
      <c r="F199" s="227" t="s">
        <v>2178</v>
      </c>
      <c r="G199" s="228" t="s">
        <v>148</v>
      </c>
      <c r="H199" s="229">
        <v>46</v>
      </c>
      <c r="I199" s="230"/>
      <c r="J199" s="231">
        <f>ROUND(I199*H199,2)</f>
        <v>0</v>
      </c>
      <c r="K199" s="227" t="s">
        <v>19</v>
      </c>
      <c r="L199" s="232"/>
      <c r="M199" s="233" t="s">
        <v>19</v>
      </c>
      <c r="N199" s="234" t="s">
        <v>43</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356</v>
      </c>
      <c r="AT199" s="186" t="s">
        <v>214</v>
      </c>
      <c r="AU199" s="186" t="s">
        <v>82</v>
      </c>
      <c r="AY199" s="19" t="s">
        <v>143</v>
      </c>
      <c r="BE199" s="187">
        <f>IF(N199="základní",J199,0)</f>
        <v>0</v>
      </c>
      <c r="BF199" s="187">
        <f>IF(N199="snížená",J199,0)</f>
        <v>0</v>
      </c>
      <c r="BG199" s="187">
        <f>IF(N199="zákl. přenesená",J199,0)</f>
        <v>0</v>
      </c>
      <c r="BH199" s="187">
        <f>IF(N199="sníž. přenesená",J199,0)</f>
        <v>0</v>
      </c>
      <c r="BI199" s="187">
        <f>IF(N199="nulová",J199,0)</f>
        <v>0</v>
      </c>
      <c r="BJ199" s="19" t="s">
        <v>80</v>
      </c>
      <c r="BK199" s="187">
        <f>ROUND(I199*H199,2)</f>
        <v>0</v>
      </c>
      <c r="BL199" s="19" t="s">
        <v>242</v>
      </c>
      <c r="BM199" s="186" t="s">
        <v>2179</v>
      </c>
    </row>
    <row r="200" spans="1:47" s="2" customFormat="1" ht="12">
      <c r="A200" s="36"/>
      <c r="B200" s="37"/>
      <c r="C200" s="38"/>
      <c r="D200" s="188" t="s">
        <v>151</v>
      </c>
      <c r="E200" s="38"/>
      <c r="F200" s="189" t="s">
        <v>2178</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151</v>
      </c>
      <c r="AU200" s="19" t="s">
        <v>82</v>
      </c>
    </row>
    <row r="201" spans="1:65" s="2" customFormat="1" ht="14.45" customHeight="1">
      <c r="A201" s="36"/>
      <c r="B201" s="37"/>
      <c r="C201" s="225" t="s">
        <v>479</v>
      </c>
      <c r="D201" s="225" t="s">
        <v>214</v>
      </c>
      <c r="E201" s="226" t="s">
        <v>2180</v>
      </c>
      <c r="F201" s="227" t="s">
        <v>2181</v>
      </c>
      <c r="G201" s="228" t="s">
        <v>148</v>
      </c>
      <c r="H201" s="229">
        <v>6</v>
      </c>
      <c r="I201" s="230"/>
      <c r="J201" s="231">
        <f>ROUND(I201*H201,2)</f>
        <v>0</v>
      </c>
      <c r="K201" s="227" t="s">
        <v>19</v>
      </c>
      <c r="L201" s="232"/>
      <c r="M201" s="233" t="s">
        <v>19</v>
      </c>
      <c r="N201" s="234" t="s">
        <v>43</v>
      </c>
      <c r="O201" s="66"/>
      <c r="P201" s="184">
        <f>O201*H201</f>
        <v>0</v>
      </c>
      <c r="Q201" s="184">
        <v>0</v>
      </c>
      <c r="R201" s="184">
        <f>Q201*H201</f>
        <v>0</v>
      </c>
      <c r="S201" s="184">
        <v>0</v>
      </c>
      <c r="T201" s="185">
        <f>S201*H201</f>
        <v>0</v>
      </c>
      <c r="U201" s="36"/>
      <c r="V201" s="36"/>
      <c r="W201" s="36"/>
      <c r="X201" s="36"/>
      <c r="Y201" s="36"/>
      <c r="Z201" s="36"/>
      <c r="AA201" s="36"/>
      <c r="AB201" s="36"/>
      <c r="AC201" s="36"/>
      <c r="AD201" s="36"/>
      <c r="AE201" s="36"/>
      <c r="AR201" s="186" t="s">
        <v>356</v>
      </c>
      <c r="AT201" s="186" t="s">
        <v>214</v>
      </c>
      <c r="AU201" s="186" t="s">
        <v>82</v>
      </c>
      <c r="AY201" s="19" t="s">
        <v>143</v>
      </c>
      <c r="BE201" s="187">
        <f>IF(N201="základní",J201,0)</f>
        <v>0</v>
      </c>
      <c r="BF201" s="187">
        <f>IF(N201="snížená",J201,0)</f>
        <v>0</v>
      </c>
      <c r="BG201" s="187">
        <f>IF(N201="zákl. přenesená",J201,0)</f>
        <v>0</v>
      </c>
      <c r="BH201" s="187">
        <f>IF(N201="sníž. přenesená",J201,0)</f>
        <v>0</v>
      </c>
      <c r="BI201" s="187">
        <f>IF(N201="nulová",J201,0)</f>
        <v>0</v>
      </c>
      <c r="BJ201" s="19" t="s">
        <v>80</v>
      </c>
      <c r="BK201" s="187">
        <f>ROUND(I201*H201,2)</f>
        <v>0</v>
      </c>
      <c r="BL201" s="19" t="s">
        <v>242</v>
      </c>
      <c r="BM201" s="186" t="s">
        <v>2182</v>
      </c>
    </row>
    <row r="202" spans="1:47" s="2" customFormat="1" ht="12">
      <c r="A202" s="36"/>
      <c r="B202" s="37"/>
      <c r="C202" s="38"/>
      <c r="D202" s="188" t="s">
        <v>151</v>
      </c>
      <c r="E202" s="38"/>
      <c r="F202" s="189" t="s">
        <v>2181</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151</v>
      </c>
      <c r="AU202" s="19" t="s">
        <v>82</v>
      </c>
    </row>
    <row r="203" spans="1:65" s="2" customFormat="1" ht="14.45" customHeight="1">
      <c r="A203" s="36"/>
      <c r="B203" s="37"/>
      <c r="C203" s="225" t="s">
        <v>484</v>
      </c>
      <c r="D203" s="225" t="s">
        <v>214</v>
      </c>
      <c r="E203" s="226" t="s">
        <v>2183</v>
      </c>
      <c r="F203" s="227" t="s">
        <v>2184</v>
      </c>
      <c r="G203" s="228" t="s">
        <v>148</v>
      </c>
      <c r="H203" s="229">
        <v>7</v>
      </c>
      <c r="I203" s="230"/>
      <c r="J203" s="231">
        <f>ROUND(I203*H203,2)</f>
        <v>0</v>
      </c>
      <c r="K203" s="227" t="s">
        <v>19</v>
      </c>
      <c r="L203" s="232"/>
      <c r="M203" s="233" t="s">
        <v>19</v>
      </c>
      <c r="N203" s="234" t="s">
        <v>43</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356</v>
      </c>
      <c r="AT203" s="186" t="s">
        <v>214</v>
      </c>
      <c r="AU203" s="186" t="s">
        <v>82</v>
      </c>
      <c r="AY203" s="19" t="s">
        <v>143</v>
      </c>
      <c r="BE203" s="187">
        <f>IF(N203="základní",J203,0)</f>
        <v>0</v>
      </c>
      <c r="BF203" s="187">
        <f>IF(N203="snížená",J203,0)</f>
        <v>0</v>
      </c>
      <c r="BG203" s="187">
        <f>IF(N203="zákl. přenesená",J203,0)</f>
        <v>0</v>
      </c>
      <c r="BH203" s="187">
        <f>IF(N203="sníž. přenesená",J203,0)</f>
        <v>0</v>
      </c>
      <c r="BI203" s="187">
        <f>IF(N203="nulová",J203,0)</f>
        <v>0</v>
      </c>
      <c r="BJ203" s="19" t="s">
        <v>80</v>
      </c>
      <c r="BK203" s="187">
        <f>ROUND(I203*H203,2)</f>
        <v>0</v>
      </c>
      <c r="BL203" s="19" t="s">
        <v>242</v>
      </c>
      <c r="BM203" s="186" t="s">
        <v>2185</v>
      </c>
    </row>
    <row r="204" spans="1:47" s="2" customFormat="1" ht="12">
      <c r="A204" s="36"/>
      <c r="B204" s="37"/>
      <c r="C204" s="38"/>
      <c r="D204" s="188" t="s">
        <v>151</v>
      </c>
      <c r="E204" s="38"/>
      <c r="F204" s="189" t="s">
        <v>2184</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151</v>
      </c>
      <c r="AU204" s="19" t="s">
        <v>82</v>
      </c>
    </row>
    <row r="205" spans="1:65" s="2" customFormat="1" ht="14.45" customHeight="1">
      <c r="A205" s="36"/>
      <c r="B205" s="37"/>
      <c r="C205" s="225" t="s">
        <v>492</v>
      </c>
      <c r="D205" s="225" t="s">
        <v>214</v>
      </c>
      <c r="E205" s="226" t="s">
        <v>2186</v>
      </c>
      <c r="F205" s="227" t="s">
        <v>2187</v>
      </c>
      <c r="G205" s="228" t="s">
        <v>148</v>
      </c>
      <c r="H205" s="229">
        <v>9</v>
      </c>
      <c r="I205" s="230"/>
      <c r="J205" s="231">
        <f>ROUND(I205*H205,2)</f>
        <v>0</v>
      </c>
      <c r="K205" s="227" t="s">
        <v>19</v>
      </c>
      <c r="L205" s="232"/>
      <c r="M205" s="233" t="s">
        <v>19</v>
      </c>
      <c r="N205" s="234" t="s">
        <v>43</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356</v>
      </c>
      <c r="AT205" s="186" t="s">
        <v>214</v>
      </c>
      <c r="AU205" s="186" t="s">
        <v>82</v>
      </c>
      <c r="AY205" s="19" t="s">
        <v>143</v>
      </c>
      <c r="BE205" s="187">
        <f>IF(N205="základní",J205,0)</f>
        <v>0</v>
      </c>
      <c r="BF205" s="187">
        <f>IF(N205="snížená",J205,0)</f>
        <v>0</v>
      </c>
      <c r="BG205" s="187">
        <f>IF(N205="zákl. přenesená",J205,0)</f>
        <v>0</v>
      </c>
      <c r="BH205" s="187">
        <f>IF(N205="sníž. přenesená",J205,0)</f>
        <v>0</v>
      </c>
      <c r="BI205" s="187">
        <f>IF(N205="nulová",J205,0)</f>
        <v>0</v>
      </c>
      <c r="BJ205" s="19" t="s">
        <v>80</v>
      </c>
      <c r="BK205" s="187">
        <f>ROUND(I205*H205,2)</f>
        <v>0</v>
      </c>
      <c r="BL205" s="19" t="s">
        <v>242</v>
      </c>
      <c r="BM205" s="186" t="s">
        <v>2188</v>
      </c>
    </row>
    <row r="206" spans="1:47" s="2" customFormat="1" ht="12">
      <c r="A206" s="36"/>
      <c r="B206" s="37"/>
      <c r="C206" s="38"/>
      <c r="D206" s="188" t="s">
        <v>151</v>
      </c>
      <c r="E206" s="38"/>
      <c r="F206" s="189" t="s">
        <v>2187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82</v>
      </c>
    </row>
    <row r="207" spans="1:65" s="2" customFormat="1" ht="14.45" customHeight="1">
      <c r="A207" s="36"/>
      <c r="B207" s="37"/>
      <c r="C207" s="225" t="s">
        <v>497</v>
      </c>
      <c r="D207" s="225" t="s">
        <v>214</v>
      </c>
      <c r="E207" s="226" t="s">
        <v>2189</v>
      </c>
      <c r="F207" s="227" t="s">
        <v>2190</v>
      </c>
      <c r="G207" s="228" t="s">
        <v>148</v>
      </c>
      <c r="H207" s="229">
        <v>1</v>
      </c>
      <c r="I207" s="230"/>
      <c r="J207" s="231">
        <f>ROUND(I207*H207,2)</f>
        <v>0</v>
      </c>
      <c r="K207" s="227" t="s">
        <v>19</v>
      </c>
      <c r="L207" s="232"/>
      <c r="M207" s="233" t="s">
        <v>19</v>
      </c>
      <c r="N207" s="234" t="s">
        <v>43</v>
      </c>
      <c r="O207" s="66"/>
      <c r="P207" s="184">
        <f>O207*H207</f>
        <v>0</v>
      </c>
      <c r="Q207" s="184">
        <v>0</v>
      </c>
      <c r="R207" s="184">
        <f>Q207*H207</f>
        <v>0</v>
      </c>
      <c r="S207" s="184">
        <v>0</v>
      </c>
      <c r="T207" s="185">
        <f>S207*H207</f>
        <v>0</v>
      </c>
      <c r="U207" s="36"/>
      <c r="V207" s="36"/>
      <c r="W207" s="36"/>
      <c r="X207" s="36"/>
      <c r="Y207" s="36"/>
      <c r="Z207" s="36"/>
      <c r="AA207" s="36"/>
      <c r="AB207" s="36"/>
      <c r="AC207" s="36"/>
      <c r="AD207" s="36"/>
      <c r="AE207" s="36"/>
      <c r="AR207" s="186" t="s">
        <v>356</v>
      </c>
      <c r="AT207" s="186" t="s">
        <v>214</v>
      </c>
      <c r="AU207" s="186" t="s">
        <v>82</v>
      </c>
      <c r="AY207" s="19" t="s">
        <v>143</v>
      </c>
      <c r="BE207" s="187">
        <f>IF(N207="základní",J207,0)</f>
        <v>0</v>
      </c>
      <c r="BF207" s="187">
        <f>IF(N207="snížená",J207,0)</f>
        <v>0</v>
      </c>
      <c r="BG207" s="187">
        <f>IF(N207="zákl. přenesená",J207,0)</f>
        <v>0</v>
      </c>
      <c r="BH207" s="187">
        <f>IF(N207="sníž. přenesená",J207,0)</f>
        <v>0</v>
      </c>
      <c r="BI207" s="187">
        <f>IF(N207="nulová",J207,0)</f>
        <v>0</v>
      </c>
      <c r="BJ207" s="19" t="s">
        <v>80</v>
      </c>
      <c r="BK207" s="187">
        <f>ROUND(I207*H207,2)</f>
        <v>0</v>
      </c>
      <c r="BL207" s="19" t="s">
        <v>242</v>
      </c>
      <c r="BM207" s="186" t="s">
        <v>2191</v>
      </c>
    </row>
    <row r="208" spans="1:47" s="2" customFormat="1" ht="12">
      <c r="A208" s="36"/>
      <c r="B208" s="37"/>
      <c r="C208" s="38"/>
      <c r="D208" s="188" t="s">
        <v>151</v>
      </c>
      <c r="E208" s="38"/>
      <c r="F208" s="189" t="s">
        <v>2190</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151</v>
      </c>
      <c r="AU208" s="19" t="s">
        <v>82</v>
      </c>
    </row>
    <row r="209" spans="1:65" s="2" customFormat="1" ht="14.45" customHeight="1">
      <c r="A209" s="36"/>
      <c r="B209" s="37"/>
      <c r="C209" s="175" t="s">
        <v>507</v>
      </c>
      <c r="D209" s="175" t="s">
        <v>145</v>
      </c>
      <c r="E209" s="176" t="s">
        <v>2192</v>
      </c>
      <c r="F209" s="177" t="s">
        <v>2193</v>
      </c>
      <c r="G209" s="178" t="s">
        <v>148</v>
      </c>
      <c r="H209" s="179">
        <v>46</v>
      </c>
      <c r="I209" s="180"/>
      <c r="J209" s="181">
        <f>ROUND(I209*H209,2)</f>
        <v>0</v>
      </c>
      <c r="K209" s="177" t="s">
        <v>155</v>
      </c>
      <c r="L209" s="41"/>
      <c r="M209" s="182" t="s">
        <v>19</v>
      </c>
      <c r="N209" s="183" t="s">
        <v>43</v>
      </c>
      <c r="O209" s="66"/>
      <c r="P209" s="184">
        <f>O209*H209</f>
        <v>0</v>
      </c>
      <c r="Q209" s="184">
        <v>4E-05</v>
      </c>
      <c r="R209" s="184">
        <f>Q209*H209</f>
        <v>0.00184</v>
      </c>
      <c r="S209" s="184">
        <v>0.00045</v>
      </c>
      <c r="T209" s="185">
        <f>S209*H209</f>
        <v>0.0207</v>
      </c>
      <c r="U209" s="36"/>
      <c r="V209" s="36"/>
      <c r="W209" s="36"/>
      <c r="X209" s="36"/>
      <c r="Y209" s="36"/>
      <c r="Z209" s="36"/>
      <c r="AA209" s="36"/>
      <c r="AB209" s="36"/>
      <c r="AC209" s="36"/>
      <c r="AD209" s="36"/>
      <c r="AE209" s="36"/>
      <c r="AR209" s="186" t="s">
        <v>242</v>
      </c>
      <c r="AT209" s="186" t="s">
        <v>145</v>
      </c>
      <c r="AU209" s="186" t="s">
        <v>82</v>
      </c>
      <c r="AY209" s="19" t="s">
        <v>143</v>
      </c>
      <c r="BE209" s="187">
        <f>IF(N209="základní",J209,0)</f>
        <v>0</v>
      </c>
      <c r="BF209" s="187">
        <f>IF(N209="snížená",J209,0)</f>
        <v>0</v>
      </c>
      <c r="BG209" s="187">
        <f>IF(N209="zákl. přenesená",J209,0)</f>
        <v>0</v>
      </c>
      <c r="BH209" s="187">
        <f>IF(N209="sníž. přenesená",J209,0)</f>
        <v>0</v>
      </c>
      <c r="BI209" s="187">
        <f>IF(N209="nulová",J209,0)</f>
        <v>0</v>
      </c>
      <c r="BJ209" s="19" t="s">
        <v>80</v>
      </c>
      <c r="BK209" s="187">
        <f>ROUND(I209*H209,2)</f>
        <v>0</v>
      </c>
      <c r="BL209" s="19" t="s">
        <v>242</v>
      </c>
      <c r="BM209" s="186" t="s">
        <v>2194</v>
      </c>
    </row>
    <row r="210" spans="1:47" s="2" customFormat="1" ht="12">
      <c r="A210" s="36"/>
      <c r="B210" s="37"/>
      <c r="C210" s="38"/>
      <c r="D210" s="188" t="s">
        <v>151</v>
      </c>
      <c r="E210" s="38"/>
      <c r="F210" s="189" t="s">
        <v>2195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151</v>
      </c>
      <c r="AU210" s="19" t="s">
        <v>82</v>
      </c>
    </row>
    <row r="211" spans="1:65" s="2" customFormat="1" ht="14.45" customHeight="1">
      <c r="A211" s="36"/>
      <c r="B211" s="37"/>
      <c r="C211" s="175" t="s">
        <v>530</v>
      </c>
      <c r="D211" s="175" t="s">
        <v>145</v>
      </c>
      <c r="E211" s="176" t="s">
        <v>2196</v>
      </c>
      <c r="F211" s="177" t="s">
        <v>2197</v>
      </c>
      <c r="G211" s="178" t="s">
        <v>148</v>
      </c>
      <c r="H211" s="179">
        <v>72</v>
      </c>
      <c r="I211" s="180"/>
      <c r="J211" s="181">
        <f>ROUND(I211*H211,2)</f>
        <v>0</v>
      </c>
      <c r="K211" s="177" t="s">
        <v>155</v>
      </c>
      <c r="L211" s="41"/>
      <c r="M211" s="182" t="s">
        <v>19</v>
      </c>
      <c r="N211" s="183" t="s">
        <v>43</v>
      </c>
      <c r="O211" s="66"/>
      <c r="P211" s="184">
        <f>O211*H211</f>
        <v>0</v>
      </c>
      <c r="Q211" s="184">
        <v>0.00013</v>
      </c>
      <c r="R211" s="184">
        <f>Q211*H211</f>
        <v>0.009359999999999999</v>
      </c>
      <c r="S211" s="184">
        <v>0.0011</v>
      </c>
      <c r="T211" s="185">
        <f>S211*H211</f>
        <v>0.0792</v>
      </c>
      <c r="U211" s="36"/>
      <c r="V211" s="36"/>
      <c r="W211" s="36"/>
      <c r="X211" s="36"/>
      <c r="Y211" s="36"/>
      <c r="Z211" s="36"/>
      <c r="AA211" s="36"/>
      <c r="AB211" s="36"/>
      <c r="AC211" s="36"/>
      <c r="AD211" s="36"/>
      <c r="AE211" s="36"/>
      <c r="AR211" s="186" t="s">
        <v>242</v>
      </c>
      <c r="AT211" s="186" t="s">
        <v>145</v>
      </c>
      <c r="AU211" s="186" t="s">
        <v>82</v>
      </c>
      <c r="AY211" s="19" t="s">
        <v>143</v>
      </c>
      <c r="BE211" s="187">
        <f>IF(N211="základní",J211,0)</f>
        <v>0</v>
      </c>
      <c r="BF211" s="187">
        <f>IF(N211="snížená",J211,0)</f>
        <v>0</v>
      </c>
      <c r="BG211" s="187">
        <f>IF(N211="zákl. přenesená",J211,0)</f>
        <v>0</v>
      </c>
      <c r="BH211" s="187">
        <f>IF(N211="sníž. přenesená",J211,0)</f>
        <v>0</v>
      </c>
      <c r="BI211" s="187">
        <f>IF(N211="nulová",J211,0)</f>
        <v>0</v>
      </c>
      <c r="BJ211" s="19" t="s">
        <v>80</v>
      </c>
      <c r="BK211" s="187">
        <f>ROUND(I211*H211,2)</f>
        <v>0</v>
      </c>
      <c r="BL211" s="19" t="s">
        <v>242</v>
      </c>
      <c r="BM211" s="186" t="s">
        <v>2198</v>
      </c>
    </row>
    <row r="212" spans="1:47" s="2" customFormat="1" ht="12">
      <c r="A212" s="36"/>
      <c r="B212" s="37"/>
      <c r="C212" s="38"/>
      <c r="D212" s="188" t="s">
        <v>151</v>
      </c>
      <c r="E212" s="38"/>
      <c r="F212" s="189" t="s">
        <v>2199</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151</v>
      </c>
      <c r="AU212" s="19" t="s">
        <v>82</v>
      </c>
    </row>
    <row r="213" spans="1:65" s="2" customFormat="1" ht="14.45" customHeight="1">
      <c r="A213" s="36"/>
      <c r="B213" s="37"/>
      <c r="C213" s="175" t="s">
        <v>537</v>
      </c>
      <c r="D213" s="175" t="s">
        <v>145</v>
      </c>
      <c r="E213" s="176" t="s">
        <v>2200</v>
      </c>
      <c r="F213" s="177" t="s">
        <v>2201</v>
      </c>
      <c r="G213" s="178" t="s">
        <v>148</v>
      </c>
      <c r="H213" s="179">
        <v>46</v>
      </c>
      <c r="I213" s="180"/>
      <c r="J213" s="181">
        <f>ROUND(I213*H213,2)</f>
        <v>0</v>
      </c>
      <c r="K213" s="177" t="s">
        <v>155</v>
      </c>
      <c r="L213" s="41"/>
      <c r="M213" s="182" t="s">
        <v>19</v>
      </c>
      <c r="N213" s="183" t="s">
        <v>43</v>
      </c>
      <c r="O213" s="66"/>
      <c r="P213" s="184">
        <f>O213*H213</f>
        <v>0</v>
      </c>
      <c r="Q213" s="184">
        <v>3E-05</v>
      </c>
      <c r="R213" s="184">
        <f>Q213*H213</f>
        <v>0.00138</v>
      </c>
      <c r="S213" s="184">
        <v>0</v>
      </c>
      <c r="T213" s="185">
        <f>S213*H213</f>
        <v>0</v>
      </c>
      <c r="U213" s="36"/>
      <c r="V213" s="36"/>
      <c r="W213" s="36"/>
      <c r="X213" s="36"/>
      <c r="Y213" s="36"/>
      <c r="Z213" s="36"/>
      <c r="AA213" s="36"/>
      <c r="AB213" s="36"/>
      <c r="AC213" s="36"/>
      <c r="AD213" s="36"/>
      <c r="AE213" s="36"/>
      <c r="AR213" s="186" t="s">
        <v>242</v>
      </c>
      <c r="AT213" s="186" t="s">
        <v>145</v>
      </c>
      <c r="AU213" s="186" t="s">
        <v>82</v>
      </c>
      <c r="AY213" s="19" t="s">
        <v>143</v>
      </c>
      <c r="BE213" s="187">
        <f>IF(N213="základní",J213,0)</f>
        <v>0</v>
      </c>
      <c r="BF213" s="187">
        <f>IF(N213="snížená",J213,0)</f>
        <v>0</v>
      </c>
      <c r="BG213" s="187">
        <f>IF(N213="zákl. přenesená",J213,0)</f>
        <v>0</v>
      </c>
      <c r="BH213" s="187">
        <f>IF(N213="sníž. přenesená",J213,0)</f>
        <v>0</v>
      </c>
      <c r="BI213" s="187">
        <f>IF(N213="nulová",J213,0)</f>
        <v>0</v>
      </c>
      <c r="BJ213" s="19" t="s">
        <v>80</v>
      </c>
      <c r="BK213" s="187">
        <f>ROUND(I213*H213,2)</f>
        <v>0</v>
      </c>
      <c r="BL213" s="19" t="s">
        <v>242</v>
      </c>
      <c r="BM213" s="186" t="s">
        <v>2202</v>
      </c>
    </row>
    <row r="214" spans="1:47" s="2" customFormat="1" ht="12">
      <c r="A214" s="36"/>
      <c r="B214" s="37"/>
      <c r="C214" s="38"/>
      <c r="D214" s="188" t="s">
        <v>151</v>
      </c>
      <c r="E214" s="38"/>
      <c r="F214" s="189" t="s">
        <v>2203</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151</v>
      </c>
      <c r="AU214" s="19" t="s">
        <v>82</v>
      </c>
    </row>
    <row r="215" spans="1:65" s="2" customFormat="1" ht="24.2" customHeight="1">
      <c r="A215" s="36"/>
      <c r="B215" s="37"/>
      <c r="C215" s="175" t="s">
        <v>518</v>
      </c>
      <c r="D215" s="175" t="s">
        <v>145</v>
      </c>
      <c r="E215" s="176" t="s">
        <v>2204</v>
      </c>
      <c r="F215" s="177" t="s">
        <v>2205</v>
      </c>
      <c r="G215" s="178" t="s">
        <v>148</v>
      </c>
      <c r="H215" s="179">
        <v>20</v>
      </c>
      <c r="I215" s="180"/>
      <c r="J215" s="181">
        <f>ROUND(I215*H215,2)</f>
        <v>0</v>
      </c>
      <c r="K215" s="177" t="s">
        <v>19</v>
      </c>
      <c r="L215" s="41"/>
      <c r="M215" s="182" t="s">
        <v>19</v>
      </c>
      <c r="N215" s="183" t="s">
        <v>43</v>
      </c>
      <c r="O215" s="66"/>
      <c r="P215" s="184">
        <f>O215*H215</f>
        <v>0</v>
      </c>
      <c r="Q215" s="184">
        <v>0.00015</v>
      </c>
      <c r="R215" s="184">
        <f>Q215*H215</f>
        <v>0.0029999999999999996</v>
      </c>
      <c r="S215" s="184">
        <v>0</v>
      </c>
      <c r="T215" s="185">
        <f>S215*H215</f>
        <v>0</v>
      </c>
      <c r="U215" s="36"/>
      <c r="V215" s="36"/>
      <c r="W215" s="36"/>
      <c r="X215" s="36"/>
      <c r="Y215" s="36"/>
      <c r="Z215" s="36"/>
      <c r="AA215" s="36"/>
      <c r="AB215" s="36"/>
      <c r="AC215" s="36"/>
      <c r="AD215" s="36"/>
      <c r="AE215" s="36"/>
      <c r="AR215" s="186" t="s">
        <v>242</v>
      </c>
      <c r="AT215" s="186" t="s">
        <v>145</v>
      </c>
      <c r="AU215" s="186" t="s">
        <v>82</v>
      </c>
      <c r="AY215" s="19" t="s">
        <v>143</v>
      </c>
      <c r="BE215" s="187">
        <f>IF(N215="základní",J215,0)</f>
        <v>0</v>
      </c>
      <c r="BF215" s="187">
        <f>IF(N215="snížená",J215,0)</f>
        <v>0</v>
      </c>
      <c r="BG215" s="187">
        <f>IF(N215="zákl. přenesená",J215,0)</f>
        <v>0</v>
      </c>
      <c r="BH215" s="187">
        <f>IF(N215="sníž. přenesená",J215,0)</f>
        <v>0</v>
      </c>
      <c r="BI215" s="187">
        <f>IF(N215="nulová",J215,0)</f>
        <v>0</v>
      </c>
      <c r="BJ215" s="19" t="s">
        <v>80</v>
      </c>
      <c r="BK215" s="187">
        <f>ROUND(I215*H215,2)</f>
        <v>0</v>
      </c>
      <c r="BL215" s="19" t="s">
        <v>242</v>
      </c>
      <c r="BM215" s="186" t="s">
        <v>2206</v>
      </c>
    </row>
    <row r="216" spans="1:47" s="2" customFormat="1" ht="19.5">
      <c r="A216" s="36"/>
      <c r="B216" s="37"/>
      <c r="C216" s="38"/>
      <c r="D216" s="188" t="s">
        <v>151</v>
      </c>
      <c r="E216" s="38"/>
      <c r="F216" s="189" t="s">
        <v>2205</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151</v>
      </c>
      <c r="AU216" s="19" t="s">
        <v>82</v>
      </c>
    </row>
    <row r="217" spans="1:65" s="2" customFormat="1" ht="14.45" customHeight="1">
      <c r="A217" s="36"/>
      <c r="B217" s="37"/>
      <c r="C217" s="175" t="s">
        <v>512</v>
      </c>
      <c r="D217" s="175" t="s">
        <v>145</v>
      </c>
      <c r="E217" s="176" t="s">
        <v>2207</v>
      </c>
      <c r="F217" s="177" t="s">
        <v>2208</v>
      </c>
      <c r="G217" s="178" t="s">
        <v>148</v>
      </c>
      <c r="H217" s="179">
        <v>20</v>
      </c>
      <c r="I217" s="180"/>
      <c r="J217" s="181">
        <f>ROUND(I217*H217,2)</f>
        <v>0</v>
      </c>
      <c r="K217" s="177" t="s">
        <v>19</v>
      </c>
      <c r="L217" s="41"/>
      <c r="M217" s="182" t="s">
        <v>19</v>
      </c>
      <c r="N217" s="183" t="s">
        <v>43</v>
      </c>
      <c r="O217" s="66"/>
      <c r="P217" s="184">
        <f>O217*H217</f>
        <v>0</v>
      </c>
      <c r="Q217" s="184">
        <v>0.00028</v>
      </c>
      <c r="R217" s="184">
        <f>Q217*H217</f>
        <v>0.005599999999999999</v>
      </c>
      <c r="S217" s="184">
        <v>0</v>
      </c>
      <c r="T217" s="185">
        <f>S217*H217</f>
        <v>0</v>
      </c>
      <c r="U217" s="36"/>
      <c r="V217" s="36"/>
      <c r="W217" s="36"/>
      <c r="X217" s="36"/>
      <c r="Y217" s="36"/>
      <c r="Z217" s="36"/>
      <c r="AA217" s="36"/>
      <c r="AB217" s="36"/>
      <c r="AC217" s="36"/>
      <c r="AD217" s="36"/>
      <c r="AE217" s="36"/>
      <c r="AR217" s="186" t="s">
        <v>242</v>
      </c>
      <c r="AT217" s="186" t="s">
        <v>145</v>
      </c>
      <c r="AU217" s="186" t="s">
        <v>82</v>
      </c>
      <c r="AY217" s="19" t="s">
        <v>143</v>
      </c>
      <c r="BE217" s="187">
        <f>IF(N217="základní",J217,0)</f>
        <v>0</v>
      </c>
      <c r="BF217" s="187">
        <f>IF(N217="snížená",J217,0)</f>
        <v>0</v>
      </c>
      <c r="BG217" s="187">
        <f>IF(N217="zákl. přenesená",J217,0)</f>
        <v>0</v>
      </c>
      <c r="BH217" s="187">
        <f>IF(N217="sníž. přenesená",J217,0)</f>
        <v>0</v>
      </c>
      <c r="BI217" s="187">
        <f>IF(N217="nulová",J217,0)</f>
        <v>0</v>
      </c>
      <c r="BJ217" s="19" t="s">
        <v>80</v>
      </c>
      <c r="BK217" s="187">
        <f>ROUND(I217*H217,2)</f>
        <v>0</v>
      </c>
      <c r="BL217" s="19" t="s">
        <v>242</v>
      </c>
      <c r="BM217" s="186" t="s">
        <v>2209</v>
      </c>
    </row>
    <row r="218" spans="1:47" s="2" customFormat="1" ht="12">
      <c r="A218" s="36"/>
      <c r="B218" s="37"/>
      <c r="C218" s="38"/>
      <c r="D218" s="188" t="s">
        <v>151</v>
      </c>
      <c r="E218" s="38"/>
      <c r="F218" s="189" t="s">
        <v>2208</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151</v>
      </c>
      <c r="AU218" s="19" t="s">
        <v>82</v>
      </c>
    </row>
    <row r="219" spans="1:65" s="2" customFormat="1" ht="14.45" customHeight="1">
      <c r="A219" s="36"/>
      <c r="B219" s="37"/>
      <c r="C219" s="175" t="s">
        <v>523</v>
      </c>
      <c r="D219" s="175" t="s">
        <v>145</v>
      </c>
      <c r="E219" s="176" t="s">
        <v>2210</v>
      </c>
      <c r="F219" s="177" t="s">
        <v>2211</v>
      </c>
      <c r="G219" s="178" t="s">
        <v>148</v>
      </c>
      <c r="H219" s="179">
        <v>4</v>
      </c>
      <c r="I219" s="180"/>
      <c r="J219" s="181">
        <f>ROUND(I219*H219,2)</f>
        <v>0</v>
      </c>
      <c r="K219" s="177" t="s">
        <v>19</v>
      </c>
      <c r="L219" s="41"/>
      <c r="M219" s="182" t="s">
        <v>19</v>
      </c>
      <c r="N219" s="183" t="s">
        <v>43</v>
      </c>
      <c r="O219" s="66"/>
      <c r="P219" s="184">
        <f>O219*H219</f>
        <v>0</v>
      </c>
      <c r="Q219" s="184">
        <v>7E-05</v>
      </c>
      <c r="R219" s="184">
        <f>Q219*H219</f>
        <v>0.00028</v>
      </c>
      <c r="S219" s="184">
        <v>0</v>
      </c>
      <c r="T219" s="185">
        <f>S219*H219</f>
        <v>0</v>
      </c>
      <c r="U219" s="36"/>
      <c r="V219" s="36"/>
      <c r="W219" s="36"/>
      <c r="X219" s="36"/>
      <c r="Y219" s="36"/>
      <c r="Z219" s="36"/>
      <c r="AA219" s="36"/>
      <c r="AB219" s="36"/>
      <c r="AC219" s="36"/>
      <c r="AD219" s="36"/>
      <c r="AE219" s="36"/>
      <c r="AR219" s="186" t="s">
        <v>242</v>
      </c>
      <c r="AT219" s="186" t="s">
        <v>145</v>
      </c>
      <c r="AU219" s="186" t="s">
        <v>82</v>
      </c>
      <c r="AY219" s="19" t="s">
        <v>143</v>
      </c>
      <c r="BE219" s="187">
        <f>IF(N219="základní",J219,0)</f>
        <v>0</v>
      </c>
      <c r="BF219" s="187">
        <f>IF(N219="snížená",J219,0)</f>
        <v>0</v>
      </c>
      <c r="BG219" s="187">
        <f>IF(N219="zákl. přenesená",J219,0)</f>
        <v>0</v>
      </c>
      <c r="BH219" s="187">
        <f>IF(N219="sníž. přenesená",J219,0)</f>
        <v>0</v>
      </c>
      <c r="BI219" s="187">
        <f>IF(N219="nulová",J219,0)</f>
        <v>0</v>
      </c>
      <c r="BJ219" s="19" t="s">
        <v>80</v>
      </c>
      <c r="BK219" s="187">
        <f>ROUND(I219*H219,2)</f>
        <v>0</v>
      </c>
      <c r="BL219" s="19" t="s">
        <v>242</v>
      </c>
      <c r="BM219" s="186" t="s">
        <v>2212</v>
      </c>
    </row>
    <row r="220" spans="1:47" s="2" customFormat="1" ht="12">
      <c r="A220" s="36"/>
      <c r="B220" s="37"/>
      <c r="C220" s="38"/>
      <c r="D220" s="188" t="s">
        <v>151</v>
      </c>
      <c r="E220" s="38"/>
      <c r="F220" s="189" t="s">
        <v>2211</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151</v>
      </c>
      <c r="AU220" s="19" t="s">
        <v>82</v>
      </c>
    </row>
    <row r="221" spans="1:65" s="2" customFormat="1" ht="24.2" customHeight="1">
      <c r="A221" s="36"/>
      <c r="B221" s="37"/>
      <c r="C221" s="175" t="s">
        <v>745</v>
      </c>
      <c r="D221" s="175" t="s">
        <v>145</v>
      </c>
      <c r="E221" s="176" t="s">
        <v>2213</v>
      </c>
      <c r="F221" s="177" t="s">
        <v>2214</v>
      </c>
      <c r="G221" s="178" t="s">
        <v>196</v>
      </c>
      <c r="H221" s="179">
        <v>0.036</v>
      </c>
      <c r="I221" s="180"/>
      <c r="J221" s="181">
        <f>ROUND(I221*H221,2)</f>
        <v>0</v>
      </c>
      <c r="K221" s="177" t="s">
        <v>155</v>
      </c>
      <c r="L221" s="41"/>
      <c r="M221" s="182" t="s">
        <v>19</v>
      </c>
      <c r="N221" s="183" t="s">
        <v>43</v>
      </c>
      <c r="O221" s="66"/>
      <c r="P221" s="184">
        <f>O221*H221</f>
        <v>0</v>
      </c>
      <c r="Q221" s="184">
        <v>0</v>
      </c>
      <c r="R221" s="184">
        <f>Q221*H221</f>
        <v>0</v>
      </c>
      <c r="S221" s="184">
        <v>0</v>
      </c>
      <c r="T221" s="185">
        <f>S221*H221</f>
        <v>0</v>
      </c>
      <c r="U221" s="36"/>
      <c r="V221" s="36"/>
      <c r="W221" s="36"/>
      <c r="X221" s="36"/>
      <c r="Y221" s="36"/>
      <c r="Z221" s="36"/>
      <c r="AA221" s="36"/>
      <c r="AB221" s="36"/>
      <c r="AC221" s="36"/>
      <c r="AD221" s="36"/>
      <c r="AE221" s="36"/>
      <c r="AR221" s="186" t="s">
        <v>242</v>
      </c>
      <c r="AT221" s="186" t="s">
        <v>145</v>
      </c>
      <c r="AU221" s="186" t="s">
        <v>82</v>
      </c>
      <c r="AY221" s="19" t="s">
        <v>143</v>
      </c>
      <c r="BE221" s="187">
        <f>IF(N221="základní",J221,0)</f>
        <v>0</v>
      </c>
      <c r="BF221" s="187">
        <f>IF(N221="snížená",J221,0)</f>
        <v>0</v>
      </c>
      <c r="BG221" s="187">
        <f>IF(N221="zákl. přenesená",J221,0)</f>
        <v>0</v>
      </c>
      <c r="BH221" s="187">
        <f>IF(N221="sníž. přenesená",J221,0)</f>
        <v>0</v>
      </c>
      <c r="BI221" s="187">
        <f>IF(N221="nulová",J221,0)</f>
        <v>0</v>
      </c>
      <c r="BJ221" s="19" t="s">
        <v>80</v>
      </c>
      <c r="BK221" s="187">
        <f>ROUND(I221*H221,2)</f>
        <v>0</v>
      </c>
      <c r="BL221" s="19" t="s">
        <v>242</v>
      </c>
      <c r="BM221" s="186" t="s">
        <v>2215</v>
      </c>
    </row>
    <row r="222" spans="1:47" s="2" customFormat="1" ht="29.25">
      <c r="A222" s="36"/>
      <c r="B222" s="37"/>
      <c r="C222" s="38"/>
      <c r="D222" s="188" t="s">
        <v>151</v>
      </c>
      <c r="E222" s="38"/>
      <c r="F222" s="189" t="s">
        <v>2216</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151</v>
      </c>
      <c r="AU222" s="19" t="s">
        <v>82</v>
      </c>
    </row>
    <row r="223" spans="1:65" s="2" customFormat="1" ht="24.2" customHeight="1">
      <c r="A223" s="36"/>
      <c r="B223" s="37"/>
      <c r="C223" s="175" t="s">
        <v>751</v>
      </c>
      <c r="D223" s="175" t="s">
        <v>145</v>
      </c>
      <c r="E223" s="176" t="s">
        <v>2217</v>
      </c>
      <c r="F223" s="177" t="s">
        <v>2218</v>
      </c>
      <c r="G223" s="178" t="s">
        <v>196</v>
      </c>
      <c r="H223" s="179">
        <v>0.036</v>
      </c>
      <c r="I223" s="180"/>
      <c r="J223" s="181">
        <f>ROUND(I223*H223,2)</f>
        <v>0</v>
      </c>
      <c r="K223" s="177" t="s">
        <v>155</v>
      </c>
      <c r="L223" s="41"/>
      <c r="M223" s="182" t="s">
        <v>19</v>
      </c>
      <c r="N223" s="183" t="s">
        <v>43</v>
      </c>
      <c r="O223" s="66"/>
      <c r="P223" s="184">
        <f>O223*H223</f>
        <v>0</v>
      </c>
      <c r="Q223" s="184">
        <v>0</v>
      </c>
      <c r="R223" s="184">
        <f>Q223*H223</f>
        <v>0</v>
      </c>
      <c r="S223" s="184">
        <v>0</v>
      </c>
      <c r="T223" s="185">
        <f>S223*H223</f>
        <v>0</v>
      </c>
      <c r="U223" s="36"/>
      <c r="V223" s="36"/>
      <c r="W223" s="36"/>
      <c r="X223" s="36"/>
      <c r="Y223" s="36"/>
      <c r="Z223" s="36"/>
      <c r="AA223" s="36"/>
      <c r="AB223" s="36"/>
      <c r="AC223" s="36"/>
      <c r="AD223" s="36"/>
      <c r="AE223" s="36"/>
      <c r="AR223" s="186" t="s">
        <v>242</v>
      </c>
      <c r="AT223" s="186" t="s">
        <v>145</v>
      </c>
      <c r="AU223" s="186" t="s">
        <v>82</v>
      </c>
      <c r="AY223" s="19" t="s">
        <v>143</v>
      </c>
      <c r="BE223" s="187">
        <f>IF(N223="základní",J223,0)</f>
        <v>0</v>
      </c>
      <c r="BF223" s="187">
        <f>IF(N223="snížená",J223,0)</f>
        <v>0</v>
      </c>
      <c r="BG223" s="187">
        <f>IF(N223="zákl. přenesená",J223,0)</f>
        <v>0</v>
      </c>
      <c r="BH223" s="187">
        <f>IF(N223="sníž. přenesená",J223,0)</f>
        <v>0</v>
      </c>
      <c r="BI223" s="187">
        <f>IF(N223="nulová",J223,0)</f>
        <v>0</v>
      </c>
      <c r="BJ223" s="19" t="s">
        <v>80</v>
      </c>
      <c r="BK223" s="187">
        <f>ROUND(I223*H223,2)</f>
        <v>0</v>
      </c>
      <c r="BL223" s="19" t="s">
        <v>242</v>
      </c>
      <c r="BM223" s="186" t="s">
        <v>2219</v>
      </c>
    </row>
    <row r="224" spans="1:47" s="2" customFormat="1" ht="29.25">
      <c r="A224" s="36"/>
      <c r="B224" s="37"/>
      <c r="C224" s="38"/>
      <c r="D224" s="188" t="s">
        <v>151</v>
      </c>
      <c r="E224" s="38"/>
      <c r="F224" s="189" t="s">
        <v>2220</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151</v>
      </c>
      <c r="AU224" s="19" t="s">
        <v>82</v>
      </c>
    </row>
    <row r="225" spans="2:63" s="12" customFormat="1" ht="22.9" customHeight="1">
      <c r="B225" s="159"/>
      <c r="C225" s="160"/>
      <c r="D225" s="161" t="s">
        <v>71</v>
      </c>
      <c r="E225" s="173" t="s">
        <v>2221</v>
      </c>
      <c r="F225" s="173" t="s">
        <v>2222</v>
      </c>
      <c r="G225" s="160"/>
      <c r="H225" s="160"/>
      <c r="I225" s="163"/>
      <c r="J225" s="174">
        <f>BK225</f>
        <v>0</v>
      </c>
      <c r="K225" s="160"/>
      <c r="L225" s="165"/>
      <c r="M225" s="166"/>
      <c r="N225" s="167"/>
      <c r="O225" s="167"/>
      <c r="P225" s="168">
        <f>SUM(P226:P273)</f>
        <v>0</v>
      </c>
      <c r="Q225" s="167"/>
      <c r="R225" s="168">
        <f>SUM(R226:R273)</f>
        <v>0.52709</v>
      </c>
      <c r="S225" s="167"/>
      <c r="T225" s="169">
        <f>SUM(T226:T273)</f>
        <v>2.1615</v>
      </c>
      <c r="AR225" s="170" t="s">
        <v>82</v>
      </c>
      <c r="AT225" s="171" t="s">
        <v>71</v>
      </c>
      <c r="AU225" s="171" t="s">
        <v>80</v>
      </c>
      <c r="AY225" s="170" t="s">
        <v>143</v>
      </c>
      <c r="BK225" s="172">
        <f>SUM(BK226:BK273)</f>
        <v>0</v>
      </c>
    </row>
    <row r="226" spans="1:65" s="2" customFormat="1" ht="24.2" customHeight="1">
      <c r="A226" s="36"/>
      <c r="B226" s="37"/>
      <c r="C226" s="175" t="s">
        <v>550</v>
      </c>
      <c r="D226" s="175" t="s">
        <v>145</v>
      </c>
      <c r="E226" s="176" t="s">
        <v>2223</v>
      </c>
      <c r="F226" s="177" t="s">
        <v>2224</v>
      </c>
      <c r="G226" s="178" t="s">
        <v>148</v>
      </c>
      <c r="H226" s="179">
        <v>18</v>
      </c>
      <c r="I226" s="180"/>
      <c r="J226" s="181">
        <f>ROUND(I226*H226,2)</f>
        <v>0</v>
      </c>
      <c r="K226" s="177" t="s">
        <v>155</v>
      </c>
      <c r="L226" s="41"/>
      <c r="M226" s="182" t="s">
        <v>19</v>
      </c>
      <c r="N226" s="183" t="s">
        <v>43</v>
      </c>
      <c r="O226" s="66"/>
      <c r="P226" s="184">
        <f>O226*H226</f>
        <v>0</v>
      </c>
      <c r="Q226" s="184">
        <v>0</v>
      </c>
      <c r="R226" s="184">
        <f>Q226*H226</f>
        <v>0</v>
      </c>
      <c r="S226" s="184">
        <v>0</v>
      </c>
      <c r="T226" s="185">
        <f>S226*H226</f>
        <v>0</v>
      </c>
      <c r="U226" s="36"/>
      <c r="V226" s="36"/>
      <c r="W226" s="36"/>
      <c r="X226" s="36"/>
      <c r="Y226" s="36"/>
      <c r="Z226" s="36"/>
      <c r="AA226" s="36"/>
      <c r="AB226" s="36"/>
      <c r="AC226" s="36"/>
      <c r="AD226" s="36"/>
      <c r="AE226" s="36"/>
      <c r="AR226" s="186" t="s">
        <v>242</v>
      </c>
      <c r="AT226" s="186" t="s">
        <v>145</v>
      </c>
      <c r="AU226" s="186" t="s">
        <v>82</v>
      </c>
      <c r="AY226" s="19" t="s">
        <v>143</v>
      </c>
      <c r="BE226" s="187">
        <f>IF(N226="základní",J226,0)</f>
        <v>0</v>
      </c>
      <c r="BF226" s="187">
        <f>IF(N226="snížená",J226,0)</f>
        <v>0</v>
      </c>
      <c r="BG226" s="187">
        <f>IF(N226="zákl. přenesená",J226,0)</f>
        <v>0</v>
      </c>
      <c r="BH226" s="187">
        <f>IF(N226="sníž. přenesená",J226,0)</f>
        <v>0</v>
      </c>
      <c r="BI226" s="187">
        <f>IF(N226="nulová",J226,0)</f>
        <v>0</v>
      </c>
      <c r="BJ226" s="19" t="s">
        <v>80</v>
      </c>
      <c r="BK226" s="187">
        <f>ROUND(I226*H226,2)</f>
        <v>0</v>
      </c>
      <c r="BL226" s="19" t="s">
        <v>242</v>
      </c>
      <c r="BM226" s="186" t="s">
        <v>2225</v>
      </c>
    </row>
    <row r="227" spans="1:47" s="2" customFormat="1" ht="19.5">
      <c r="A227" s="36"/>
      <c r="B227" s="37"/>
      <c r="C227" s="38"/>
      <c r="D227" s="188" t="s">
        <v>151</v>
      </c>
      <c r="E227" s="38"/>
      <c r="F227" s="189" t="s">
        <v>2226</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82</v>
      </c>
    </row>
    <row r="228" spans="1:65" s="2" customFormat="1" ht="24.2" customHeight="1">
      <c r="A228" s="36"/>
      <c r="B228" s="37"/>
      <c r="C228" s="175" t="s">
        <v>556</v>
      </c>
      <c r="D228" s="175" t="s">
        <v>145</v>
      </c>
      <c r="E228" s="176" t="s">
        <v>2227</v>
      </c>
      <c r="F228" s="177" t="s">
        <v>2228</v>
      </c>
      <c r="G228" s="178" t="s">
        <v>148</v>
      </c>
      <c r="H228" s="179">
        <v>18</v>
      </c>
      <c r="I228" s="180"/>
      <c r="J228" s="181">
        <f>ROUND(I228*H228,2)</f>
        <v>0</v>
      </c>
      <c r="K228" s="177" t="s">
        <v>155</v>
      </c>
      <c r="L228" s="41"/>
      <c r="M228" s="182" t="s">
        <v>19</v>
      </c>
      <c r="N228" s="183" t="s">
        <v>43</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242</v>
      </c>
      <c r="AT228" s="186" t="s">
        <v>145</v>
      </c>
      <c r="AU228" s="186" t="s">
        <v>82</v>
      </c>
      <c r="AY228" s="19" t="s">
        <v>143</v>
      </c>
      <c r="BE228" s="187">
        <f>IF(N228="základní",J228,0)</f>
        <v>0</v>
      </c>
      <c r="BF228" s="187">
        <f>IF(N228="snížená",J228,0)</f>
        <v>0</v>
      </c>
      <c r="BG228" s="187">
        <f>IF(N228="zákl. přenesená",J228,0)</f>
        <v>0</v>
      </c>
      <c r="BH228" s="187">
        <f>IF(N228="sníž. přenesená",J228,0)</f>
        <v>0</v>
      </c>
      <c r="BI228" s="187">
        <f>IF(N228="nulová",J228,0)</f>
        <v>0</v>
      </c>
      <c r="BJ228" s="19" t="s">
        <v>80</v>
      </c>
      <c r="BK228" s="187">
        <f>ROUND(I228*H228,2)</f>
        <v>0</v>
      </c>
      <c r="BL228" s="19" t="s">
        <v>242</v>
      </c>
      <c r="BM228" s="186" t="s">
        <v>2229</v>
      </c>
    </row>
    <row r="229" spans="1:47" s="2" customFormat="1" ht="19.5">
      <c r="A229" s="36"/>
      <c r="B229" s="37"/>
      <c r="C229" s="38"/>
      <c r="D229" s="188" t="s">
        <v>151</v>
      </c>
      <c r="E229" s="38"/>
      <c r="F229" s="189" t="s">
        <v>2230</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151</v>
      </c>
      <c r="AU229" s="19" t="s">
        <v>82</v>
      </c>
    </row>
    <row r="230" spans="1:65" s="2" customFormat="1" ht="14.45" customHeight="1">
      <c r="A230" s="36"/>
      <c r="B230" s="37"/>
      <c r="C230" s="175" t="s">
        <v>623</v>
      </c>
      <c r="D230" s="175" t="s">
        <v>145</v>
      </c>
      <c r="E230" s="176" t="s">
        <v>2231</v>
      </c>
      <c r="F230" s="177" t="s">
        <v>2232</v>
      </c>
      <c r="G230" s="178" t="s">
        <v>154</v>
      </c>
      <c r="H230" s="179">
        <v>90</v>
      </c>
      <c r="I230" s="180"/>
      <c r="J230" s="181">
        <f>ROUND(I230*H230,2)</f>
        <v>0</v>
      </c>
      <c r="K230" s="177" t="s">
        <v>155</v>
      </c>
      <c r="L230" s="41"/>
      <c r="M230" s="182" t="s">
        <v>19</v>
      </c>
      <c r="N230" s="183" t="s">
        <v>43</v>
      </c>
      <c r="O230" s="66"/>
      <c r="P230" s="184">
        <f>O230*H230</f>
        <v>0</v>
      </c>
      <c r="Q230" s="184">
        <v>0</v>
      </c>
      <c r="R230" s="184">
        <f>Q230*H230</f>
        <v>0</v>
      </c>
      <c r="S230" s="184">
        <v>0.0238</v>
      </c>
      <c r="T230" s="185">
        <f>S230*H230</f>
        <v>2.1420000000000003</v>
      </c>
      <c r="U230" s="36"/>
      <c r="V230" s="36"/>
      <c r="W230" s="36"/>
      <c r="X230" s="36"/>
      <c r="Y230" s="36"/>
      <c r="Z230" s="36"/>
      <c r="AA230" s="36"/>
      <c r="AB230" s="36"/>
      <c r="AC230" s="36"/>
      <c r="AD230" s="36"/>
      <c r="AE230" s="36"/>
      <c r="AR230" s="186" t="s">
        <v>242</v>
      </c>
      <c r="AT230" s="186" t="s">
        <v>145</v>
      </c>
      <c r="AU230" s="186" t="s">
        <v>82</v>
      </c>
      <c r="AY230" s="19" t="s">
        <v>143</v>
      </c>
      <c r="BE230" s="187">
        <f>IF(N230="základní",J230,0)</f>
        <v>0</v>
      </c>
      <c r="BF230" s="187">
        <f>IF(N230="snížená",J230,0)</f>
        <v>0</v>
      </c>
      <c r="BG230" s="187">
        <f>IF(N230="zákl. přenesená",J230,0)</f>
        <v>0</v>
      </c>
      <c r="BH230" s="187">
        <f>IF(N230="sníž. přenesená",J230,0)</f>
        <v>0</v>
      </c>
      <c r="BI230" s="187">
        <f>IF(N230="nulová",J230,0)</f>
        <v>0</v>
      </c>
      <c r="BJ230" s="19" t="s">
        <v>80</v>
      </c>
      <c r="BK230" s="187">
        <f>ROUND(I230*H230,2)</f>
        <v>0</v>
      </c>
      <c r="BL230" s="19" t="s">
        <v>242</v>
      </c>
      <c r="BM230" s="186" t="s">
        <v>2233</v>
      </c>
    </row>
    <row r="231" spans="1:47" s="2" customFormat="1" ht="12">
      <c r="A231" s="36"/>
      <c r="B231" s="37"/>
      <c r="C231" s="38"/>
      <c r="D231" s="188" t="s">
        <v>151</v>
      </c>
      <c r="E231" s="38"/>
      <c r="F231" s="189" t="s">
        <v>2234</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151</v>
      </c>
      <c r="AU231" s="19" t="s">
        <v>82</v>
      </c>
    </row>
    <row r="232" spans="1:65" s="2" customFormat="1" ht="37.9" customHeight="1">
      <c r="A232" s="36"/>
      <c r="B232" s="37"/>
      <c r="C232" s="175" t="s">
        <v>562</v>
      </c>
      <c r="D232" s="175" t="s">
        <v>145</v>
      </c>
      <c r="E232" s="176" t="s">
        <v>2235</v>
      </c>
      <c r="F232" s="177" t="s">
        <v>2236</v>
      </c>
      <c r="G232" s="178" t="s">
        <v>148</v>
      </c>
      <c r="H232" s="179">
        <v>1</v>
      </c>
      <c r="I232" s="180"/>
      <c r="J232" s="181">
        <f>ROUND(I232*H232,2)</f>
        <v>0</v>
      </c>
      <c r="K232" s="177" t="s">
        <v>155</v>
      </c>
      <c r="L232" s="41"/>
      <c r="M232" s="182" t="s">
        <v>19</v>
      </c>
      <c r="N232" s="183" t="s">
        <v>43</v>
      </c>
      <c r="O232" s="66"/>
      <c r="P232" s="184">
        <f>O232*H232</f>
        <v>0</v>
      </c>
      <c r="Q232" s="184">
        <v>0.0114</v>
      </c>
      <c r="R232" s="184">
        <f>Q232*H232</f>
        <v>0.0114</v>
      </c>
      <c r="S232" s="184">
        <v>0</v>
      </c>
      <c r="T232" s="185">
        <f>S232*H232</f>
        <v>0</v>
      </c>
      <c r="U232" s="36"/>
      <c r="V232" s="36"/>
      <c r="W232" s="36"/>
      <c r="X232" s="36"/>
      <c r="Y232" s="36"/>
      <c r="Z232" s="36"/>
      <c r="AA232" s="36"/>
      <c r="AB232" s="36"/>
      <c r="AC232" s="36"/>
      <c r="AD232" s="36"/>
      <c r="AE232" s="36"/>
      <c r="AR232" s="186" t="s">
        <v>242</v>
      </c>
      <c r="AT232" s="186" t="s">
        <v>145</v>
      </c>
      <c r="AU232" s="186" t="s">
        <v>82</v>
      </c>
      <c r="AY232" s="19" t="s">
        <v>143</v>
      </c>
      <c r="BE232" s="187">
        <f>IF(N232="základní",J232,0)</f>
        <v>0</v>
      </c>
      <c r="BF232" s="187">
        <f>IF(N232="snížená",J232,0)</f>
        <v>0</v>
      </c>
      <c r="BG232" s="187">
        <f>IF(N232="zákl. přenesená",J232,0)</f>
        <v>0</v>
      </c>
      <c r="BH232" s="187">
        <f>IF(N232="sníž. přenesená",J232,0)</f>
        <v>0</v>
      </c>
      <c r="BI232" s="187">
        <f>IF(N232="nulová",J232,0)</f>
        <v>0</v>
      </c>
      <c r="BJ232" s="19" t="s">
        <v>80</v>
      </c>
      <c r="BK232" s="187">
        <f>ROUND(I232*H232,2)</f>
        <v>0</v>
      </c>
      <c r="BL232" s="19" t="s">
        <v>242</v>
      </c>
      <c r="BM232" s="186" t="s">
        <v>2237</v>
      </c>
    </row>
    <row r="233" spans="1:47" s="2" customFormat="1" ht="29.25">
      <c r="A233" s="36"/>
      <c r="B233" s="37"/>
      <c r="C233" s="38"/>
      <c r="D233" s="188" t="s">
        <v>151</v>
      </c>
      <c r="E233" s="38"/>
      <c r="F233" s="189" t="s">
        <v>2238</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82</v>
      </c>
    </row>
    <row r="234" spans="1:65" s="2" customFormat="1" ht="37.9" customHeight="1">
      <c r="A234" s="36"/>
      <c r="B234" s="37"/>
      <c r="C234" s="175" t="s">
        <v>567</v>
      </c>
      <c r="D234" s="175" t="s">
        <v>145</v>
      </c>
      <c r="E234" s="176" t="s">
        <v>2239</v>
      </c>
      <c r="F234" s="177" t="s">
        <v>2240</v>
      </c>
      <c r="G234" s="178" t="s">
        <v>148</v>
      </c>
      <c r="H234" s="179">
        <v>1</v>
      </c>
      <c r="I234" s="180"/>
      <c r="J234" s="181">
        <f>ROUND(I234*H234,2)</f>
        <v>0</v>
      </c>
      <c r="K234" s="177" t="s">
        <v>155</v>
      </c>
      <c r="L234" s="41"/>
      <c r="M234" s="182" t="s">
        <v>19</v>
      </c>
      <c r="N234" s="183" t="s">
        <v>43</v>
      </c>
      <c r="O234" s="66"/>
      <c r="P234" s="184">
        <f>O234*H234</f>
        <v>0</v>
      </c>
      <c r="Q234" s="184">
        <v>0.03154</v>
      </c>
      <c r="R234" s="184">
        <f>Q234*H234</f>
        <v>0.03154</v>
      </c>
      <c r="S234" s="184">
        <v>0</v>
      </c>
      <c r="T234" s="185">
        <f>S234*H234</f>
        <v>0</v>
      </c>
      <c r="U234" s="36"/>
      <c r="V234" s="36"/>
      <c r="W234" s="36"/>
      <c r="X234" s="36"/>
      <c r="Y234" s="36"/>
      <c r="Z234" s="36"/>
      <c r="AA234" s="36"/>
      <c r="AB234" s="36"/>
      <c r="AC234" s="36"/>
      <c r="AD234" s="36"/>
      <c r="AE234" s="36"/>
      <c r="AR234" s="186" t="s">
        <v>242</v>
      </c>
      <c r="AT234" s="186" t="s">
        <v>145</v>
      </c>
      <c r="AU234" s="186" t="s">
        <v>82</v>
      </c>
      <c r="AY234" s="19" t="s">
        <v>143</v>
      </c>
      <c r="BE234" s="187">
        <f>IF(N234="základní",J234,0)</f>
        <v>0</v>
      </c>
      <c r="BF234" s="187">
        <f>IF(N234="snížená",J234,0)</f>
        <v>0</v>
      </c>
      <c r="BG234" s="187">
        <f>IF(N234="zákl. přenesená",J234,0)</f>
        <v>0</v>
      </c>
      <c r="BH234" s="187">
        <f>IF(N234="sníž. přenesená",J234,0)</f>
        <v>0</v>
      </c>
      <c r="BI234" s="187">
        <f>IF(N234="nulová",J234,0)</f>
        <v>0</v>
      </c>
      <c r="BJ234" s="19" t="s">
        <v>80</v>
      </c>
      <c r="BK234" s="187">
        <f>ROUND(I234*H234,2)</f>
        <v>0</v>
      </c>
      <c r="BL234" s="19" t="s">
        <v>242</v>
      </c>
      <c r="BM234" s="186" t="s">
        <v>2241</v>
      </c>
    </row>
    <row r="235" spans="1:47" s="2" customFormat="1" ht="29.25">
      <c r="A235" s="36"/>
      <c r="B235" s="37"/>
      <c r="C235" s="38"/>
      <c r="D235" s="188" t="s">
        <v>151</v>
      </c>
      <c r="E235" s="38"/>
      <c r="F235" s="189" t="s">
        <v>2242</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151</v>
      </c>
      <c r="AU235" s="19" t="s">
        <v>82</v>
      </c>
    </row>
    <row r="236" spans="1:65" s="2" customFormat="1" ht="37.9" customHeight="1">
      <c r="A236" s="36"/>
      <c r="B236" s="37"/>
      <c r="C236" s="175" t="s">
        <v>573</v>
      </c>
      <c r="D236" s="175" t="s">
        <v>145</v>
      </c>
      <c r="E236" s="176" t="s">
        <v>2243</v>
      </c>
      <c r="F236" s="177" t="s">
        <v>2244</v>
      </c>
      <c r="G236" s="178" t="s">
        <v>148</v>
      </c>
      <c r="H236" s="179">
        <v>1</v>
      </c>
      <c r="I236" s="180"/>
      <c r="J236" s="181">
        <f>ROUND(I236*H236,2)</f>
        <v>0</v>
      </c>
      <c r="K236" s="177" t="s">
        <v>155</v>
      </c>
      <c r="L236" s="41"/>
      <c r="M236" s="182" t="s">
        <v>19</v>
      </c>
      <c r="N236" s="183" t="s">
        <v>43</v>
      </c>
      <c r="O236" s="66"/>
      <c r="P236" s="184">
        <f>O236*H236</f>
        <v>0</v>
      </c>
      <c r="Q236" s="184">
        <v>0.02371</v>
      </c>
      <c r="R236" s="184">
        <f>Q236*H236</f>
        <v>0.02371</v>
      </c>
      <c r="S236" s="184">
        <v>0</v>
      </c>
      <c r="T236" s="185">
        <f>S236*H236</f>
        <v>0</v>
      </c>
      <c r="U236" s="36"/>
      <c r="V236" s="36"/>
      <c r="W236" s="36"/>
      <c r="X236" s="36"/>
      <c r="Y236" s="36"/>
      <c r="Z236" s="36"/>
      <c r="AA236" s="36"/>
      <c r="AB236" s="36"/>
      <c r="AC236" s="36"/>
      <c r="AD236" s="36"/>
      <c r="AE236" s="36"/>
      <c r="AR236" s="186" t="s">
        <v>242</v>
      </c>
      <c r="AT236" s="186" t="s">
        <v>145</v>
      </c>
      <c r="AU236" s="186" t="s">
        <v>82</v>
      </c>
      <c r="AY236" s="19" t="s">
        <v>143</v>
      </c>
      <c r="BE236" s="187">
        <f>IF(N236="základní",J236,0)</f>
        <v>0</v>
      </c>
      <c r="BF236" s="187">
        <f>IF(N236="snížená",J236,0)</f>
        <v>0</v>
      </c>
      <c r="BG236" s="187">
        <f>IF(N236="zákl. přenesená",J236,0)</f>
        <v>0</v>
      </c>
      <c r="BH236" s="187">
        <f>IF(N236="sníž. přenesená",J236,0)</f>
        <v>0</v>
      </c>
      <c r="BI236" s="187">
        <f>IF(N236="nulová",J236,0)</f>
        <v>0</v>
      </c>
      <c r="BJ236" s="19" t="s">
        <v>80</v>
      </c>
      <c r="BK236" s="187">
        <f>ROUND(I236*H236,2)</f>
        <v>0</v>
      </c>
      <c r="BL236" s="19" t="s">
        <v>242</v>
      </c>
      <c r="BM236" s="186" t="s">
        <v>2245</v>
      </c>
    </row>
    <row r="237" spans="1:47" s="2" customFormat="1" ht="29.25">
      <c r="A237" s="36"/>
      <c r="B237" s="37"/>
      <c r="C237" s="38"/>
      <c r="D237" s="188" t="s">
        <v>151</v>
      </c>
      <c r="E237" s="38"/>
      <c r="F237" s="189" t="s">
        <v>2246</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82</v>
      </c>
    </row>
    <row r="238" spans="1:65" s="2" customFormat="1" ht="37.9" customHeight="1">
      <c r="A238" s="36"/>
      <c r="B238" s="37"/>
      <c r="C238" s="175" t="s">
        <v>579</v>
      </c>
      <c r="D238" s="175" t="s">
        <v>145</v>
      </c>
      <c r="E238" s="176" t="s">
        <v>2247</v>
      </c>
      <c r="F238" s="177" t="s">
        <v>2248</v>
      </c>
      <c r="G238" s="178" t="s">
        <v>148</v>
      </c>
      <c r="H238" s="179">
        <v>2</v>
      </c>
      <c r="I238" s="180"/>
      <c r="J238" s="181">
        <f>ROUND(I238*H238,2)</f>
        <v>0</v>
      </c>
      <c r="K238" s="177" t="s">
        <v>155</v>
      </c>
      <c r="L238" s="41"/>
      <c r="M238" s="182" t="s">
        <v>19</v>
      </c>
      <c r="N238" s="183" t="s">
        <v>43</v>
      </c>
      <c r="O238" s="66"/>
      <c r="P238" s="184">
        <f>O238*H238</f>
        <v>0</v>
      </c>
      <c r="Q238" s="184">
        <v>0.0134</v>
      </c>
      <c r="R238" s="184">
        <f>Q238*H238</f>
        <v>0.0268</v>
      </c>
      <c r="S238" s="184">
        <v>0</v>
      </c>
      <c r="T238" s="185">
        <f>S238*H238</f>
        <v>0</v>
      </c>
      <c r="U238" s="36"/>
      <c r="V238" s="36"/>
      <c r="W238" s="36"/>
      <c r="X238" s="36"/>
      <c r="Y238" s="36"/>
      <c r="Z238" s="36"/>
      <c r="AA238" s="36"/>
      <c r="AB238" s="36"/>
      <c r="AC238" s="36"/>
      <c r="AD238" s="36"/>
      <c r="AE238" s="36"/>
      <c r="AR238" s="186" t="s">
        <v>242</v>
      </c>
      <c r="AT238" s="186" t="s">
        <v>145</v>
      </c>
      <c r="AU238" s="186" t="s">
        <v>82</v>
      </c>
      <c r="AY238" s="19" t="s">
        <v>143</v>
      </c>
      <c r="BE238" s="187">
        <f>IF(N238="základní",J238,0)</f>
        <v>0</v>
      </c>
      <c r="BF238" s="187">
        <f>IF(N238="snížená",J238,0)</f>
        <v>0</v>
      </c>
      <c r="BG238" s="187">
        <f>IF(N238="zákl. přenesená",J238,0)</f>
        <v>0</v>
      </c>
      <c r="BH238" s="187">
        <f>IF(N238="sníž. přenesená",J238,0)</f>
        <v>0</v>
      </c>
      <c r="BI238" s="187">
        <f>IF(N238="nulová",J238,0)</f>
        <v>0</v>
      </c>
      <c r="BJ238" s="19" t="s">
        <v>80</v>
      </c>
      <c r="BK238" s="187">
        <f>ROUND(I238*H238,2)</f>
        <v>0</v>
      </c>
      <c r="BL238" s="19" t="s">
        <v>242</v>
      </c>
      <c r="BM238" s="186" t="s">
        <v>2249</v>
      </c>
    </row>
    <row r="239" spans="1:47" s="2" customFormat="1" ht="29.25">
      <c r="A239" s="36"/>
      <c r="B239" s="37"/>
      <c r="C239" s="38"/>
      <c r="D239" s="188" t="s">
        <v>151</v>
      </c>
      <c r="E239" s="38"/>
      <c r="F239" s="189" t="s">
        <v>2250</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151</v>
      </c>
      <c r="AU239" s="19" t="s">
        <v>82</v>
      </c>
    </row>
    <row r="240" spans="1:65" s="2" customFormat="1" ht="37.9" customHeight="1">
      <c r="A240" s="36"/>
      <c r="B240" s="37"/>
      <c r="C240" s="175" t="s">
        <v>583</v>
      </c>
      <c r="D240" s="175" t="s">
        <v>145</v>
      </c>
      <c r="E240" s="176" t="s">
        <v>2251</v>
      </c>
      <c r="F240" s="177" t="s">
        <v>2252</v>
      </c>
      <c r="G240" s="178" t="s">
        <v>148</v>
      </c>
      <c r="H240" s="179">
        <v>3</v>
      </c>
      <c r="I240" s="180"/>
      <c r="J240" s="181">
        <f>ROUND(I240*H240,2)</f>
        <v>0</v>
      </c>
      <c r="K240" s="177" t="s">
        <v>155</v>
      </c>
      <c r="L240" s="41"/>
      <c r="M240" s="182" t="s">
        <v>19</v>
      </c>
      <c r="N240" s="183" t="s">
        <v>43</v>
      </c>
      <c r="O240" s="66"/>
      <c r="P240" s="184">
        <f>O240*H240</f>
        <v>0</v>
      </c>
      <c r="Q240" s="184">
        <v>0.01655</v>
      </c>
      <c r="R240" s="184">
        <f>Q240*H240</f>
        <v>0.04965</v>
      </c>
      <c r="S240" s="184">
        <v>0</v>
      </c>
      <c r="T240" s="185">
        <f>S240*H240</f>
        <v>0</v>
      </c>
      <c r="U240" s="36"/>
      <c r="V240" s="36"/>
      <c r="W240" s="36"/>
      <c r="X240" s="36"/>
      <c r="Y240" s="36"/>
      <c r="Z240" s="36"/>
      <c r="AA240" s="36"/>
      <c r="AB240" s="36"/>
      <c r="AC240" s="36"/>
      <c r="AD240" s="36"/>
      <c r="AE240" s="36"/>
      <c r="AR240" s="186" t="s">
        <v>242</v>
      </c>
      <c r="AT240" s="186" t="s">
        <v>145</v>
      </c>
      <c r="AU240" s="186" t="s">
        <v>82</v>
      </c>
      <c r="AY240" s="19" t="s">
        <v>143</v>
      </c>
      <c r="BE240" s="187">
        <f>IF(N240="základní",J240,0)</f>
        <v>0</v>
      </c>
      <c r="BF240" s="187">
        <f>IF(N240="snížená",J240,0)</f>
        <v>0</v>
      </c>
      <c r="BG240" s="187">
        <f>IF(N240="zákl. přenesená",J240,0)</f>
        <v>0</v>
      </c>
      <c r="BH240" s="187">
        <f>IF(N240="sníž. přenesená",J240,0)</f>
        <v>0</v>
      </c>
      <c r="BI240" s="187">
        <f>IF(N240="nulová",J240,0)</f>
        <v>0</v>
      </c>
      <c r="BJ240" s="19" t="s">
        <v>80</v>
      </c>
      <c r="BK240" s="187">
        <f>ROUND(I240*H240,2)</f>
        <v>0</v>
      </c>
      <c r="BL240" s="19" t="s">
        <v>242</v>
      </c>
      <c r="BM240" s="186" t="s">
        <v>2253</v>
      </c>
    </row>
    <row r="241" spans="1:47" s="2" customFormat="1" ht="29.25">
      <c r="A241" s="36"/>
      <c r="B241" s="37"/>
      <c r="C241" s="38"/>
      <c r="D241" s="188" t="s">
        <v>151</v>
      </c>
      <c r="E241" s="38"/>
      <c r="F241" s="189" t="s">
        <v>2254</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82</v>
      </c>
    </row>
    <row r="242" spans="1:65" s="2" customFormat="1" ht="37.9" customHeight="1">
      <c r="A242" s="36"/>
      <c r="B242" s="37"/>
      <c r="C242" s="175" t="s">
        <v>587</v>
      </c>
      <c r="D242" s="175" t="s">
        <v>145</v>
      </c>
      <c r="E242" s="176" t="s">
        <v>2255</v>
      </c>
      <c r="F242" s="177" t="s">
        <v>2256</v>
      </c>
      <c r="G242" s="178" t="s">
        <v>148</v>
      </c>
      <c r="H242" s="179">
        <v>1</v>
      </c>
      <c r="I242" s="180"/>
      <c r="J242" s="181">
        <f>ROUND(I242*H242,2)</f>
        <v>0</v>
      </c>
      <c r="K242" s="177" t="s">
        <v>155</v>
      </c>
      <c r="L242" s="41"/>
      <c r="M242" s="182" t="s">
        <v>19</v>
      </c>
      <c r="N242" s="183" t="s">
        <v>43</v>
      </c>
      <c r="O242" s="66"/>
      <c r="P242" s="184">
        <f>O242*H242</f>
        <v>0</v>
      </c>
      <c r="Q242" s="184">
        <v>0.01942</v>
      </c>
      <c r="R242" s="184">
        <f>Q242*H242</f>
        <v>0.01942</v>
      </c>
      <c r="S242" s="184">
        <v>0</v>
      </c>
      <c r="T242" s="185">
        <f>S242*H242</f>
        <v>0</v>
      </c>
      <c r="U242" s="36"/>
      <c r="V242" s="36"/>
      <c r="W242" s="36"/>
      <c r="X242" s="36"/>
      <c r="Y242" s="36"/>
      <c r="Z242" s="36"/>
      <c r="AA242" s="36"/>
      <c r="AB242" s="36"/>
      <c r="AC242" s="36"/>
      <c r="AD242" s="36"/>
      <c r="AE242" s="36"/>
      <c r="AR242" s="186" t="s">
        <v>242</v>
      </c>
      <c r="AT242" s="186" t="s">
        <v>145</v>
      </c>
      <c r="AU242" s="186" t="s">
        <v>82</v>
      </c>
      <c r="AY242" s="19" t="s">
        <v>143</v>
      </c>
      <c r="BE242" s="187">
        <f>IF(N242="základní",J242,0)</f>
        <v>0</v>
      </c>
      <c r="BF242" s="187">
        <f>IF(N242="snížená",J242,0)</f>
        <v>0</v>
      </c>
      <c r="BG242" s="187">
        <f>IF(N242="zákl. přenesená",J242,0)</f>
        <v>0</v>
      </c>
      <c r="BH242" s="187">
        <f>IF(N242="sníž. přenesená",J242,0)</f>
        <v>0</v>
      </c>
      <c r="BI242" s="187">
        <f>IF(N242="nulová",J242,0)</f>
        <v>0</v>
      </c>
      <c r="BJ242" s="19" t="s">
        <v>80</v>
      </c>
      <c r="BK242" s="187">
        <f>ROUND(I242*H242,2)</f>
        <v>0</v>
      </c>
      <c r="BL242" s="19" t="s">
        <v>242</v>
      </c>
      <c r="BM242" s="186" t="s">
        <v>2257</v>
      </c>
    </row>
    <row r="243" spans="1:47" s="2" customFormat="1" ht="29.25">
      <c r="A243" s="36"/>
      <c r="B243" s="37"/>
      <c r="C243" s="38"/>
      <c r="D243" s="188" t="s">
        <v>151</v>
      </c>
      <c r="E243" s="38"/>
      <c r="F243" s="189" t="s">
        <v>2258</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151</v>
      </c>
      <c r="AU243" s="19" t="s">
        <v>82</v>
      </c>
    </row>
    <row r="244" spans="1:65" s="2" customFormat="1" ht="37.9" customHeight="1">
      <c r="A244" s="36"/>
      <c r="B244" s="37"/>
      <c r="C244" s="175" t="s">
        <v>591</v>
      </c>
      <c r="D244" s="175" t="s">
        <v>145</v>
      </c>
      <c r="E244" s="176" t="s">
        <v>2259</v>
      </c>
      <c r="F244" s="177" t="s">
        <v>2260</v>
      </c>
      <c r="G244" s="178" t="s">
        <v>148</v>
      </c>
      <c r="H244" s="179">
        <v>3</v>
      </c>
      <c r="I244" s="180"/>
      <c r="J244" s="181">
        <f>ROUND(I244*H244,2)</f>
        <v>0</v>
      </c>
      <c r="K244" s="177" t="s">
        <v>155</v>
      </c>
      <c r="L244" s="41"/>
      <c r="M244" s="182" t="s">
        <v>19</v>
      </c>
      <c r="N244" s="183" t="s">
        <v>43</v>
      </c>
      <c r="O244" s="66"/>
      <c r="P244" s="184">
        <f>O244*H244</f>
        <v>0</v>
      </c>
      <c r="Q244" s="184">
        <v>0.02229</v>
      </c>
      <c r="R244" s="184">
        <f>Q244*H244</f>
        <v>0.06687</v>
      </c>
      <c r="S244" s="184">
        <v>0</v>
      </c>
      <c r="T244" s="185">
        <f>S244*H244</f>
        <v>0</v>
      </c>
      <c r="U244" s="36"/>
      <c r="V244" s="36"/>
      <c r="W244" s="36"/>
      <c r="X244" s="36"/>
      <c r="Y244" s="36"/>
      <c r="Z244" s="36"/>
      <c r="AA244" s="36"/>
      <c r="AB244" s="36"/>
      <c r="AC244" s="36"/>
      <c r="AD244" s="36"/>
      <c r="AE244" s="36"/>
      <c r="AR244" s="186" t="s">
        <v>242</v>
      </c>
      <c r="AT244" s="186" t="s">
        <v>145</v>
      </c>
      <c r="AU244" s="186" t="s">
        <v>82</v>
      </c>
      <c r="AY244" s="19" t="s">
        <v>143</v>
      </c>
      <c r="BE244" s="187">
        <f>IF(N244="základní",J244,0)</f>
        <v>0</v>
      </c>
      <c r="BF244" s="187">
        <f>IF(N244="snížená",J244,0)</f>
        <v>0</v>
      </c>
      <c r="BG244" s="187">
        <f>IF(N244="zákl. přenesená",J244,0)</f>
        <v>0</v>
      </c>
      <c r="BH244" s="187">
        <f>IF(N244="sníž. přenesená",J244,0)</f>
        <v>0</v>
      </c>
      <c r="BI244" s="187">
        <f>IF(N244="nulová",J244,0)</f>
        <v>0</v>
      </c>
      <c r="BJ244" s="19" t="s">
        <v>80</v>
      </c>
      <c r="BK244" s="187">
        <f>ROUND(I244*H244,2)</f>
        <v>0</v>
      </c>
      <c r="BL244" s="19" t="s">
        <v>242</v>
      </c>
      <c r="BM244" s="186" t="s">
        <v>2261</v>
      </c>
    </row>
    <row r="245" spans="1:47" s="2" customFormat="1" ht="29.25">
      <c r="A245" s="36"/>
      <c r="B245" s="37"/>
      <c r="C245" s="38"/>
      <c r="D245" s="188" t="s">
        <v>151</v>
      </c>
      <c r="E245" s="38"/>
      <c r="F245" s="189" t="s">
        <v>2262</v>
      </c>
      <c r="G245" s="38"/>
      <c r="H245" s="38"/>
      <c r="I245" s="190"/>
      <c r="J245" s="38"/>
      <c r="K245" s="38"/>
      <c r="L245" s="41"/>
      <c r="M245" s="191"/>
      <c r="N245" s="192"/>
      <c r="O245" s="66"/>
      <c r="P245" s="66"/>
      <c r="Q245" s="66"/>
      <c r="R245" s="66"/>
      <c r="S245" s="66"/>
      <c r="T245" s="67"/>
      <c r="U245" s="36"/>
      <c r="V245" s="36"/>
      <c r="W245" s="36"/>
      <c r="X245" s="36"/>
      <c r="Y245" s="36"/>
      <c r="Z245" s="36"/>
      <c r="AA245" s="36"/>
      <c r="AB245" s="36"/>
      <c r="AC245" s="36"/>
      <c r="AD245" s="36"/>
      <c r="AE245" s="36"/>
      <c r="AT245" s="19" t="s">
        <v>151</v>
      </c>
      <c r="AU245" s="19" t="s">
        <v>82</v>
      </c>
    </row>
    <row r="246" spans="1:65" s="2" customFormat="1" ht="37.9" customHeight="1">
      <c r="A246" s="36"/>
      <c r="B246" s="37"/>
      <c r="C246" s="175" t="s">
        <v>595</v>
      </c>
      <c r="D246" s="175" t="s">
        <v>145</v>
      </c>
      <c r="E246" s="176" t="s">
        <v>2263</v>
      </c>
      <c r="F246" s="177" t="s">
        <v>2264</v>
      </c>
      <c r="G246" s="178" t="s">
        <v>148</v>
      </c>
      <c r="H246" s="179">
        <v>1</v>
      </c>
      <c r="I246" s="180"/>
      <c r="J246" s="181">
        <f>ROUND(I246*H246,2)</f>
        <v>0</v>
      </c>
      <c r="K246" s="177" t="s">
        <v>155</v>
      </c>
      <c r="L246" s="41"/>
      <c r="M246" s="182" t="s">
        <v>19</v>
      </c>
      <c r="N246" s="183" t="s">
        <v>43</v>
      </c>
      <c r="O246" s="66"/>
      <c r="P246" s="184">
        <f>O246*H246</f>
        <v>0</v>
      </c>
      <c r="Q246" s="184">
        <v>0.0304</v>
      </c>
      <c r="R246" s="184">
        <f>Q246*H246</f>
        <v>0.0304</v>
      </c>
      <c r="S246" s="184">
        <v>0</v>
      </c>
      <c r="T246" s="185">
        <f>S246*H246</f>
        <v>0</v>
      </c>
      <c r="U246" s="36"/>
      <c r="V246" s="36"/>
      <c r="W246" s="36"/>
      <c r="X246" s="36"/>
      <c r="Y246" s="36"/>
      <c r="Z246" s="36"/>
      <c r="AA246" s="36"/>
      <c r="AB246" s="36"/>
      <c r="AC246" s="36"/>
      <c r="AD246" s="36"/>
      <c r="AE246" s="36"/>
      <c r="AR246" s="186" t="s">
        <v>242</v>
      </c>
      <c r="AT246" s="186" t="s">
        <v>145</v>
      </c>
      <c r="AU246" s="186" t="s">
        <v>82</v>
      </c>
      <c r="AY246" s="19" t="s">
        <v>143</v>
      </c>
      <c r="BE246" s="187">
        <f>IF(N246="základní",J246,0)</f>
        <v>0</v>
      </c>
      <c r="BF246" s="187">
        <f>IF(N246="snížená",J246,0)</f>
        <v>0</v>
      </c>
      <c r="BG246" s="187">
        <f>IF(N246="zákl. přenesená",J246,0)</f>
        <v>0</v>
      </c>
      <c r="BH246" s="187">
        <f>IF(N246="sníž. přenesená",J246,0)</f>
        <v>0</v>
      </c>
      <c r="BI246" s="187">
        <f>IF(N246="nulová",J246,0)</f>
        <v>0</v>
      </c>
      <c r="BJ246" s="19" t="s">
        <v>80</v>
      </c>
      <c r="BK246" s="187">
        <f>ROUND(I246*H246,2)</f>
        <v>0</v>
      </c>
      <c r="BL246" s="19" t="s">
        <v>242</v>
      </c>
      <c r="BM246" s="186" t="s">
        <v>2265</v>
      </c>
    </row>
    <row r="247" spans="1:47" s="2" customFormat="1" ht="29.25">
      <c r="A247" s="36"/>
      <c r="B247" s="37"/>
      <c r="C247" s="38"/>
      <c r="D247" s="188" t="s">
        <v>151</v>
      </c>
      <c r="E247" s="38"/>
      <c r="F247" s="189" t="s">
        <v>2266</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151</v>
      </c>
      <c r="AU247" s="19" t="s">
        <v>82</v>
      </c>
    </row>
    <row r="248" spans="1:65" s="2" customFormat="1" ht="37.9" customHeight="1">
      <c r="A248" s="36"/>
      <c r="B248" s="37"/>
      <c r="C248" s="175" t="s">
        <v>599</v>
      </c>
      <c r="D248" s="175" t="s">
        <v>145</v>
      </c>
      <c r="E248" s="176" t="s">
        <v>2267</v>
      </c>
      <c r="F248" s="177" t="s">
        <v>2268</v>
      </c>
      <c r="G248" s="178" t="s">
        <v>148</v>
      </c>
      <c r="H248" s="179">
        <v>3</v>
      </c>
      <c r="I248" s="180"/>
      <c r="J248" s="181">
        <f>ROUND(I248*H248,2)</f>
        <v>0</v>
      </c>
      <c r="K248" s="177" t="s">
        <v>155</v>
      </c>
      <c r="L248" s="41"/>
      <c r="M248" s="182" t="s">
        <v>19</v>
      </c>
      <c r="N248" s="183" t="s">
        <v>43</v>
      </c>
      <c r="O248" s="66"/>
      <c r="P248" s="184">
        <f>O248*H248</f>
        <v>0</v>
      </c>
      <c r="Q248" s="184">
        <v>0.0351</v>
      </c>
      <c r="R248" s="184">
        <f>Q248*H248</f>
        <v>0.1053</v>
      </c>
      <c r="S248" s="184">
        <v>0</v>
      </c>
      <c r="T248" s="185">
        <f>S248*H248</f>
        <v>0</v>
      </c>
      <c r="U248" s="36"/>
      <c r="V248" s="36"/>
      <c r="W248" s="36"/>
      <c r="X248" s="36"/>
      <c r="Y248" s="36"/>
      <c r="Z248" s="36"/>
      <c r="AA248" s="36"/>
      <c r="AB248" s="36"/>
      <c r="AC248" s="36"/>
      <c r="AD248" s="36"/>
      <c r="AE248" s="36"/>
      <c r="AR248" s="186" t="s">
        <v>242</v>
      </c>
      <c r="AT248" s="186" t="s">
        <v>145</v>
      </c>
      <c r="AU248" s="186" t="s">
        <v>82</v>
      </c>
      <c r="AY248" s="19" t="s">
        <v>143</v>
      </c>
      <c r="BE248" s="187">
        <f>IF(N248="základní",J248,0)</f>
        <v>0</v>
      </c>
      <c r="BF248" s="187">
        <f>IF(N248="snížená",J248,0)</f>
        <v>0</v>
      </c>
      <c r="BG248" s="187">
        <f>IF(N248="zákl. přenesená",J248,0)</f>
        <v>0</v>
      </c>
      <c r="BH248" s="187">
        <f>IF(N248="sníž. přenesená",J248,0)</f>
        <v>0</v>
      </c>
      <c r="BI248" s="187">
        <f>IF(N248="nulová",J248,0)</f>
        <v>0</v>
      </c>
      <c r="BJ248" s="19" t="s">
        <v>80</v>
      </c>
      <c r="BK248" s="187">
        <f>ROUND(I248*H248,2)</f>
        <v>0</v>
      </c>
      <c r="BL248" s="19" t="s">
        <v>242</v>
      </c>
      <c r="BM248" s="186" t="s">
        <v>2269</v>
      </c>
    </row>
    <row r="249" spans="1:47" s="2" customFormat="1" ht="29.25">
      <c r="A249" s="36"/>
      <c r="B249" s="37"/>
      <c r="C249" s="38"/>
      <c r="D249" s="188" t="s">
        <v>151</v>
      </c>
      <c r="E249" s="38"/>
      <c r="F249" s="189" t="s">
        <v>2270</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151</v>
      </c>
      <c r="AU249" s="19" t="s">
        <v>82</v>
      </c>
    </row>
    <row r="250" spans="1:65" s="2" customFormat="1" ht="37.9" customHeight="1">
      <c r="A250" s="36"/>
      <c r="B250" s="37"/>
      <c r="C250" s="175" t="s">
        <v>604</v>
      </c>
      <c r="D250" s="175" t="s">
        <v>145</v>
      </c>
      <c r="E250" s="176" t="s">
        <v>2271</v>
      </c>
      <c r="F250" s="177" t="s">
        <v>2272</v>
      </c>
      <c r="G250" s="178" t="s">
        <v>148</v>
      </c>
      <c r="H250" s="179">
        <v>2</v>
      </c>
      <c r="I250" s="180"/>
      <c r="J250" s="181">
        <f>ROUND(I250*H250,2)</f>
        <v>0</v>
      </c>
      <c r="K250" s="177" t="s">
        <v>155</v>
      </c>
      <c r="L250" s="41"/>
      <c r="M250" s="182" t="s">
        <v>19</v>
      </c>
      <c r="N250" s="183" t="s">
        <v>43</v>
      </c>
      <c r="O250" s="66"/>
      <c r="P250" s="184">
        <f>O250*H250</f>
        <v>0</v>
      </c>
      <c r="Q250" s="184">
        <v>0.0287</v>
      </c>
      <c r="R250" s="184">
        <f>Q250*H250</f>
        <v>0.0574</v>
      </c>
      <c r="S250" s="184">
        <v>0</v>
      </c>
      <c r="T250" s="185">
        <f>S250*H250</f>
        <v>0</v>
      </c>
      <c r="U250" s="36"/>
      <c r="V250" s="36"/>
      <c r="W250" s="36"/>
      <c r="X250" s="36"/>
      <c r="Y250" s="36"/>
      <c r="Z250" s="36"/>
      <c r="AA250" s="36"/>
      <c r="AB250" s="36"/>
      <c r="AC250" s="36"/>
      <c r="AD250" s="36"/>
      <c r="AE250" s="36"/>
      <c r="AR250" s="186" t="s">
        <v>242</v>
      </c>
      <c r="AT250" s="186" t="s">
        <v>145</v>
      </c>
      <c r="AU250" s="186" t="s">
        <v>82</v>
      </c>
      <c r="AY250" s="19" t="s">
        <v>143</v>
      </c>
      <c r="BE250" s="187">
        <f>IF(N250="základní",J250,0)</f>
        <v>0</v>
      </c>
      <c r="BF250" s="187">
        <f>IF(N250="snížená",J250,0)</f>
        <v>0</v>
      </c>
      <c r="BG250" s="187">
        <f>IF(N250="zákl. přenesená",J250,0)</f>
        <v>0</v>
      </c>
      <c r="BH250" s="187">
        <f>IF(N250="sníž. přenesená",J250,0)</f>
        <v>0</v>
      </c>
      <c r="BI250" s="187">
        <f>IF(N250="nulová",J250,0)</f>
        <v>0</v>
      </c>
      <c r="BJ250" s="19" t="s">
        <v>80</v>
      </c>
      <c r="BK250" s="187">
        <f>ROUND(I250*H250,2)</f>
        <v>0</v>
      </c>
      <c r="BL250" s="19" t="s">
        <v>242</v>
      </c>
      <c r="BM250" s="186" t="s">
        <v>2273</v>
      </c>
    </row>
    <row r="251" spans="1:47" s="2" customFormat="1" ht="29.25">
      <c r="A251" s="36"/>
      <c r="B251" s="37"/>
      <c r="C251" s="38"/>
      <c r="D251" s="188" t="s">
        <v>151</v>
      </c>
      <c r="E251" s="38"/>
      <c r="F251" s="189" t="s">
        <v>2274</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82</v>
      </c>
    </row>
    <row r="252" spans="1:65" s="2" customFormat="1" ht="37.9" customHeight="1">
      <c r="A252" s="36"/>
      <c r="B252" s="37"/>
      <c r="C252" s="175" t="s">
        <v>609</v>
      </c>
      <c r="D252" s="175" t="s">
        <v>145</v>
      </c>
      <c r="E252" s="176" t="s">
        <v>2275</v>
      </c>
      <c r="F252" s="177" t="s">
        <v>2276</v>
      </c>
      <c r="G252" s="178" t="s">
        <v>148</v>
      </c>
      <c r="H252" s="179">
        <v>1</v>
      </c>
      <c r="I252" s="180"/>
      <c r="J252" s="181">
        <f>ROUND(I252*H252,2)</f>
        <v>0</v>
      </c>
      <c r="K252" s="177" t="s">
        <v>155</v>
      </c>
      <c r="L252" s="41"/>
      <c r="M252" s="182" t="s">
        <v>19</v>
      </c>
      <c r="N252" s="183" t="s">
        <v>43</v>
      </c>
      <c r="O252" s="66"/>
      <c r="P252" s="184">
        <f>O252*H252</f>
        <v>0</v>
      </c>
      <c r="Q252" s="184">
        <v>0.04784</v>
      </c>
      <c r="R252" s="184">
        <f>Q252*H252</f>
        <v>0.04784</v>
      </c>
      <c r="S252" s="184">
        <v>0</v>
      </c>
      <c r="T252" s="185">
        <f>S252*H252</f>
        <v>0</v>
      </c>
      <c r="U252" s="36"/>
      <c r="V252" s="36"/>
      <c r="W252" s="36"/>
      <c r="X252" s="36"/>
      <c r="Y252" s="36"/>
      <c r="Z252" s="36"/>
      <c r="AA252" s="36"/>
      <c r="AB252" s="36"/>
      <c r="AC252" s="36"/>
      <c r="AD252" s="36"/>
      <c r="AE252" s="36"/>
      <c r="AR252" s="186" t="s">
        <v>242</v>
      </c>
      <c r="AT252" s="186" t="s">
        <v>145</v>
      </c>
      <c r="AU252" s="186" t="s">
        <v>82</v>
      </c>
      <c r="AY252" s="19" t="s">
        <v>143</v>
      </c>
      <c r="BE252" s="187">
        <f>IF(N252="základní",J252,0)</f>
        <v>0</v>
      </c>
      <c r="BF252" s="187">
        <f>IF(N252="snížená",J252,0)</f>
        <v>0</v>
      </c>
      <c r="BG252" s="187">
        <f>IF(N252="zákl. přenesená",J252,0)</f>
        <v>0</v>
      </c>
      <c r="BH252" s="187">
        <f>IF(N252="sníž. přenesená",J252,0)</f>
        <v>0</v>
      </c>
      <c r="BI252" s="187">
        <f>IF(N252="nulová",J252,0)</f>
        <v>0</v>
      </c>
      <c r="BJ252" s="19" t="s">
        <v>80</v>
      </c>
      <c r="BK252" s="187">
        <f>ROUND(I252*H252,2)</f>
        <v>0</v>
      </c>
      <c r="BL252" s="19" t="s">
        <v>242</v>
      </c>
      <c r="BM252" s="186" t="s">
        <v>2277</v>
      </c>
    </row>
    <row r="253" spans="1:47" s="2" customFormat="1" ht="29.25">
      <c r="A253" s="36"/>
      <c r="B253" s="37"/>
      <c r="C253" s="38"/>
      <c r="D253" s="188" t="s">
        <v>151</v>
      </c>
      <c r="E253" s="38"/>
      <c r="F253" s="189" t="s">
        <v>2278</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82</v>
      </c>
    </row>
    <row r="254" spans="1:65" s="2" customFormat="1" ht="37.9" customHeight="1">
      <c r="A254" s="36"/>
      <c r="B254" s="37"/>
      <c r="C254" s="175" t="s">
        <v>614</v>
      </c>
      <c r="D254" s="175" t="s">
        <v>145</v>
      </c>
      <c r="E254" s="176" t="s">
        <v>2279</v>
      </c>
      <c r="F254" s="177" t="s">
        <v>2280</v>
      </c>
      <c r="G254" s="178" t="s">
        <v>148</v>
      </c>
      <c r="H254" s="179">
        <v>1</v>
      </c>
      <c r="I254" s="180"/>
      <c r="J254" s="181">
        <f>ROUND(I254*H254,2)</f>
        <v>0</v>
      </c>
      <c r="K254" s="177" t="s">
        <v>155</v>
      </c>
      <c r="L254" s="41"/>
      <c r="M254" s="182" t="s">
        <v>19</v>
      </c>
      <c r="N254" s="183" t="s">
        <v>43</v>
      </c>
      <c r="O254" s="66"/>
      <c r="P254" s="184">
        <f>O254*H254</f>
        <v>0</v>
      </c>
      <c r="Q254" s="184">
        <v>0.0561</v>
      </c>
      <c r="R254" s="184">
        <f>Q254*H254</f>
        <v>0.0561</v>
      </c>
      <c r="S254" s="184">
        <v>0</v>
      </c>
      <c r="T254" s="185">
        <f>S254*H254</f>
        <v>0</v>
      </c>
      <c r="U254" s="36"/>
      <c r="V254" s="36"/>
      <c r="W254" s="36"/>
      <c r="X254" s="36"/>
      <c r="Y254" s="36"/>
      <c r="Z254" s="36"/>
      <c r="AA254" s="36"/>
      <c r="AB254" s="36"/>
      <c r="AC254" s="36"/>
      <c r="AD254" s="36"/>
      <c r="AE254" s="36"/>
      <c r="AR254" s="186" t="s">
        <v>242</v>
      </c>
      <c r="AT254" s="186" t="s">
        <v>145</v>
      </c>
      <c r="AU254" s="186" t="s">
        <v>82</v>
      </c>
      <c r="AY254" s="19" t="s">
        <v>143</v>
      </c>
      <c r="BE254" s="187">
        <f>IF(N254="základní",J254,0)</f>
        <v>0</v>
      </c>
      <c r="BF254" s="187">
        <f>IF(N254="snížená",J254,0)</f>
        <v>0</v>
      </c>
      <c r="BG254" s="187">
        <f>IF(N254="zákl. přenesená",J254,0)</f>
        <v>0</v>
      </c>
      <c r="BH254" s="187">
        <f>IF(N254="sníž. přenesená",J254,0)</f>
        <v>0</v>
      </c>
      <c r="BI254" s="187">
        <f>IF(N254="nulová",J254,0)</f>
        <v>0</v>
      </c>
      <c r="BJ254" s="19" t="s">
        <v>80</v>
      </c>
      <c r="BK254" s="187">
        <f>ROUND(I254*H254,2)</f>
        <v>0</v>
      </c>
      <c r="BL254" s="19" t="s">
        <v>242</v>
      </c>
      <c r="BM254" s="186" t="s">
        <v>2281</v>
      </c>
    </row>
    <row r="255" spans="1:47" s="2" customFormat="1" ht="29.25">
      <c r="A255" s="36"/>
      <c r="B255" s="37"/>
      <c r="C255" s="38"/>
      <c r="D255" s="188" t="s">
        <v>151</v>
      </c>
      <c r="E255" s="38"/>
      <c r="F255" s="189" t="s">
        <v>2282</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82</v>
      </c>
    </row>
    <row r="256" spans="1:65" s="2" customFormat="1" ht="14.45" customHeight="1">
      <c r="A256" s="36"/>
      <c r="B256" s="37"/>
      <c r="C256" s="175" t="s">
        <v>618</v>
      </c>
      <c r="D256" s="175" t="s">
        <v>145</v>
      </c>
      <c r="E256" s="176" t="s">
        <v>2283</v>
      </c>
      <c r="F256" s="177" t="s">
        <v>2284</v>
      </c>
      <c r="G256" s="178" t="s">
        <v>148</v>
      </c>
      <c r="H256" s="179">
        <v>113</v>
      </c>
      <c r="I256" s="180"/>
      <c r="J256" s="181">
        <f>ROUND(I256*H256,2)</f>
        <v>0</v>
      </c>
      <c r="K256" s="177" t="s">
        <v>155</v>
      </c>
      <c r="L256" s="41"/>
      <c r="M256" s="182" t="s">
        <v>19</v>
      </c>
      <c r="N256" s="183" t="s">
        <v>43</v>
      </c>
      <c r="O256" s="66"/>
      <c r="P256" s="184">
        <f>O256*H256</f>
        <v>0</v>
      </c>
      <c r="Q256" s="184">
        <v>0</v>
      </c>
      <c r="R256" s="184">
        <f>Q256*H256</f>
        <v>0</v>
      </c>
      <c r="S256" s="184">
        <v>0</v>
      </c>
      <c r="T256" s="185">
        <f>S256*H256</f>
        <v>0</v>
      </c>
      <c r="U256" s="36"/>
      <c r="V256" s="36"/>
      <c r="W256" s="36"/>
      <c r="X256" s="36"/>
      <c r="Y256" s="36"/>
      <c r="Z256" s="36"/>
      <c r="AA256" s="36"/>
      <c r="AB256" s="36"/>
      <c r="AC256" s="36"/>
      <c r="AD256" s="36"/>
      <c r="AE256" s="36"/>
      <c r="AR256" s="186" t="s">
        <v>242</v>
      </c>
      <c r="AT256" s="186" t="s">
        <v>145</v>
      </c>
      <c r="AU256" s="186" t="s">
        <v>82</v>
      </c>
      <c r="AY256" s="19" t="s">
        <v>143</v>
      </c>
      <c r="BE256" s="187">
        <f>IF(N256="základní",J256,0)</f>
        <v>0</v>
      </c>
      <c r="BF256" s="187">
        <f>IF(N256="snížená",J256,0)</f>
        <v>0</v>
      </c>
      <c r="BG256" s="187">
        <f>IF(N256="zákl. přenesená",J256,0)</f>
        <v>0</v>
      </c>
      <c r="BH256" s="187">
        <f>IF(N256="sníž. přenesená",J256,0)</f>
        <v>0</v>
      </c>
      <c r="BI256" s="187">
        <f>IF(N256="nulová",J256,0)</f>
        <v>0</v>
      </c>
      <c r="BJ256" s="19" t="s">
        <v>80</v>
      </c>
      <c r="BK256" s="187">
        <f>ROUND(I256*H256,2)</f>
        <v>0</v>
      </c>
      <c r="BL256" s="19" t="s">
        <v>242</v>
      </c>
      <c r="BM256" s="186" t="s">
        <v>2285</v>
      </c>
    </row>
    <row r="257" spans="1:47" s="2" customFormat="1" ht="12">
      <c r="A257" s="36"/>
      <c r="B257" s="37"/>
      <c r="C257" s="38"/>
      <c r="D257" s="188" t="s">
        <v>151</v>
      </c>
      <c r="E257" s="38"/>
      <c r="F257" s="189" t="s">
        <v>2286</v>
      </c>
      <c r="G257" s="38"/>
      <c r="H257" s="38"/>
      <c r="I257" s="190"/>
      <c r="J257" s="38"/>
      <c r="K257" s="38"/>
      <c r="L257" s="41"/>
      <c r="M257" s="191"/>
      <c r="N257" s="192"/>
      <c r="O257" s="66"/>
      <c r="P257" s="66"/>
      <c r="Q257" s="66"/>
      <c r="R257" s="66"/>
      <c r="S257" s="66"/>
      <c r="T257" s="67"/>
      <c r="U257" s="36"/>
      <c r="V257" s="36"/>
      <c r="W257" s="36"/>
      <c r="X257" s="36"/>
      <c r="Y257" s="36"/>
      <c r="Z257" s="36"/>
      <c r="AA257" s="36"/>
      <c r="AB257" s="36"/>
      <c r="AC257" s="36"/>
      <c r="AD257" s="36"/>
      <c r="AE257" s="36"/>
      <c r="AT257" s="19" t="s">
        <v>151</v>
      </c>
      <c r="AU257" s="19" t="s">
        <v>82</v>
      </c>
    </row>
    <row r="258" spans="1:65" s="2" customFormat="1" ht="14.45" customHeight="1">
      <c r="A258" s="36"/>
      <c r="B258" s="37"/>
      <c r="C258" s="175" t="s">
        <v>636</v>
      </c>
      <c r="D258" s="175" t="s">
        <v>145</v>
      </c>
      <c r="E258" s="176" t="s">
        <v>2287</v>
      </c>
      <c r="F258" s="177" t="s">
        <v>2288</v>
      </c>
      <c r="G258" s="178" t="s">
        <v>154</v>
      </c>
      <c r="H258" s="179">
        <v>920</v>
      </c>
      <c r="I258" s="180"/>
      <c r="J258" s="181">
        <f>ROUND(I258*H258,2)</f>
        <v>0</v>
      </c>
      <c r="K258" s="177" t="s">
        <v>155</v>
      </c>
      <c r="L258" s="41"/>
      <c r="M258" s="182" t="s">
        <v>19</v>
      </c>
      <c r="N258" s="183" t="s">
        <v>43</v>
      </c>
      <c r="O258" s="66"/>
      <c r="P258" s="184">
        <f>O258*H258</f>
        <v>0</v>
      </c>
      <c r="Q258" s="184">
        <v>0</v>
      </c>
      <c r="R258" s="184">
        <f>Q258*H258</f>
        <v>0</v>
      </c>
      <c r="S258" s="184">
        <v>0</v>
      </c>
      <c r="T258" s="185">
        <f>S258*H258</f>
        <v>0</v>
      </c>
      <c r="U258" s="36"/>
      <c r="V258" s="36"/>
      <c r="W258" s="36"/>
      <c r="X258" s="36"/>
      <c r="Y258" s="36"/>
      <c r="Z258" s="36"/>
      <c r="AA258" s="36"/>
      <c r="AB258" s="36"/>
      <c r="AC258" s="36"/>
      <c r="AD258" s="36"/>
      <c r="AE258" s="36"/>
      <c r="AR258" s="186" t="s">
        <v>242</v>
      </c>
      <c r="AT258" s="186" t="s">
        <v>145</v>
      </c>
      <c r="AU258" s="186" t="s">
        <v>82</v>
      </c>
      <c r="AY258" s="19" t="s">
        <v>143</v>
      </c>
      <c r="BE258" s="187">
        <f>IF(N258="základní",J258,0)</f>
        <v>0</v>
      </c>
      <c r="BF258" s="187">
        <f>IF(N258="snížená",J258,0)</f>
        <v>0</v>
      </c>
      <c r="BG258" s="187">
        <f>IF(N258="zákl. přenesená",J258,0)</f>
        <v>0</v>
      </c>
      <c r="BH258" s="187">
        <f>IF(N258="sníž. přenesená",J258,0)</f>
        <v>0</v>
      </c>
      <c r="BI258" s="187">
        <f>IF(N258="nulová",J258,0)</f>
        <v>0</v>
      </c>
      <c r="BJ258" s="19" t="s">
        <v>80</v>
      </c>
      <c r="BK258" s="187">
        <f>ROUND(I258*H258,2)</f>
        <v>0</v>
      </c>
      <c r="BL258" s="19" t="s">
        <v>242</v>
      </c>
      <c r="BM258" s="186" t="s">
        <v>2289</v>
      </c>
    </row>
    <row r="259" spans="1:47" s="2" customFormat="1" ht="19.5">
      <c r="A259" s="36"/>
      <c r="B259" s="37"/>
      <c r="C259" s="38"/>
      <c r="D259" s="188" t="s">
        <v>151</v>
      </c>
      <c r="E259" s="38"/>
      <c r="F259" s="189" t="s">
        <v>2290</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82</v>
      </c>
    </row>
    <row r="260" spans="1:65" s="2" customFormat="1" ht="24.2" customHeight="1">
      <c r="A260" s="36"/>
      <c r="B260" s="37"/>
      <c r="C260" s="175" t="s">
        <v>641</v>
      </c>
      <c r="D260" s="175" t="s">
        <v>145</v>
      </c>
      <c r="E260" s="176" t="s">
        <v>2291</v>
      </c>
      <c r="F260" s="177" t="s">
        <v>2292</v>
      </c>
      <c r="G260" s="178" t="s">
        <v>148</v>
      </c>
      <c r="H260" s="179">
        <v>20</v>
      </c>
      <c r="I260" s="180"/>
      <c r="J260" s="181">
        <f>ROUND(I260*H260,2)</f>
        <v>0</v>
      </c>
      <c r="K260" s="177" t="s">
        <v>155</v>
      </c>
      <c r="L260" s="41"/>
      <c r="M260" s="182" t="s">
        <v>19</v>
      </c>
      <c r="N260" s="183" t="s">
        <v>43</v>
      </c>
      <c r="O260" s="66"/>
      <c r="P260" s="184">
        <f>O260*H260</f>
        <v>0</v>
      </c>
      <c r="Q260" s="184">
        <v>2E-05</v>
      </c>
      <c r="R260" s="184">
        <f>Q260*H260</f>
        <v>0.0004</v>
      </c>
      <c r="S260" s="184">
        <v>0</v>
      </c>
      <c r="T260" s="185">
        <f>S260*H260</f>
        <v>0</v>
      </c>
      <c r="U260" s="36"/>
      <c r="V260" s="36"/>
      <c r="W260" s="36"/>
      <c r="X260" s="36"/>
      <c r="Y260" s="36"/>
      <c r="Z260" s="36"/>
      <c r="AA260" s="36"/>
      <c r="AB260" s="36"/>
      <c r="AC260" s="36"/>
      <c r="AD260" s="36"/>
      <c r="AE260" s="36"/>
      <c r="AR260" s="186" t="s">
        <v>242</v>
      </c>
      <c r="AT260" s="186" t="s">
        <v>145</v>
      </c>
      <c r="AU260" s="186" t="s">
        <v>82</v>
      </c>
      <c r="AY260" s="19" t="s">
        <v>143</v>
      </c>
      <c r="BE260" s="187">
        <f>IF(N260="základní",J260,0)</f>
        <v>0</v>
      </c>
      <c r="BF260" s="187">
        <f>IF(N260="snížená",J260,0)</f>
        <v>0</v>
      </c>
      <c r="BG260" s="187">
        <f>IF(N260="zákl. přenesená",J260,0)</f>
        <v>0</v>
      </c>
      <c r="BH260" s="187">
        <f>IF(N260="sníž. přenesená",J260,0)</f>
        <v>0</v>
      </c>
      <c r="BI260" s="187">
        <f>IF(N260="nulová",J260,0)</f>
        <v>0</v>
      </c>
      <c r="BJ260" s="19" t="s">
        <v>80</v>
      </c>
      <c r="BK260" s="187">
        <f>ROUND(I260*H260,2)</f>
        <v>0</v>
      </c>
      <c r="BL260" s="19" t="s">
        <v>242</v>
      </c>
      <c r="BM260" s="186" t="s">
        <v>2293</v>
      </c>
    </row>
    <row r="261" spans="1:47" s="2" customFormat="1" ht="19.5">
      <c r="A261" s="36"/>
      <c r="B261" s="37"/>
      <c r="C261" s="38"/>
      <c r="D261" s="188" t="s">
        <v>151</v>
      </c>
      <c r="E261" s="38"/>
      <c r="F261" s="189" t="s">
        <v>2294</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151</v>
      </c>
      <c r="AU261" s="19" t="s">
        <v>82</v>
      </c>
    </row>
    <row r="262" spans="1:65" s="2" customFormat="1" ht="24.2" customHeight="1">
      <c r="A262" s="36"/>
      <c r="B262" s="37"/>
      <c r="C262" s="175" t="s">
        <v>645</v>
      </c>
      <c r="D262" s="175" t="s">
        <v>145</v>
      </c>
      <c r="E262" s="176" t="s">
        <v>2295</v>
      </c>
      <c r="F262" s="177" t="s">
        <v>2296</v>
      </c>
      <c r="G262" s="178" t="s">
        <v>148</v>
      </c>
      <c r="H262" s="179">
        <v>26</v>
      </c>
      <c r="I262" s="180"/>
      <c r="J262" s="181">
        <f>ROUND(I262*H262,2)</f>
        <v>0</v>
      </c>
      <c r="K262" s="177" t="s">
        <v>155</v>
      </c>
      <c r="L262" s="41"/>
      <c r="M262" s="182" t="s">
        <v>19</v>
      </c>
      <c r="N262" s="183" t="s">
        <v>43</v>
      </c>
      <c r="O262" s="66"/>
      <c r="P262" s="184">
        <f>O262*H262</f>
        <v>0</v>
      </c>
      <c r="Q262" s="184">
        <v>1E-05</v>
      </c>
      <c r="R262" s="184">
        <f>Q262*H262</f>
        <v>0.00026000000000000003</v>
      </c>
      <c r="S262" s="184">
        <v>0.00075</v>
      </c>
      <c r="T262" s="185">
        <f>S262*H262</f>
        <v>0.0195</v>
      </c>
      <c r="U262" s="36"/>
      <c r="V262" s="36"/>
      <c r="W262" s="36"/>
      <c r="X262" s="36"/>
      <c r="Y262" s="36"/>
      <c r="Z262" s="36"/>
      <c r="AA262" s="36"/>
      <c r="AB262" s="36"/>
      <c r="AC262" s="36"/>
      <c r="AD262" s="36"/>
      <c r="AE262" s="36"/>
      <c r="AR262" s="186" t="s">
        <v>242</v>
      </c>
      <c r="AT262" s="186" t="s">
        <v>145</v>
      </c>
      <c r="AU262" s="186" t="s">
        <v>82</v>
      </c>
      <c r="AY262" s="19" t="s">
        <v>143</v>
      </c>
      <c r="BE262" s="187">
        <f>IF(N262="základní",J262,0)</f>
        <v>0</v>
      </c>
      <c r="BF262" s="187">
        <f>IF(N262="snížená",J262,0)</f>
        <v>0</v>
      </c>
      <c r="BG262" s="187">
        <f>IF(N262="zákl. přenesená",J262,0)</f>
        <v>0</v>
      </c>
      <c r="BH262" s="187">
        <f>IF(N262="sníž. přenesená",J262,0)</f>
        <v>0</v>
      </c>
      <c r="BI262" s="187">
        <f>IF(N262="nulová",J262,0)</f>
        <v>0</v>
      </c>
      <c r="BJ262" s="19" t="s">
        <v>80</v>
      </c>
      <c r="BK262" s="187">
        <f>ROUND(I262*H262,2)</f>
        <v>0</v>
      </c>
      <c r="BL262" s="19" t="s">
        <v>242</v>
      </c>
      <c r="BM262" s="186" t="s">
        <v>2297</v>
      </c>
    </row>
    <row r="263" spans="1:47" s="2" customFormat="1" ht="19.5">
      <c r="A263" s="36"/>
      <c r="B263" s="37"/>
      <c r="C263" s="38"/>
      <c r="D263" s="188" t="s">
        <v>151</v>
      </c>
      <c r="E263" s="38"/>
      <c r="F263" s="189" t="s">
        <v>2298</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82</v>
      </c>
    </row>
    <row r="264" spans="1:65" s="2" customFormat="1" ht="14.45" customHeight="1">
      <c r="A264" s="36"/>
      <c r="B264" s="37"/>
      <c r="C264" s="175" t="s">
        <v>649</v>
      </c>
      <c r="D264" s="175" t="s">
        <v>145</v>
      </c>
      <c r="E264" s="176" t="s">
        <v>2299</v>
      </c>
      <c r="F264" s="177" t="s">
        <v>2300</v>
      </c>
      <c r="G264" s="178" t="s">
        <v>154</v>
      </c>
      <c r="H264" s="179">
        <v>920</v>
      </c>
      <c r="I264" s="180"/>
      <c r="J264" s="181">
        <f>ROUND(I264*H264,2)</f>
        <v>0</v>
      </c>
      <c r="K264" s="177" t="s">
        <v>155</v>
      </c>
      <c r="L264" s="41"/>
      <c r="M264" s="182" t="s">
        <v>19</v>
      </c>
      <c r="N264" s="183" t="s">
        <v>43</v>
      </c>
      <c r="O264" s="66"/>
      <c r="P264" s="184">
        <f>O264*H264</f>
        <v>0</v>
      </c>
      <c r="Q264" s="184">
        <v>0</v>
      </c>
      <c r="R264" s="184">
        <f>Q264*H264</f>
        <v>0</v>
      </c>
      <c r="S264" s="184">
        <v>0</v>
      </c>
      <c r="T264" s="185">
        <f>S264*H264</f>
        <v>0</v>
      </c>
      <c r="U264" s="36"/>
      <c r="V264" s="36"/>
      <c r="W264" s="36"/>
      <c r="X264" s="36"/>
      <c r="Y264" s="36"/>
      <c r="Z264" s="36"/>
      <c r="AA264" s="36"/>
      <c r="AB264" s="36"/>
      <c r="AC264" s="36"/>
      <c r="AD264" s="36"/>
      <c r="AE264" s="36"/>
      <c r="AR264" s="186" t="s">
        <v>242</v>
      </c>
      <c r="AT264" s="186" t="s">
        <v>145</v>
      </c>
      <c r="AU264" s="186" t="s">
        <v>82</v>
      </c>
      <c r="AY264" s="19" t="s">
        <v>143</v>
      </c>
      <c r="BE264" s="187">
        <f>IF(N264="základní",J264,0)</f>
        <v>0</v>
      </c>
      <c r="BF264" s="187">
        <f>IF(N264="snížená",J264,0)</f>
        <v>0</v>
      </c>
      <c r="BG264" s="187">
        <f>IF(N264="zákl. přenesená",J264,0)</f>
        <v>0</v>
      </c>
      <c r="BH264" s="187">
        <f>IF(N264="sníž. přenesená",J264,0)</f>
        <v>0</v>
      </c>
      <c r="BI264" s="187">
        <f>IF(N264="nulová",J264,0)</f>
        <v>0</v>
      </c>
      <c r="BJ264" s="19" t="s">
        <v>80</v>
      </c>
      <c r="BK264" s="187">
        <f>ROUND(I264*H264,2)</f>
        <v>0</v>
      </c>
      <c r="BL264" s="19" t="s">
        <v>242</v>
      </c>
      <c r="BM264" s="186" t="s">
        <v>2301</v>
      </c>
    </row>
    <row r="265" spans="1:47" s="2" customFormat="1" ht="19.5">
      <c r="A265" s="36"/>
      <c r="B265" s="37"/>
      <c r="C265" s="38"/>
      <c r="D265" s="188" t="s">
        <v>151</v>
      </c>
      <c r="E265" s="38"/>
      <c r="F265" s="189" t="s">
        <v>2302</v>
      </c>
      <c r="G265" s="38"/>
      <c r="H265" s="38"/>
      <c r="I265" s="190"/>
      <c r="J265" s="38"/>
      <c r="K265" s="38"/>
      <c r="L265" s="41"/>
      <c r="M265" s="191"/>
      <c r="N265" s="192"/>
      <c r="O265" s="66"/>
      <c r="P265" s="66"/>
      <c r="Q265" s="66"/>
      <c r="R265" s="66"/>
      <c r="S265" s="66"/>
      <c r="T265" s="67"/>
      <c r="U265" s="36"/>
      <c r="V265" s="36"/>
      <c r="W265" s="36"/>
      <c r="X265" s="36"/>
      <c r="Y265" s="36"/>
      <c r="Z265" s="36"/>
      <c r="AA265" s="36"/>
      <c r="AB265" s="36"/>
      <c r="AC265" s="36"/>
      <c r="AD265" s="36"/>
      <c r="AE265" s="36"/>
      <c r="AT265" s="19" t="s">
        <v>151</v>
      </c>
      <c r="AU265" s="19" t="s">
        <v>82</v>
      </c>
    </row>
    <row r="266" spans="1:65" s="2" customFormat="1" ht="24.2" customHeight="1">
      <c r="A266" s="36"/>
      <c r="B266" s="37"/>
      <c r="C266" s="175" t="s">
        <v>659</v>
      </c>
      <c r="D266" s="175" t="s">
        <v>145</v>
      </c>
      <c r="E266" s="176" t="s">
        <v>2303</v>
      </c>
      <c r="F266" s="177" t="s">
        <v>2304</v>
      </c>
      <c r="G266" s="178" t="s">
        <v>196</v>
      </c>
      <c r="H266" s="179">
        <v>0.45</v>
      </c>
      <c r="I266" s="180"/>
      <c r="J266" s="181">
        <f>ROUND(I266*H266,2)</f>
        <v>0</v>
      </c>
      <c r="K266" s="177" t="s">
        <v>155</v>
      </c>
      <c r="L266" s="41"/>
      <c r="M266" s="182" t="s">
        <v>19</v>
      </c>
      <c r="N266" s="183" t="s">
        <v>43</v>
      </c>
      <c r="O266" s="66"/>
      <c r="P266" s="184">
        <f>O266*H266</f>
        <v>0</v>
      </c>
      <c r="Q266" s="184">
        <v>0</v>
      </c>
      <c r="R266" s="184">
        <f>Q266*H266</f>
        <v>0</v>
      </c>
      <c r="S266" s="184">
        <v>0</v>
      </c>
      <c r="T266" s="185">
        <f>S266*H266</f>
        <v>0</v>
      </c>
      <c r="U266" s="36"/>
      <c r="V266" s="36"/>
      <c r="W266" s="36"/>
      <c r="X266" s="36"/>
      <c r="Y266" s="36"/>
      <c r="Z266" s="36"/>
      <c r="AA266" s="36"/>
      <c r="AB266" s="36"/>
      <c r="AC266" s="36"/>
      <c r="AD266" s="36"/>
      <c r="AE266" s="36"/>
      <c r="AR266" s="186" t="s">
        <v>242</v>
      </c>
      <c r="AT266" s="186" t="s">
        <v>145</v>
      </c>
      <c r="AU266" s="186" t="s">
        <v>82</v>
      </c>
      <c r="AY266" s="19" t="s">
        <v>143</v>
      </c>
      <c r="BE266" s="187">
        <f>IF(N266="základní",J266,0)</f>
        <v>0</v>
      </c>
      <c r="BF266" s="187">
        <f>IF(N266="snížená",J266,0)</f>
        <v>0</v>
      </c>
      <c r="BG266" s="187">
        <f>IF(N266="zákl. přenesená",J266,0)</f>
        <v>0</v>
      </c>
      <c r="BH266" s="187">
        <f>IF(N266="sníž. přenesená",J266,0)</f>
        <v>0</v>
      </c>
      <c r="BI266" s="187">
        <f>IF(N266="nulová",J266,0)</f>
        <v>0</v>
      </c>
      <c r="BJ266" s="19" t="s">
        <v>80</v>
      </c>
      <c r="BK266" s="187">
        <f>ROUND(I266*H266,2)</f>
        <v>0</v>
      </c>
      <c r="BL266" s="19" t="s">
        <v>242</v>
      </c>
      <c r="BM266" s="186" t="s">
        <v>2305</v>
      </c>
    </row>
    <row r="267" spans="1:47" s="2" customFormat="1" ht="19.5">
      <c r="A267" s="36"/>
      <c r="B267" s="37"/>
      <c r="C267" s="38"/>
      <c r="D267" s="188" t="s">
        <v>151</v>
      </c>
      <c r="E267" s="38"/>
      <c r="F267" s="189" t="s">
        <v>2306</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151</v>
      </c>
      <c r="AU267" s="19" t="s">
        <v>82</v>
      </c>
    </row>
    <row r="268" spans="1:65" s="2" customFormat="1" ht="24.2" customHeight="1">
      <c r="A268" s="36"/>
      <c r="B268" s="37"/>
      <c r="C268" s="175" t="s">
        <v>676</v>
      </c>
      <c r="D268" s="175" t="s">
        <v>145</v>
      </c>
      <c r="E268" s="176" t="s">
        <v>2307</v>
      </c>
      <c r="F268" s="177" t="s">
        <v>2308</v>
      </c>
      <c r="G268" s="178" t="s">
        <v>196</v>
      </c>
      <c r="H268" s="179">
        <v>0.45</v>
      </c>
      <c r="I268" s="180"/>
      <c r="J268" s="181">
        <f>ROUND(I268*H268,2)</f>
        <v>0</v>
      </c>
      <c r="K268" s="177" t="s">
        <v>155</v>
      </c>
      <c r="L268" s="41"/>
      <c r="M268" s="182" t="s">
        <v>19</v>
      </c>
      <c r="N268" s="183" t="s">
        <v>43</v>
      </c>
      <c r="O268" s="66"/>
      <c r="P268" s="184">
        <f>O268*H268</f>
        <v>0</v>
      </c>
      <c r="Q268" s="184">
        <v>0</v>
      </c>
      <c r="R268" s="184">
        <f>Q268*H268</f>
        <v>0</v>
      </c>
      <c r="S268" s="184">
        <v>0</v>
      </c>
      <c r="T268" s="185">
        <f>S268*H268</f>
        <v>0</v>
      </c>
      <c r="U268" s="36"/>
      <c r="V268" s="36"/>
      <c r="W268" s="36"/>
      <c r="X268" s="36"/>
      <c r="Y268" s="36"/>
      <c r="Z268" s="36"/>
      <c r="AA268" s="36"/>
      <c r="AB268" s="36"/>
      <c r="AC268" s="36"/>
      <c r="AD268" s="36"/>
      <c r="AE268" s="36"/>
      <c r="AR268" s="186" t="s">
        <v>242</v>
      </c>
      <c r="AT268" s="186" t="s">
        <v>145</v>
      </c>
      <c r="AU268" s="186" t="s">
        <v>82</v>
      </c>
      <c r="AY268" s="19" t="s">
        <v>143</v>
      </c>
      <c r="BE268" s="187">
        <f>IF(N268="základní",J268,0)</f>
        <v>0</v>
      </c>
      <c r="BF268" s="187">
        <f>IF(N268="snížená",J268,0)</f>
        <v>0</v>
      </c>
      <c r="BG268" s="187">
        <f>IF(N268="zákl. přenesená",J268,0)</f>
        <v>0</v>
      </c>
      <c r="BH268" s="187">
        <f>IF(N268="sníž. přenesená",J268,0)</f>
        <v>0</v>
      </c>
      <c r="BI268" s="187">
        <f>IF(N268="nulová",J268,0)</f>
        <v>0</v>
      </c>
      <c r="BJ268" s="19" t="s">
        <v>80</v>
      </c>
      <c r="BK268" s="187">
        <f>ROUND(I268*H268,2)</f>
        <v>0</v>
      </c>
      <c r="BL268" s="19" t="s">
        <v>242</v>
      </c>
      <c r="BM268" s="186" t="s">
        <v>2309</v>
      </c>
    </row>
    <row r="269" spans="1:47" s="2" customFormat="1" ht="29.25">
      <c r="A269" s="36"/>
      <c r="B269" s="37"/>
      <c r="C269" s="38"/>
      <c r="D269" s="188" t="s">
        <v>151</v>
      </c>
      <c r="E269" s="38"/>
      <c r="F269" s="189" t="s">
        <v>2310</v>
      </c>
      <c r="G269" s="38"/>
      <c r="H269" s="38"/>
      <c r="I269" s="190"/>
      <c r="J269" s="38"/>
      <c r="K269" s="38"/>
      <c r="L269" s="41"/>
      <c r="M269" s="191"/>
      <c r="N269" s="192"/>
      <c r="O269" s="66"/>
      <c r="P269" s="66"/>
      <c r="Q269" s="66"/>
      <c r="R269" s="66"/>
      <c r="S269" s="66"/>
      <c r="T269" s="67"/>
      <c r="U269" s="36"/>
      <c r="V269" s="36"/>
      <c r="W269" s="36"/>
      <c r="X269" s="36"/>
      <c r="Y269" s="36"/>
      <c r="Z269" s="36"/>
      <c r="AA269" s="36"/>
      <c r="AB269" s="36"/>
      <c r="AC269" s="36"/>
      <c r="AD269" s="36"/>
      <c r="AE269" s="36"/>
      <c r="AT269" s="19" t="s">
        <v>151</v>
      </c>
      <c r="AU269" s="19" t="s">
        <v>82</v>
      </c>
    </row>
    <row r="270" spans="1:65" s="2" customFormat="1" ht="24.2" customHeight="1">
      <c r="A270" s="36"/>
      <c r="B270" s="37"/>
      <c r="C270" s="175" t="s">
        <v>737</v>
      </c>
      <c r="D270" s="175" t="s">
        <v>145</v>
      </c>
      <c r="E270" s="176" t="s">
        <v>2311</v>
      </c>
      <c r="F270" s="177" t="s">
        <v>2312</v>
      </c>
      <c r="G270" s="178" t="s">
        <v>196</v>
      </c>
      <c r="H270" s="179">
        <v>0.527</v>
      </c>
      <c r="I270" s="180"/>
      <c r="J270" s="181">
        <f>ROUND(I270*H270,2)</f>
        <v>0</v>
      </c>
      <c r="K270" s="177" t="s">
        <v>155</v>
      </c>
      <c r="L270" s="41"/>
      <c r="M270" s="182" t="s">
        <v>19</v>
      </c>
      <c r="N270" s="183" t="s">
        <v>43</v>
      </c>
      <c r="O270" s="66"/>
      <c r="P270" s="184">
        <f>O270*H270</f>
        <v>0</v>
      </c>
      <c r="Q270" s="184">
        <v>0</v>
      </c>
      <c r="R270" s="184">
        <f>Q270*H270</f>
        <v>0</v>
      </c>
      <c r="S270" s="184">
        <v>0</v>
      </c>
      <c r="T270" s="185">
        <f>S270*H270</f>
        <v>0</v>
      </c>
      <c r="U270" s="36"/>
      <c r="V270" s="36"/>
      <c r="W270" s="36"/>
      <c r="X270" s="36"/>
      <c r="Y270" s="36"/>
      <c r="Z270" s="36"/>
      <c r="AA270" s="36"/>
      <c r="AB270" s="36"/>
      <c r="AC270" s="36"/>
      <c r="AD270" s="36"/>
      <c r="AE270" s="36"/>
      <c r="AR270" s="186" t="s">
        <v>242</v>
      </c>
      <c r="AT270" s="186" t="s">
        <v>145</v>
      </c>
      <c r="AU270" s="186" t="s">
        <v>82</v>
      </c>
      <c r="AY270" s="19" t="s">
        <v>143</v>
      </c>
      <c r="BE270" s="187">
        <f>IF(N270="základní",J270,0)</f>
        <v>0</v>
      </c>
      <c r="BF270" s="187">
        <f>IF(N270="snížená",J270,0)</f>
        <v>0</v>
      </c>
      <c r="BG270" s="187">
        <f>IF(N270="zákl. přenesená",J270,0)</f>
        <v>0</v>
      </c>
      <c r="BH270" s="187">
        <f>IF(N270="sníž. přenesená",J270,0)</f>
        <v>0</v>
      </c>
      <c r="BI270" s="187">
        <f>IF(N270="nulová",J270,0)</f>
        <v>0</v>
      </c>
      <c r="BJ270" s="19" t="s">
        <v>80</v>
      </c>
      <c r="BK270" s="187">
        <f>ROUND(I270*H270,2)</f>
        <v>0</v>
      </c>
      <c r="BL270" s="19" t="s">
        <v>242</v>
      </c>
      <c r="BM270" s="186" t="s">
        <v>2313</v>
      </c>
    </row>
    <row r="271" spans="1:47" s="2" customFormat="1" ht="29.25">
      <c r="A271" s="36"/>
      <c r="B271" s="37"/>
      <c r="C271" s="38"/>
      <c r="D271" s="188" t="s">
        <v>151</v>
      </c>
      <c r="E271" s="38"/>
      <c r="F271" s="189" t="s">
        <v>2314</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151</v>
      </c>
      <c r="AU271" s="19" t="s">
        <v>82</v>
      </c>
    </row>
    <row r="272" spans="1:65" s="2" customFormat="1" ht="24.2" customHeight="1">
      <c r="A272" s="36"/>
      <c r="B272" s="37"/>
      <c r="C272" s="175" t="s">
        <v>731</v>
      </c>
      <c r="D272" s="175" t="s">
        <v>145</v>
      </c>
      <c r="E272" s="176" t="s">
        <v>2315</v>
      </c>
      <c r="F272" s="177" t="s">
        <v>2316</v>
      </c>
      <c r="G272" s="178" t="s">
        <v>196</v>
      </c>
      <c r="H272" s="179">
        <v>0.527</v>
      </c>
      <c r="I272" s="180"/>
      <c r="J272" s="181">
        <f>ROUND(I272*H272,2)</f>
        <v>0</v>
      </c>
      <c r="K272" s="177" t="s">
        <v>155</v>
      </c>
      <c r="L272" s="41"/>
      <c r="M272" s="182" t="s">
        <v>19</v>
      </c>
      <c r="N272" s="183" t="s">
        <v>43</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242</v>
      </c>
      <c r="AT272" s="186" t="s">
        <v>145</v>
      </c>
      <c r="AU272" s="186" t="s">
        <v>82</v>
      </c>
      <c r="AY272" s="19" t="s">
        <v>143</v>
      </c>
      <c r="BE272" s="187">
        <f>IF(N272="základní",J272,0)</f>
        <v>0</v>
      </c>
      <c r="BF272" s="187">
        <f>IF(N272="snížená",J272,0)</f>
        <v>0</v>
      </c>
      <c r="BG272" s="187">
        <f>IF(N272="zákl. přenesená",J272,0)</f>
        <v>0</v>
      </c>
      <c r="BH272" s="187">
        <f>IF(N272="sníž. přenesená",J272,0)</f>
        <v>0</v>
      </c>
      <c r="BI272" s="187">
        <f>IF(N272="nulová",J272,0)</f>
        <v>0</v>
      </c>
      <c r="BJ272" s="19" t="s">
        <v>80</v>
      </c>
      <c r="BK272" s="187">
        <f>ROUND(I272*H272,2)</f>
        <v>0</v>
      </c>
      <c r="BL272" s="19" t="s">
        <v>242</v>
      </c>
      <c r="BM272" s="186" t="s">
        <v>2317</v>
      </c>
    </row>
    <row r="273" spans="1:47" s="2" customFormat="1" ht="29.25">
      <c r="A273" s="36"/>
      <c r="B273" s="37"/>
      <c r="C273" s="38"/>
      <c r="D273" s="188" t="s">
        <v>151</v>
      </c>
      <c r="E273" s="38"/>
      <c r="F273" s="189" t="s">
        <v>2318</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151</v>
      </c>
      <c r="AU273" s="19" t="s">
        <v>82</v>
      </c>
    </row>
    <row r="274" spans="2:63" s="12" customFormat="1" ht="25.9" customHeight="1">
      <c r="B274" s="159"/>
      <c r="C274" s="160"/>
      <c r="D274" s="161" t="s">
        <v>71</v>
      </c>
      <c r="E274" s="162" t="s">
        <v>214</v>
      </c>
      <c r="F274" s="162" t="s">
        <v>2319</v>
      </c>
      <c r="G274" s="160"/>
      <c r="H274" s="160"/>
      <c r="I274" s="163"/>
      <c r="J274" s="164">
        <f>BK274</f>
        <v>0</v>
      </c>
      <c r="K274" s="160"/>
      <c r="L274" s="165"/>
      <c r="M274" s="166"/>
      <c r="N274" s="167"/>
      <c r="O274" s="167"/>
      <c r="P274" s="168">
        <f>P275+P278</f>
        <v>0</v>
      </c>
      <c r="Q274" s="167"/>
      <c r="R274" s="168">
        <f>R275+R278</f>
        <v>0</v>
      </c>
      <c r="S274" s="167"/>
      <c r="T274" s="169">
        <f>T275+T278</f>
        <v>0</v>
      </c>
      <c r="AR274" s="170" t="s">
        <v>160</v>
      </c>
      <c r="AT274" s="171" t="s">
        <v>71</v>
      </c>
      <c r="AU274" s="171" t="s">
        <v>72</v>
      </c>
      <c r="AY274" s="170" t="s">
        <v>143</v>
      </c>
      <c r="BK274" s="172">
        <f>BK275+BK278</f>
        <v>0</v>
      </c>
    </row>
    <row r="275" spans="2:63" s="12" customFormat="1" ht="22.9" customHeight="1">
      <c r="B275" s="159"/>
      <c r="C275" s="160"/>
      <c r="D275" s="161" t="s">
        <v>71</v>
      </c>
      <c r="E275" s="173" t="s">
        <v>2320</v>
      </c>
      <c r="F275" s="173" t="s">
        <v>2321</v>
      </c>
      <c r="G275" s="160"/>
      <c r="H275" s="160"/>
      <c r="I275" s="163"/>
      <c r="J275" s="174">
        <f>BK275</f>
        <v>0</v>
      </c>
      <c r="K275" s="160"/>
      <c r="L275" s="165"/>
      <c r="M275" s="166"/>
      <c r="N275" s="167"/>
      <c r="O275" s="167"/>
      <c r="P275" s="168">
        <f>SUM(P276:P277)</f>
        <v>0</v>
      </c>
      <c r="Q275" s="167"/>
      <c r="R275" s="168">
        <f>SUM(R276:R277)</f>
        <v>0</v>
      </c>
      <c r="S275" s="167"/>
      <c r="T275" s="169">
        <f>SUM(T276:T277)</f>
        <v>0</v>
      </c>
      <c r="AR275" s="170" t="s">
        <v>160</v>
      </c>
      <c r="AT275" s="171" t="s">
        <v>71</v>
      </c>
      <c r="AU275" s="171" t="s">
        <v>80</v>
      </c>
      <c r="AY275" s="170" t="s">
        <v>143</v>
      </c>
      <c r="BK275" s="172">
        <f>SUM(BK276:BK277)</f>
        <v>0</v>
      </c>
    </row>
    <row r="276" spans="1:65" s="2" customFormat="1" ht="24.2" customHeight="1">
      <c r="A276" s="36"/>
      <c r="B276" s="37"/>
      <c r="C276" s="175" t="s">
        <v>691</v>
      </c>
      <c r="D276" s="175" t="s">
        <v>145</v>
      </c>
      <c r="E276" s="176" t="s">
        <v>2322</v>
      </c>
      <c r="F276" s="177" t="s">
        <v>2323</v>
      </c>
      <c r="G276" s="178" t="s">
        <v>375</v>
      </c>
      <c r="H276" s="179">
        <v>159</v>
      </c>
      <c r="I276" s="180"/>
      <c r="J276" s="181">
        <f>ROUND(I276*H276,2)</f>
        <v>0</v>
      </c>
      <c r="K276" s="177" t="s">
        <v>155</v>
      </c>
      <c r="L276" s="41"/>
      <c r="M276" s="182" t="s">
        <v>19</v>
      </c>
      <c r="N276" s="183" t="s">
        <v>43</v>
      </c>
      <c r="O276" s="66"/>
      <c r="P276" s="184">
        <f>O276*H276</f>
        <v>0</v>
      </c>
      <c r="Q276" s="184">
        <v>0</v>
      </c>
      <c r="R276" s="184">
        <f>Q276*H276</f>
        <v>0</v>
      </c>
      <c r="S276" s="184">
        <v>0</v>
      </c>
      <c r="T276" s="185">
        <f>S276*H276</f>
        <v>0</v>
      </c>
      <c r="U276" s="36"/>
      <c r="V276" s="36"/>
      <c r="W276" s="36"/>
      <c r="X276" s="36"/>
      <c r="Y276" s="36"/>
      <c r="Z276" s="36"/>
      <c r="AA276" s="36"/>
      <c r="AB276" s="36"/>
      <c r="AC276" s="36"/>
      <c r="AD276" s="36"/>
      <c r="AE276" s="36"/>
      <c r="AR276" s="186" t="s">
        <v>583</v>
      </c>
      <c r="AT276" s="186" t="s">
        <v>145</v>
      </c>
      <c r="AU276" s="186" t="s">
        <v>82</v>
      </c>
      <c r="AY276" s="19" t="s">
        <v>143</v>
      </c>
      <c r="BE276" s="187">
        <f>IF(N276="základní",J276,0)</f>
        <v>0</v>
      </c>
      <c r="BF276" s="187">
        <f>IF(N276="snížená",J276,0)</f>
        <v>0</v>
      </c>
      <c r="BG276" s="187">
        <f>IF(N276="zákl. přenesená",J276,0)</f>
        <v>0</v>
      </c>
      <c r="BH276" s="187">
        <f>IF(N276="sníž. přenesená",J276,0)</f>
        <v>0</v>
      </c>
      <c r="BI276" s="187">
        <f>IF(N276="nulová",J276,0)</f>
        <v>0</v>
      </c>
      <c r="BJ276" s="19" t="s">
        <v>80</v>
      </c>
      <c r="BK276" s="187">
        <f>ROUND(I276*H276,2)</f>
        <v>0</v>
      </c>
      <c r="BL276" s="19" t="s">
        <v>583</v>
      </c>
      <c r="BM276" s="186" t="s">
        <v>2324</v>
      </c>
    </row>
    <row r="277" spans="1:47" s="2" customFormat="1" ht="12">
      <c r="A277" s="36"/>
      <c r="B277" s="37"/>
      <c r="C277" s="38"/>
      <c r="D277" s="188" t="s">
        <v>151</v>
      </c>
      <c r="E277" s="38"/>
      <c r="F277" s="189" t="s">
        <v>2323</v>
      </c>
      <c r="G277" s="38"/>
      <c r="H277" s="38"/>
      <c r="I277" s="190"/>
      <c r="J277" s="38"/>
      <c r="K277" s="38"/>
      <c r="L277" s="41"/>
      <c r="M277" s="191"/>
      <c r="N277" s="192"/>
      <c r="O277" s="66"/>
      <c r="P277" s="66"/>
      <c r="Q277" s="66"/>
      <c r="R277" s="66"/>
      <c r="S277" s="66"/>
      <c r="T277" s="67"/>
      <c r="U277" s="36"/>
      <c r="V277" s="36"/>
      <c r="W277" s="36"/>
      <c r="X277" s="36"/>
      <c r="Y277" s="36"/>
      <c r="Z277" s="36"/>
      <c r="AA277" s="36"/>
      <c r="AB277" s="36"/>
      <c r="AC277" s="36"/>
      <c r="AD277" s="36"/>
      <c r="AE277" s="36"/>
      <c r="AT277" s="19" t="s">
        <v>151</v>
      </c>
      <c r="AU277" s="19" t="s">
        <v>82</v>
      </c>
    </row>
    <row r="278" spans="2:63" s="12" customFormat="1" ht="22.9" customHeight="1">
      <c r="B278" s="159"/>
      <c r="C278" s="160"/>
      <c r="D278" s="161" t="s">
        <v>71</v>
      </c>
      <c r="E278" s="173" t="s">
        <v>2325</v>
      </c>
      <c r="F278" s="173" t="s">
        <v>2326</v>
      </c>
      <c r="G278" s="160"/>
      <c r="H278" s="160"/>
      <c r="I278" s="163"/>
      <c r="J278" s="174">
        <f>BK278</f>
        <v>0</v>
      </c>
      <c r="K278" s="160"/>
      <c r="L278" s="165"/>
      <c r="M278" s="166"/>
      <c r="N278" s="167"/>
      <c r="O278" s="167"/>
      <c r="P278" s="168">
        <f>SUM(P279:P280)</f>
        <v>0</v>
      </c>
      <c r="Q278" s="167"/>
      <c r="R278" s="168">
        <f>SUM(R279:R280)</f>
        <v>0</v>
      </c>
      <c r="S278" s="167"/>
      <c r="T278" s="169">
        <f>SUM(T279:T280)</f>
        <v>0</v>
      </c>
      <c r="AR278" s="170" t="s">
        <v>160</v>
      </c>
      <c r="AT278" s="171" t="s">
        <v>71</v>
      </c>
      <c r="AU278" s="171" t="s">
        <v>80</v>
      </c>
      <c r="AY278" s="170" t="s">
        <v>143</v>
      </c>
      <c r="BK278" s="172">
        <f>SUM(BK279:BK280)</f>
        <v>0</v>
      </c>
    </row>
    <row r="279" spans="1:65" s="2" customFormat="1" ht="14.45" customHeight="1">
      <c r="A279" s="36"/>
      <c r="B279" s="37"/>
      <c r="C279" s="225" t="s">
        <v>698</v>
      </c>
      <c r="D279" s="225" t="s">
        <v>214</v>
      </c>
      <c r="E279" s="226" t="s">
        <v>2327</v>
      </c>
      <c r="F279" s="227" t="s">
        <v>2328</v>
      </c>
      <c r="G279" s="228" t="s">
        <v>2329</v>
      </c>
      <c r="H279" s="229">
        <v>1</v>
      </c>
      <c r="I279" s="230"/>
      <c r="J279" s="231">
        <f>ROUND(I279*H279,2)</f>
        <v>0</v>
      </c>
      <c r="K279" s="227" t="s">
        <v>19</v>
      </c>
      <c r="L279" s="232"/>
      <c r="M279" s="233" t="s">
        <v>19</v>
      </c>
      <c r="N279" s="234" t="s">
        <v>43</v>
      </c>
      <c r="O279" s="66"/>
      <c r="P279" s="184">
        <f>O279*H279</f>
        <v>0</v>
      </c>
      <c r="Q279" s="184">
        <v>0</v>
      </c>
      <c r="R279" s="184">
        <f>Q279*H279</f>
        <v>0</v>
      </c>
      <c r="S279" s="184">
        <v>0</v>
      </c>
      <c r="T279" s="185">
        <f>S279*H279</f>
        <v>0</v>
      </c>
      <c r="U279" s="36"/>
      <c r="V279" s="36"/>
      <c r="W279" s="36"/>
      <c r="X279" s="36"/>
      <c r="Y279" s="36"/>
      <c r="Z279" s="36"/>
      <c r="AA279" s="36"/>
      <c r="AB279" s="36"/>
      <c r="AC279" s="36"/>
      <c r="AD279" s="36"/>
      <c r="AE279" s="36"/>
      <c r="AR279" s="186" t="s">
        <v>2330</v>
      </c>
      <c r="AT279" s="186" t="s">
        <v>214</v>
      </c>
      <c r="AU279" s="186" t="s">
        <v>82</v>
      </c>
      <c r="AY279" s="19" t="s">
        <v>143</v>
      </c>
      <c r="BE279" s="187">
        <f>IF(N279="základní",J279,0)</f>
        <v>0</v>
      </c>
      <c r="BF279" s="187">
        <f>IF(N279="snížená",J279,0)</f>
        <v>0</v>
      </c>
      <c r="BG279" s="187">
        <f>IF(N279="zákl. přenesená",J279,0)</f>
        <v>0</v>
      </c>
      <c r="BH279" s="187">
        <f>IF(N279="sníž. přenesená",J279,0)</f>
        <v>0</v>
      </c>
      <c r="BI279" s="187">
        <f>IF(N279="nulová",J279,0)</f>
        <v>0</v>
      </c>
      <c r="BJ279" s="19" t="s">
        <v>80</v>
      </c>
      <c r="BK279" s="187">
        <f>ROUND(I279*H279,2)</f>
        <v>0</v>
      </c>
      <c r="BL279" s="19" t="s">
        <v>583</v>
      </c>
      <c r="BM279" s="186" t="s">
        <v>2331</v>
      </c>
    </row>
    <row r="280" spans="1:47" s="2" customFormat="1" ht="12">
      <c r="A280" s="36"/>
      <c r="B280" s="37"/>
      <c r="C280" s="38"/>
      <c r="D280" s="188" t="s">
        <v>151</v>
      </c>
      <c r="E280" s="38"/>
      <c r="F280" s="189" t="s">
        <v>2328</v>
      </c>
      <c r="G280" s="38"/>
      <c r="H280" s="38"/>
      <c r="I280" s="190"/>
      <c r="J280" s="38"/>
      <c r="K280" s="38"/>
      <c r="L280" s="41"/>
      <c r="M280" s="246"/>
      <c r="N280" s="247"/>
      <c r="O280" s="248"/>
      <c r="P280" s="248"/>
      <c r="Q280" s="248"/>
      <c r="R280" s="248"/>
      <c r="S280" s="248"/>
      <c r="T280" s="249"/>
      <c r="U280" s="36"/>
      <c r="V280" s="36"/>
      <c r="W280" s="36"/>
      <c r="X280" s="36"/>
      <c r="Y280" s="36"/>
      <c r="Z280" s="36"/>
      <c r="AA280" s="36"/>
      <c r="AB280" s="36"/>
      <c r="AC280" s="36"/>
      <c r="AD280" s="36"/>
      <c r="AE280" s="36"/>
      <c r="AT280" s="19" t="s">
        <v>151</v>
      </c>
      <c r="AU280" s="19" t="s">
        <v>82</v>
      </c>
    </row>
    <row r="281" spans="1:31" s="2" customFormat="1" ht="6.95" customHeight="1">
      <c r="A281" s="36"/>
      <c r="B281" s="49"/>
      <c r="C281" s="50"/>
      <c r="D281" s="50"/>
      <c r="E281" s="50"/>
      <c r="F281" s="50"/>
      <c r="G281" s="50"/>
      <c r="H281" s="50"/>
      <c r="I281" s="50"/>
      <c r="J281" s="50"/>
      <c r="K281" s="50"/>
      <c r="L281" s="41"/>
      <c r="M281" s="36"/>
      <c r="O281" s="36"/>
      <c r="P281" s="36"/>
      <c r="Q281" s="36"/>
      <c r="R281" s="36"/>
      <c r="S281" s="36"/>
      <c r="T281" s="36"/>
      <c r="U281" s="36"/>
      <c r="V281" s="36"/>
      <c r="W281" s="36"/>
      <c r="X281" s="36"/>
      <c r="Y281" s="36"/>
      <c r="Z281" s="36"/>
      <c r="AA281" s="36"/>
      <c r="AB281" s="36"/>
      <c r="AC281" s="36"/>
      <c r="AD281" s="36"/>
      <c r="AE281" s="36"/>
    </row>
  </sheetData>
  <sheetProtection algorithmName="SHA-512" hashValue="46GHbWvFoHJXAKFhfKPgBs7kBpV4c7JIsRfWg9ImZcNM86abqwlB2xUEA4jopEqEz+LXwNO21HVdy7d/boOUgQ==" saltValue="LX2p7FDF6ELwH6GLmsdMNKdc1+QLt7TIg1JhRpRk/ZAvVdBzeETnShDzJHnKfqaVkRZjTzEKbZYxTfc7P/HNGQ==" spinCount="100000" sheet="1" objects="1" scenarios="1" formatColumns="0" formatRows="0" autoFilter="0"/>
  <autoFilter ref="C92:K280"/>
  <mergeCells count="9">
    <mergeCell ref="E50:H50"/>
    <mergeCell ref="E83:H83"/>
    <mergeCell ref="E85:H8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91</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2332</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ROUND(J83,2)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ROUND((SUM(BE83:BE387)),2)</f>
        <v>0</v>
      </c>
      <c r="G33" s="36"/>
      <c r="H33" s="36"/>
      <c r="I33" s="120">
        <v>0.21</v>
      </c>
      <c r="J33" s="119">
        <f>ROUND(((SUM(BE83:BE387))*I33),2)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ROUND((SUM(BF83:BF387)),2)</f>
        <v>0</v>
      </c>
      <c r="G34" s="36"/>
      <c r="H34" s="36"/>
      <c r="I34" s="120">
        <v>0.15</v>
      </c>
      <c r="J34" s="119">
        <f>ROUND(((SUM(BF83:BF387))*I34),2)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ROUND((SUM(BG83:BG387)),2)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ROUND((SUM(BH83:BH387)),2)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ROUND((SUM(BI83:BI387)),2)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04 - Vzduchotechnika</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J83</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116</v>
      </c>
      <c r="E60" s="139"/>
      <c r="F60" s="139"/>
      <c r="G60" s="139"/>
      <c r="H60" s="139"/>
      <c r="I60" s="139"/>
      <c r="J60" s="140">
        <f>J84</f>
        <v>0</v>
      </c>
      <c r="K60" s="137"/>
      <c r="L60" s="141"/>
    </row>
    <row r="61" spans="2:12" s="10" customFormat="1" ht="19.9" customHeight="1">
      <c r="B61" s="142"/>
      <c r="C61" s="143"/>
      <c r="D61" s="144" t="s">
        <v>1363</v>
      </c>
      <c r="E61" s="145"/>
      <c r="F61" s="145"/>
      <c r="G61" s="145"/>
      <c r="H61" s="145"/>
      <c r="I61" s="145"/>
      <c r="J61" s="146">
        <f>J85</f>
        <v>0</v>
      </c>
      <c r="K61" s="143"/>
      <c r="L61" s="147"/>
    </row>
    <row r="62" spans="2:12" s="10" customFormat="1" ht="19.9" customHeight="1">
      <c r="B62" s="142"/>
      <c r="C62" s="143"/>
      <c r="D62" s="144" t="s">
        <v>2333</v>
      </c>
      <c r="E62" s="145"/>
      <c r="F62" s="145"/>
      <c r="G62" s="145"/>
      <c r="H62" s="145"/>
      <c r="I62" s="145"/>
      <c r="J62" s="146">
        <f>J100</f>
        <v>0</v>
      </c>
      <c r="K62" s="143"/>
      <c r="L62" s="147"/>
    </row>
    <row r="63" spans="2:12" s="9" customFormat="1" ht="24.95" customHeight="1">
      <c r="B63" s="136"/>
      <c r="C63" s="137"/>
      <c r="D63" s="138" t="s">
        <v>1369</v>
      </c>
      <c r="E63" s="139"/>
      <c r="F63" s="139"/>
      <c r="G63" s="139"/>
      <c r="H63" s="139"/>
      <c r="I63" s="139"/>
      <c r="J63" s="140">
        <f>J385</f>
        <v>0</v>
      </c>
      <c r="K63" s="137"/>
      <c r="L63" s="141"/>
    </row>
    <row r="64" spans="1:31" s="2" customFormat="1" ht="21.75" customHeight="1">
      <c r="A64" s="36"/>
      <c r="B64" s="37"/>
      <c r="C64" s="38"/>
      <c r="D64" s="38"/>
      <c r="E64" s="38"/>
      <c r="F64" s="38"/>
      <c r="G64" s="38"/>
      <c r="H64" s="38"/>
      <c r="I64" s="38"/>
      <c r="J64" s="38"/>
      <c r="K64" s="38"/>
      <c r="L64" s="108"/>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08"/>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08"/>
      <c r="S69" s="36"/>
      <c r="T69" s="36"/>
      <c r="U69" s="36"/>
      <c r="V69" s="36"/>
      <c r="W69" s="36"/>
      <c r="X69" s="36"/>
      <c r="Y69" s="36"/>
      <c r="Z69" s="36"/>
      <c r="AA69" s="36"/>
      <c r="AB69" s="36"/>
      <c r="AC69" s="36"/>
      <c r="AD69" s="36"/>
      <c r="AE69" s="36"/>
    </row>
    <row r="70" spans="1:31" s="2" customFormat="1" ht="24.95" customHeight="1">
      <c r="A70" s="36"/>
      <c r="B70" s="37"/>
      <c r="C70" s="25" t="s">
        <v>128</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75" t="str">
        <f>E7</f>
        <v>Stavební úpravy a změna užívání části objektu Komenského 759, Sokolov</v>
      </c>
      <c r="F73" s="376"/>
      <c r="G73" s="376"/>
      <c r="H73" s="376"/>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99</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63" t="str">
        <f>E9</f>
        <v>04 - Vzduchotechnika</v>
      </c>
      <c r="F75" s="374"/>
      <c r="G75" s="374"/>
      <c r="H75" s="374"/>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Komenského 759, Sokolov</v>
      </c>
      <c r="G77" s="38"/>
      <c r="H77" s="38"/>
      <c r="I77" s="31" t="s">
        <v>23</v>
      </c>
      <c r="J77" s="61" t="str">
        <f>IF(J12="","",J12)</f>
        <v>3. 7. 2020</v>
      </c>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25.7" customHeight="1">
      <c r="A79" s="36"/>
      <c r="B79" s="37"/>
      <c r="C79" s="31" t="s">
        <v>25</v>
      </c>
      <c r="D79" s="38"/>
      <c r="E79" s="38"/>
      <c r="F79" s="29" t="str">
        <f>E15</f>
        <v>Karlovarský kraj</v>
      </c>
      <c r="G79" s="38"/>
      <c r="H79" s="38"/>
      <c r="I79" s="31" t="s">
        <v>31</v>
      </c>
      <c r="J79" s="34" t="str">
        <f>E21</f>
        <v>Ing. Karel Drahokoupil</v>
      </c>
      <c r="K79" s="38"/>
      <c r="L79" s="108"/>
      <c r="S79" s="36"/>
      <c r="T79" s="36"/>
      <c r="U79" s="36"/>
      <c r="V79" s="36"/>
      <c r="W79" s="36"/>
      <c r="X79" s="36"/>
      <c r="Y79" s="36"/>
      <c r="Z79" s="36"/>
      <c r="AA79" s="36"/>
      <c r="AB79" s="36"/>
      <c r="AC79" s="36"/>
      <c r="AD79" s="36"/>
      <c r="AE79" s="36"/>
    </row>
    <row r="80" spans="1:31" s="2" customFormat="1" ht="15.2" customHeight="1">
      <c r="A80" s="36"/>
      <c r="B80" s="37"/>
      <c r="C80" s="31" t="s">
        <v>29</v>
      </c>
      <c r="D80" s="38"/>
      <c r="E80" s="38"/>
      <c r="F80" s="29" t="str">
        <f>IF(E18="","",E18)</f>
        <v>Vyplň údaj</v>
      </c>
      <c r="G80" s="38"/>
      <c r="H80" s="38"/>
      <c r="I80" s="31" t="s">
        <v>34</v>
      </c>
      <c r="J80" s="34" t="str">
        <f>E24</f>
        <v xml:space="preserve"> </v>
      </c>
      <c r="K80" s="38"/>
      <c r="L80" s="108"/>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11" customFormat="1" ht="29.25" customHeight="1">
      <c r="A82" s="148"/>
      <c r="B82" s="149"/>
      <c r="C82" s="150" t="s">
        <v>129</v>
      </c>
      <c r="D82" s="151" t="s">
        <v>57</v>
      </c>
      <c r="E82" s="151" t="s">
        <v>53</v>
      </c>
      <c r="F82" s="151" t="s">
        <v>54</v>
      </c>
      <c r="G82" s="151" t="s">
        <v>130</v>
      </c>
      <c r="H82" s="151" t="s">
        <v>131</v>
      </c>
      <c r="I82" s="151" t="s">
        <v>132</v>
      </c>
      <c r="J82" s="151" t="s">
        <v>103</v>
      </c>
      <c r="K82" s="152" t="s">
        <v>133</v>
      </c>
      <c r="L82" s="153"/>
      <c r="M82" s="70" t="s">
        <v>19</v>
      </c>
      <c r="N82" s="71" t="s">
        <v>42</v>
      </c>
      <c r="O82" s="71" t="s">
        <v>134</v>
      </c>
      <c r="P82" s="71" t="s">
        <v>135</v>
      </c>
      <c r="Q82" s="71" t="s">
        <v>136</v>
      </c>
      <c r="R82" s="71" t="s">
        <v>137</v>
      </c>
      <c r="S82" s="71" t="s">
        <v>138</v>
      </c>
      <c r="T82" s="72" t="s">
        <v>139</v>
      </c>
      <c r="U82" s="148"/>
      <c r="V82" s="148"/>
      <c r="W82" s="148"/>
      <c r="X82" s="148"/>
      <c r="Y82" s="148"/>
      <c r="Z82" s="148"/>
      <c r="AA82" s="148"/>
      <c r="AB82" s="148"/>
      <c r="AC82" s="148"/>
      <c r="AD82" s="148"/>
      <c r="AE82" s="148"/>
    </row>
    <row r="83" spans="1:63" s="2" customFormat="1" ht="22.9" customHeight="1">
      <c r="A83" s="36"/>
      <c r="B83" s="37"/>
      <c r="C83" s="77" t="s">
        <v>140</v>
      </c>
      <c r="D83" s="38"/>
      <c r="E83" s="38"/>
      <c r="F83" s="38"/>
      <c r="G83" s="38"/>
      <c r="H83" s="38"/>
      <c r="I83" s="38"/>
      <c r="J83" s="154">
        <f>BK83</f>
        <v>0</v>
      </c>
      <c r="K83" s="38"/>
      <c r="L83" s="41"/>
      <c r="M83" s="73"/>
      <c r="N83" s="155"/>
      <c r="O83" s="74"/>
      <c r="P83" s="156">
        <f>P84+P385</f>
        <v>0</v>
      </c>
      <c r="Q83" s="74"/>
      <c r="R83" s="156">
        <f>R84+R385</f>
        <v>0.41696640000000007</v>
      </c>
      <c r="S83" s="74"/>
      <c r="T83" s="157">
        <f>T84+T385</f>
        <v>0</v>
      </c>
      <c r="U83" s="36"/>
      <c r="V83" s="36"/>
      <c r="W83" s="36"/>
      <c r="X83" s="36"/>
      <c r="Y83" s="36"/>
      <c r="Z83" s="36"/>
      <c r="AA83" s="36"/>
      <c r="AB83" s="36"/>
      <c r="AC83" s="36"/>
      <c r="AD83" s="36"/>
      <c r="AE83" s="36"/>
      <c r="AT83" s="19" t="s">
        <v>71</v>
      </c>
      <c r="AU83" s="19" t="s">
        <v>104</v>
      </c>
      <c r="BK83" s="158">
        <f>BK84+BK385</f>
        <v>0</v>
      </c>
    </row>
    <row r="84" spans="2:63" s="12" customFormat="1" ht="25.9" customHeight="1">
      <c r="B84" s="159"/>
      <c r="C84" s="160"/>
      <c r="D84" s="161" t="s">
        <v>71</v>
      </c>
      <c r="E84" s="162" t="s">
        <v>824</v>
      </c>
      <c r="F84" s="162" t="s">
        <v>825</v>
      </c>
      <c r="G84" s="160"/>
      <c r="H84" s="160"/>
      <c r="I84" s="163"/>
      <c r="J84" s="164">
        <f>BK84</f>
        <v>0</v>
      </c>
      <c r="K84" s="160"/>
      <c r="L84" s="165"/>
      <c r="M84" s="166"/>
      <c r="N84" s="167"/>
      <c r="O84" s="167"/>
      <c r="P84" s="168">
        <f>P85+P100</f>
        <v>0</v>
      </c>
      <c r="Q84" s="167"/>
      <c r="R84" s="168">
        <f>R85+R100</f>
        <v>0.41696640000000007</v>
      </c>
      <c r="S84" s="167"/>
      <c r="T84" s="169">
        <f>T85+T100</f>
        <v>0</v>
      </c>
      <c r="AR84" s="170" t="s">
        <v>82</v>
      </c>
      <c r="AT84" s="171" t="s">
        <v>71</v>
      </c>
      <c r="AU84" s="171" t="s">
        <v>72</v>
      </c>
      <c r="AY84" s="170" t="s">
        <v>143</v>
      </c>
      <c r="BK84" s="172">
        <f>BK85+BK100</f>
        <v>0</v>
      </c>
    </row>
    <row r="85" spans="2:63" s="12" customFormat="1" ht="22.9" customHeight="1">
      <c r="B85" s="159"/>
      <c r="C85" s="160"/>
      <c r="D85" s="161" t="s">
        <v>71</v>
      </c>
      <c r="E85" s="173" t="s">
        <v>1531</v>
      </c>
      <c r="F85" s="173" t="s">
        <v>1532</v>
      </c>
      <c r="G85" s="160"/>
      <c r="H85" s="160"/>
      <c r="I85" s="163"/>
      <c r="J85" s="174">
        <f>BK85</f>
        <v>0</v>
      </c>
      <c r="K85" s="160"/>
      <c r="L85" s="165"/>
      <c r="M85" s="166"/>
      <c r="N85" s="167"/>
      <c r="O85" s="167"/>
      <c r="P85" s="168">
        <f>SUM(P86:P99)</f>
        <v>0</v>
      </c>
      <c r="Q85" s="167"/>
      <c r="R85" s="168">
        <f>SUM(R86:R99)</f>
        <v>0.018830399999999997</v>
      </c>
      <c r="S85" s="167"/>
      <c r="T85" s="169">
        <f>SUM(T86:T99)</f>
        <v>0</v>
      </c>
      <c r="AR85" s="170" t="s">
        <v>82</v>
      </c>
      <c r="AT85" s="171" t="s">
        <v>71</v>
      </c>
      <c r="AU85" s="171" t="s">
        <v>80</v>
      </c>
      <c r="AY85" s="170" t="s">
        <v>143</v>
      </c>
      <c r="BK85" s="172">
        <f>SUM(BK86:BK99)</f>
        <v>0</v>
      </c>
    </row>
    <row r="86" spans="1:65" s="2" customFormat="1" ht="49.15" customHeight="1">
      <c r="A86" s="36"/>
      <c r="B86" s="37"/>
      <c r="C86" s="175" t="s">
        <v>80</v>
      </c>
      <c r="D86" s="175" t="s">
        <v>145</v>
      </c>
      <c r="E86" s="176" t="s">
        <v>2334</v>
      </c>
      <c r="F86" s="177" t="s">
        <v>2335</v>
      </c>
      <c r="G86" s="178" t="s">
        <v>154</v>
      </c>
      <c r="H86" s="179">
        <v>4.5</v>
      </c>
      <c r="I86" s="180"/>
      <c r="J86" s="181">
        <f>ROUND(I86*H86,2)</f>
        <v>0</v>
      </c>
      <c r="K86" s="177" t="s">
        <v>19</v>
      </c>
      <c r="L86" s="41"/>
      <c r="M86" s="182" t="s">
        <v>19</v>
      </c>
      <c r="N86" s="183" t="s">
        <v>43</v>
      </c>
      <c r="O86" s="66"/>
      <c r="P86" s="184">
        <f>O86*H86</f>
        <v>0</v>
      </c>
      <c r="Q86" s="184">
        <v>0.00151</v>
      </c>
      <c r="R86" s="184">
        <f>Q86*H86</f>
        <v>0.006795000000000001</v>
      </c>
      <c r="S86" s="184">
        <v>0</v>
      </c>
      <c r="T86" s="185">
        <f>S86*H86</f>
        <v>0</v>
      </c>
      <c r="U86" s="36"/>
      <c r="V86" s="36"/>
      <c r="W86" s="36"/>
      <c r="X86" s="36"/>
      <c r="Y86" s="36"/>
      <c r="Z86" s="36"/>
      <c r="AA86" s="36"/>
      <c r="AB86" s="36"/>
      <c r="AC86" s="36"/>
      <c r="AD86" s="36"/>
      <c r="AE86" s="36"/>
      <c r="AR86" s="186" t="s">
        <v>242</v>
      </c>
      <c r="AT86" s="186" t="s">
        <v>145</v>
      </c>
      <c r="AU86" s="186" t="s">
        <v>82</v>
      </c>
      <c r="AY86" s="19" t="s">
        <v>143</v>
      </c>
      <c r="BE86" s="187">
        <f>IF(N86="základní",J86,0)</f>
        <v>0</v>
      </c>
      <c r="BF86" s="187">
        <f>IF(N86="snížená",J86,0)</f>
        <v>0</v>
      </c>
      <c r="BG86" s="187">
        <f>IF(N86="zákl. přenesená",J86,0)</f>
        <v>0</v>
      </c>
      <c r="BH86" s="187">
        <f>IF(N86="sníž. přenesená",J86,0)</f>
        <v>0</v>
      </c>
      <c r="BI86" s="187">
        <f>IF(N86="nulová",J86,0)</f>
        <v>0</v>
      </c>
      <c r="BJ86" s="19" t="s">
        <v>80</v>
      </c>
      <c r="BK86" s="187">
        <f>ROUND(I86*H86,2)</f>
        <v>0</v>
      </c>
      <c r="BL86" s="19" t="s">
        <v>242</v>
      </c>
      <c r="BM86" s="186" t="s">
        <v>2336</v>
      </c>
    </row>
    <row r="87" spans="1:47" s="2" customFormat="1" ht="29.25">
      <c r="A87" s="36"/>
      <c r="B87" s="37"/>
      <c r="C87" s="38"/>
      <c r="D87" s="188" t="s">
        <v>151</v>
      </c>
      <c r="E87" s="38"/>
      <c r="F87" s="189" t="s">
        <v>2337</v>
      </c>
      <c r="G87" s="38"/>
      <c r="H87" s="38"/>
      <c r="I87" s="190"/>
      <c r="J87" s="38"/>
      <c r="K87" s="38"/>
      <c r="L87" s="41"/>
      <c r="M87" s="191"/>
      <c r="N87" s="192"/>
      <c r="O87" s="66"/>
      <c r="P87" s="66"/>
      <c r="Q87" s="66"/>
      <c r="R87" s="66"/>
      <c r="S87" s="66"/>
      <c r="T87" s="67"/>
      <c r="U87" s="36"/>
      <c r="V87" s="36"/>
      <c r="W87" s="36"/>
      <c r="X87" s="36"/>
      <c r="Y87" s="36"/>
      <c r="Z87" s="36"/>
      <c r="AA87" s="36"/>
      <c r="AB87" s="36"/>
      <c r="AC87" s="36"/>
      <c r="AD87" s="36"/>
      <c r="AE87" s="36"/>
      <c r="AT87" s="19" t="s">
        <v>151</v>
      </c>
      <c r="AU87" s="19" t="s">
        <v>82</v>
      </c>
    </row>
    <row r="88" spans="2:51" s="14" customFormat="1" ht="12">
      <c r="B88" s="204"/>
      <c r="C88" s="205"/>
      <c r="D88" s="188" t="s">
        <v>158</v>
      </c>
      <c r="E88" s="206" t="s">
        <v>19</v>
      </c>
      <c r="F88" s="207" t="s">
        <v>2338</v>
      </c>
      <c r="G88" s="205"/>
      <c r="H88" s="206" t="s">
        <v>19</v>
      </c>
      <c r="I88" s="208"/>
      <c r="J88" s="205"/>
      <c r="K88" s="205"/>
      <c r="L88" s="209"/>
      <c r="M88" s="210"/>
      <c r="N88" s="211"/>
      <c r="O88" s="211"/>
      <c r="P88" s="211"/>
      <c r="Q88" s="211"/>
      <c r="R88" s="211"/>
      <c r="S88" s="211"/>
      <c r="T88" s="212"/>
      <c r="AT88" s="213" t="s">
        <v>158</v>
      </c>
      <c r="AU88" s="213" t="s">
        <v>82</v>
      </c>
      <c r="AV88" s="14" t="s">
        <v>80</v>
      </c>
      <c r="AW88" s="14" t="s">
        <v>33</v>
      </c>
      <c r="AX88" s="14" t="s">
        <v>72</v>
      </c>
      <c r="AY88" s="213" t="s">
        <v>143</v>
      </c>
    </row>
    <row r="89" spans="2:51" s="13" customFormat="1" ht="12">
      <c r="B89" s="193"/>
      <c r="C89" s="194"/>
      <c r="D89" s="188" t="s">
        <v>158</v>
      </c>
      <c r="E89" s="195" t="s">
        <v>19</v>
      </c>
      <c r="F89" s="196" t="s">
        <v>1670</v>
      </c>
      <c r="G89" s="194"/>
      <c r="H89" s="197">
        <v>4.5</v>
      </c>
      <c r="I89" s="198"/>
      <c r="J89" s="194"/>
      <c r="K89" s="194"/>
      <c r="L89" s="199"/>
      <c r="M89" s="200"/>
      <c r="N89" s="201"/>
      <c r="O89" s="201"/>
      <c r="P89" s="201"/>
      <c r="Q89" s="201"/>
      <c r="R89" s="201"/>
      <c r="S89" s="201"/>
      <c r="T89" s="202"/>
      <c r="AT89" s="203" t="s">
        <v>158</v>
      </c>
      <c r="AU89" s="203" t="s">
        <v>82</v>
      </c>
      <c r="AV89" s="13" t="s">
        <v>82</v>
      </c>
      <c r="AW89" s="13" t="s">
        <v>33</v>
      </c>
      <c r="AX89" s="13" t="s">
        <v>72</v>
      </c>
      <c r="AY89" s="203" t="s">
        <v>143</v>
      </c>
    </row>
    <row r="90" spans="2:51" s="15" customFormat="1" ht="12">
      <c r="B90" s="214"/>
      <c r="C90" s="215"/>
      <c r="D90" s="188" t="s">
        <v>158</v>
      </c>
      <c r="E90" s="216" t="s">
        <v>19</v>
      </c>
      <c r="F90" s="217" t="s">
        <v>172</v>
      </c>
      <c r="G90" s="215"/>
      <c r="H90" s="218">
        <v>4.5</v>
      </c>
      <c r="I90" s="219"/>
      <c r="J90" s="215"/>
      <c r="K90" s="215"/>
      <c r="L90" s="220"/>
      <c r="M90" s="221"/>
      <c r="N90" s="222"/>
      <c r="O90" s="222"/>
      <c r="P90" s="222"/>
      <c r="Q90" s="222"/>
      <c r="R90" s="222"/>
      <c r="S90" s="222"/>
      <c r="T90" s="223"/>
      <c r="AT90" s="224" t="s">
        <v>158</v>
      </c>
      <c r="AU90" s="224" t="s">
        <v>82</v>
      </c>
      <c r="AV90" s="15" t="s">
        <v>149</v>
      </c>
      <c r="AW90" s="15" t="s">
        <v>33</v>
      </c>
      <c r="AX90" s="15" t="s">
        <v>80</v>
      </c>
      <c r="AY90" s="224" t="s">
        <v>143</v>
      </c>
    </row>
    <row r="91" spans="1:65" s="2" customFormat="1" ht="37.9" customHeight="1">
      <c r="A91" s="36"/>
      <c r="B91" s="37"/>
      <c r="C91" s="225" t="s">
        <v>82</v>
      </c>
      <c r="D91" s="225" t="s">
        <v>214</v>
      </c>
      <c r="E91" s="226" t="s">
        <v>2339</v>
      </c>
      <c r="F91" s="227" t="s">
        <v>2340</v>
      </c>
      <c r="G91" s="228" t="s">
        <v>154</v>
      </c>
      <c r="H91" s="229">
        <v>4.629</v>
      </c>
      <c r="I91" s="230"/>
      <c r="J91" s="231">
        <f>ROUND(I91*H91,2)</f>
        <v>0</v>
      </c>
      <c r="K91" s="227" t="s">
        <v>19</v>
      </c>
      <c r="L91" s="232"/>
      <c r="M91" s="233" t="s">
        <v>19</v>
      </c>
      <c r="N91" s="234" t="s">
        <v>43</v>
      </c>
      <c r="O91" s="66"/>
      <c r="P91" s="184">
        <f>O91*H91</f>
        <v>0</v>
      </c>
      <c r="Q91" s="184">
        <v>0.0026</v>
      </c>
      <c r="R91" s="184">
        <f>Q91*H91</f>
        <v>0.012035399999999998</v>
      </c>
      <c r="S91" s="184">
        <v>0</v>
      </c>
      <c r="T91" s="185">
        <f>S91*H91</f>
        <v>0</v>
      </c>
      <c r="U91" s="36"/>
      <c r="V91" s="36"/>
      <c r="W91" s="36"/>
      <c r="X91" s="36"/>
      <c r="Y91" s="36"/>
      <c r="Z91" s="36"/>
      <c r="AA91" s="36"/>
      <c r="AB91" s="36"/>
      <c r="AC91" s="36"/>
      <c r="AD91" s="36"/>
      <c r="AE91" s="36"/>
      <c r="AR91" s="186" t="s">
        <v>356</v>
      </c>
      <c r="AT91" s="186" t="s">
        <v>214</v>
      </c>
      <c r="AU91" s="186" t="s">
        <v>82</v>
      </c>
      <c r="AY91" s="19" t="s">
        <v>143</v>
      </c>
      <c r="BE91" s="187">
        <f>IF(N91="základní",J91,0)</f>
        <v>0</v>
      </c>
      <c r="BF91" s="187">
        <f>IF(N91="snížená",J91,0)</f>
        <v>0</v>
      </c>
      <c r="BG91" s="187">
        <f>IF(N91="zákl. přenesená",J91,0)</f>
        <v>0</v>
      </c>
      <c r="BH91" s="187">
        <f>IF(N91="sníž. přenesená",J91,0)</f>
        <v>0</v>
      </c>
      <c r="BI91" s="187">
        <f>IF(N91="nulová",J91,0)</f>
        <v>0</v>
      </c>
      <c r="BJ91" s="19" t="s">
        <v>80</v>
      </c>
      <c r="BK91" s="187">
        <f>ROUND(I91*H91,2)</f>
        <v>0</v>
      </c>
      <c r="BL91" s="19" t="s">
        <v>242</v>
      </c>
      <c r="BM91" s="186" t="s">
        <v>2341</v>
      </c>
    </row>
    <row r="92" spans="1:47" s="2" customFormat="1" ht="19.5">
      <c r="A92" s="36"/>
      <c r="B92" s="37"/>
      <c r="C92" s="38"/>
      <c r="D92" s="188" t="s">
        <v>151</v>
      </c>
      <c r="E92" s="38"/>
      <c r="F92" s="189" t="s">
        <v>2340</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82</v>
      </c>
    </row>
    <row r="93" spans="2:51" s="14" customFormat="1" ht="12">
      <c r="B93" s="204"/>
      <c r="C93" s="205"/>
      <c r="D93" s="188" t="s">
        <v>158</v>
      </c>
      <c r="E93" s="206" t="s">
        <v>19</v>
      </c>
      <c r="F93" s="207" t="s">
        <v>2338</v>
      </c>
      <c r="G93" s="205"/>
      <c r="H93" s="206" t="s">
        <v>19</v>
      </c>
      <c r="I93" s="208"/>
      <c r="J93" s="205"/>
      <c r="K93" s="205"/>
      <c r="L93" s="209"/>
      <c r="M93" s="210"/>
      <c r="N93" s="211"/>
      <c r="O93" s="211"/>
      <c r="P93" s="211"/>
      <c r="Q93" s="211"/>
      <c r="R93" s="211"/>
      <c r="S93" s="211"/>
      <c r="T93" s="212"/>
      <c r="AT93" s="213" t="s">
        <v>158</v>
      </c>
      <c r="AU93" s="213" t="s">
        <v>82</v>
      </c>
      <c r="AV93" s="14" t="s">
        <v>80</v>
      </c>
      <c r="AW93" s="14" t="s">
        <v>33</v>
      </c>
      <c r="AX93" s="14" t="s">
        <v>72</v>
      </c>
      <c r="AY93" s="213" t="s">
        <v>143</v>
      </c>
    </row>
    <row r="94" spans="2:51" s="13" customFormat="1" ht="12">
      <c r="B94" s="193"/>
      <c r="C94" s="194"/>
      <c r="D94" s="188" t="s">
        <v>158</v>
      </c>
      <c r="E94" s="195" t="s">
        <v>19</v>
      </c>
      <c r="F94" s="196" t="s">
        <v>2342</v>
      </c>
      <c r="G94" s="194"/>
      <c r="H94" s="197">
        <v>4.409</v>
      </c>
      <c r="I94" s="198"/>
      <c r="J94" s="194"/>
      <c r="K94" s="194"/>
      <c r="L94" s="199"/>
      <c r="M94" s="200"/>
      <c r="N94" s="201"/>
      <c r="O94" s="201"/>
      <c r="P94" s="201"/>
      <c r="Q94" s="201"/>
      <c r="R94" s="201"/>
      <c r="S94" s="201"/>
      <c r="T94" s="202"/>
      <c r="AT94" s="203" t="s">
        <v>158</v>
      </c>
      <c r="AU94" s="203" t="s">
        <v>82</v>
      </c>
      <c r="AV94" s="13" t="s">
        <v>82</v>
      </c>
      <c r="AW94" s="13" t="s">
        <v>33</v>
      </c>
      <c r="AX94" s="13" t="s">
        <v>80</v>
      </c>
      <c r="AY94" s="203" t="s">
        <v>143</v>
      </c>
    </row>
    <row r="95" spans="2:51" s="13" customFormat="1" ht="12">
      <c r="B95" s="193"/>
      <c r="C95" s="194"/>
      <c r="D95" s="188" t="s">
        <v>158</v>
      </c>
      <c r="E95" s="194"/>
      <c r="F95" s="196" t="s">
        <v>2343</v>
      </c>
      <c r="G95" s="194"/>
      <c r="H95" s="197">
        <v>4.629</v>
      </c>
      <c r="I95" s="198"/>
      <c r="J95" s="194"/>
      <c r="K95" s="194"/>
      <c r="L95" s="199"/>
      <c r="M95" s="200"/>
      <c r="N95" s="201"/>
      <c r="O95" s="201"/>
      <c r="P95" s="201"/>
      <c r="Q95" s="201"/>
      <c r="R95" s="201"/>
      <c r="S95" s="201"/>
      <c r="T95" s="202"/>
      <c r="AT95" s="203" t="s">
        <v>158</v>
      </c>
      <c r="AU95" s="203" t="s">
        <v>82</v>
      </c>
      <c r="AV95" s="13" t="s">
        <v>82</v>
      </c>
      <c r="AW95" s="13" t="s">
        <v>4</v>
      </c>
      <c r="AX95" s="13" t="s">
        <v>80</v>
      </c>
      <c r="AY95" s="203" t="s">
        <v>143</v>
      </c>
    </row>
    <row r="96" spans="1:65" s="2" customFormat="1" ht="24.2" customHeight="1">
      <c r="A96" s="36"/>
      <c r="B96" s="37"/>
      <c r="C96" s="175" t="s">
        <v>160</v>
      </c>
      <c r="D96" s="175" t="s">
        <v>145</v>
      </c>
      <c r="E96" s="176" t="s">
        <v>1547</v>
      </c>
      <c r="F96" s="177" t="s">
        <v>1548</v>
      </c>
      <c r="G96" s="178" t="s">
        <v>196</v>
      </c>
      <c r="H96" s="179">
        <v>0.019</v>
      </c>
      <c r="I96" s="180"/>
      <c r="J96" s="181">
        <f>ROUND(I96*H96,2)</f>
        <v>0</v>
      </c>
      <c r="K96" s="177" t="s">
        <v>155</v>
      </c>
      <c r="L96" s="41"/>
      <c r="M96" s="182" t="s">
        <v>19</v>
      </c>
      <c r="N96" s="183" t="s">
        <v>43</v>
      </c>
      <c r="O96" s="66"/>
      <c r="P96" s="184">
        <f>O96*H96</f>
        <v>0</v>
      </c>
      <c r="Q96" s="184">
        <v>0</v>
      </c>
      <c r="R96" s="184">
        <f>Q96*H96</f>
        <v>0</v>
      </c>
      <c r="S96" s="184">
        <v>0</v>
      </c>
      <c r="T96" s="185">
        <f>S96*H96</f>
        <v>0</v>
      </c>
      <c r="U96" s="36"/>
      <c r="V96" s="36"/>
      <c r="W96" s="36"/>
      <c r="X96" s="36"/>
      <c r="Y96" s="36"/>
      <c r="Z96" s="36"/>
      <c r="AA96" s="36"/>
      <c r="AB96" s="36"/>
      <c r="AC96" s="36"/>
      <c r="AD96" s="36"/>
      <c r="AE96" s="36"/>
      <c r="AR96" s="186" t="s">
        <v>242</v>
      </c>
      <c r="AT96" s="186" t="s">
        <v>145</v>
      </c>
      <c r="AU96" s="186" t="s">
        <v>82</v>
      </c>
      <c r="AY96" s="19" t="s">
        <v>143</v>
      </c>
      <c r="BE96" s="187">
        <f>IF(N96="základní",J96,0)</f>
        <v>0</v>
      </c>
      <c r="BF96" s="187">
        <f>IF(N96="snížená",J96,0)</f>
        <v>0</v>
      </c>
      <c r="BG96" s="187">
        <f>IF(N96="zákl. přenesená",J96,0)</f>
        <v>0</v>
      </c>
      <c r="BH96" s="187">
        <f>IF(N96="sníž. přenesená",J96,0)</f>
        <v>0</v>
      </c>
      <c r="BI96" s="187">
        <f>IF(N96="nulová",J96,0)</f>
        <v>0</v>
      </c>
      <c r="BJ96" s="19" t="s">
        <v>80</v>
      </c>
      <c r="BK96" s="187">
        <f>ROUND(I96*H96,2)</f>
        <v>0</v>
      </c>
      <c r="BL96" s="19" t="s">
        <v>242</v>
      </c>
      <c r="BM96" s="186" t="s">
        <v>2344</v>
      </c>
    </row>
    <row r="97" spans="1:47" s="2" customFormat="1" ht="29.25">
      <c r="A97" s="36"/>
      <c r="B97" s="37"/>
      <c r="C97" s="38"/>
      <c r="D97" s="188" t="s">
        <v>151</v>
      </c>
      <c r="E97" s="38"/>
      <c r="F97" s="189" t="s">
        <v>1550</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151</v>
      </c>
      <c r="AU97" s="19" t="s">
        <v>82</v>
      </c>
    </row>
    <row r="98" spans="1:65" s="2" customFormat="1" ht="24.2" customHeight="1">
      <c r="A98" s="36"/>
      <c r="B98" s="37"/>
      <c r="C98" s="175" t="s">
        <v>149</v>
      </c>
      <c r="D98" s="175" t="s">
        <v>145</v>
      </c>
      <c r="E98" s="176" t="s">
        <v>1551</v>
      </c>
      <c r="F98" s="177" t="s">
        <v>1552</v>
      </c>
      <c r="G98" s="178" t="s">
        <v>196</v>
      </c>
      <c r="H98" s="179">
        <v>0.019</v>
      </c>
      <c r="I98" s="180"/>
      <c r="J98" s="181">
        <f>ROUND(I98*H98,2)</f>
        <v>0</v>
      </c>
      <c r="K98" s="177" t="s">
        <v>155</v>
      </c>
      <c r="L98" s="41"/>
      <c r="M98" s="182" t="s">
        <v>19</v>
      </c>
      <c r="N98" s="183" t="s">
        <v>43</v>
      </c>
      <c r="O98" s="66"/>
      <c r="P98" s="184">
        <f>O98*H98</f>
        <v>0</v>
      </c>
      <c r="Q98" s="184">
        <v>0</v>
      </c>
      <c r="R98" s="184">
        <f>Q98*H98</f>
        <v>0</v>
      </c>
      <c r="S98" s="184">
        <v>0</v>
      </c>
      <c r="T98" s="185">
        <f>S98*H98</f>
        <v>0</v>
      </c>
      <c r="U98" s="36"/>
      <c r="V98" s="36"/>
      <c r="W98" s="36"/>
      <c r="X98" s="36"/>
      <c r="Y98" s="36"/>
      <c r="Z98" s="36"/>
      <c r="AA98" s="36"/>
      <c r="AB98" s="36"/>
      <c r="AC98" s="36"/>
      <c r="AD98" s="36"/>
      <c r="AE98" s="36"/>
      <c r="AR98" s="186" t="s">
        <v>242</v>
      </c>
      <c r="AT98" s="186" t="s">
        <v>145</v>
      </c>
      <c r="AU98" s="186" t="s">
        <v>82</v>
      </c>
      <c r="AY98" s="19" t="s">
        <v>143</v>
      </c>
      <c r="BE98" s="187">
        <f>IF(N98="základní",J98,0)</f>
        <v>0</v>
      </c>
      <c r="BF98" s="187">
        <f>IF(N98="snížená",J98,0)</f>
        <v>0</v>
      </c>
      <c r="BG98" s="187">
        <f>IF(N98="zákl. přenesená",J98,0)</f>
        <v>0</v>
      </c>
      <c r="BH98" s="187">
        <f>IF(N98="sníž. přenesená",J98,0)</f>
        <v>0</v>
      </c>
      <c r="BI98" s="187">
        <f>IF(N98="nulová",J98,0)</f>
        <v>0</v>
      </c>
      <c r="BJ98" s="19" t="s">
        <v>80</v>
      </c>
      <c r="BK98" s="187">
        <f>ROUND(I98*H98,2)</f>
        <v>0</v>
      </c>
      <c r="BL98" s="19" t="s">
        <v>242</v>
      </c>
      <c r="BM98" s="186" t="s">
        <v>2345</v>
      </c>
    </row>
    <row r="99" spans="1:47" s="2" customFormat="1" ht="29.25">
      <c r="A99" s="36"/>
      <c r="B99" s="37"/>
      <c r="C99" s="38"/>
      <c r="D99" s="188" t="s">
        <v>151</v>
      </c>
      <c r="E99" s="38"/>
      <c r="F99" s="189" t="s">
        <v>1554</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82</v>
      </c>
    </row>
    <row r="100" spans="2:63" s="12" customFormat="1" ht="22.9" customHeight="1">
      <c r="B100" s="159"/>
      <c r="C100" s="160"/>
      <c r="D100" s="161" t="s">
        <v>71</v>
      </c>
      <c r="E100" s="173" t="s">
        <v>2346</v>
      </c>
      <c r="F100" s="173" t="s">
        <v>90</v>
      </c>
      <c r="G100" s="160"/>
      <c r="H100" s="160"/>
      <c r="I100" s="163"/>
      <c r="J100" s="174">
        <f>BK100</f>
        <v>0</v>
      </c>
      <c r="K100" s="160"/>
      <c r="L100" s="165"/>
      <c r="M100" s="166"/>
      <c r="N100" s="167"/>
      <c r="O100" s="167"/>
      <c r="P100" s="168">
        <f>SUM(P101:P384)</f>
        <v>0</v>
      </c>
      <c r="Q100" s="167"/>
      <c r="R100" s="168">
        <f>SUM(R101:R384)</f>
        <v>0.3981360000000001</v>
      </c>
      <c r="S100" s="167"/>
      <c r="T100" s="169">
        <f>SUM(T101:T384)</f>
        <v>0</v>
      </c>
      <c r="AR100" s="170" t="s">
        <v>82</v>
      </c>
      <c r="AT100" s="171" t="s">
        <v>71</v>
      </c>
      <c r="AU100" s="171" t="s">
        <v>80</v>
      </c>
      <c r="AY100" s="170" t="s">
        <v>143</v>
      </c>
      <c r="BK100" s="172">
        <f>SUM(BK101:BK384)</f>
        <v>0</v>
      </c>
    </row>
    <row r="101" spans="1:65" s="2" customFormat="1" ht="14.45" customHeight="1">
      <c r="A101" s="36"/>
      <c r="B101" s="37"/>
      <c r="C101" s="175" t="s">
        <v>177</v>
      </c>
      <c r="D101" s="175" t="s">
        <v>145</v>
      </c>
      <c r="E101" s="176" t="s">
        <v>2347</v>
      </c>
      <c r="F101" s="177" t="s">
        <v>2348</v>
      </c>
      <c r="G101" s="178" t="s">
        <v>148</v>
      </c>
      <c r="H101" s="179">
        <v>2</v>
      </c>
      <c r="I101" s="180"/>
      <c r="J101" s="181">
        <f>ROUND(I101*H101,2)</f>
        <v>0</v>
      </c>
      <c r="K101" s="177" t="s">
        <v>155</v>
      </c>
      <c r="L101" s="41"/>
      <c r="M101" s="182" t="s">
        <v>19</v>
      </c>
      <c r="N101" s="183" t="s">
        <v>43</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242</v>
      </c>
      <c r="AT101" s="186" t="s">
        <v>145</v>
      </c>
      <c r="AU101" s="186" t="s">
        <v>82</v>
      </c>
      <c r="AY101" s="19" t="s">
        <v>143</v>
      </c>
      <c r="BE101" s="187">
        <f>IF(N101="základní",J101,0)</f>
        <v>0</v>
      </c>
      <c r="BF101" s="187">
        <f>IF(N101="snížená",J101,0)</f>
        <v>0</v>
      </c>
      <c r="BG101" s="187">
        <f>IF(N101="zákl. přenesená",J101,0)</f>
        <v>0</v>
      </c>
      <c r="BH101" s="187">
        <f>IF(N101="sníž. přenesená",J101,0)</f>
        <v>0</v>
      </c>
      <c r="BI101" s="187">
        <f>IF(N101="nulová",J101,0)</f>
        <v>0</v>
      </c>
      <c r="BJ101" s="19" t="s">
        <v>80</v>
      </c>
      <c r="BK101" s="187">
        <f>ROUND(I101*H101,2)</f>
        <v>0</v>
      </c>
      <c r="BL101" s="19" t="s">
        <v>242</v>
      </c>
      <c r="BM101" s="186" t="s">
        <v>2349</v>
      </c>
    </row>
    <row r="102" spans="1:47" s="2" customFormat="1" ht="19.5">
      <c r="A102" s="36"/>
      <c r="B102" s="37"/>
      <c r="C102" s="38"/>
      <c r="D102" s="188" t="s">
        <v>151</v>
      </c>
      <c r="E102" s="38"/>
      <c r="F102" s="189" t="s">
        <v>2350</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82</v>
      </c>
    </row>
    <row r="103" spans="2:51" s="14" customFormat="1" ht="12">
      <c r="B103" s="204"/>
      <c r="C103" s="205"/>
      <c r="D103" s="188" t="s">
        <v>158</v>
      </c>
      <c r="E103" s="206" t="s">
        <v>19</v>
      </c>
      <c r="F103" s="207" t="s">
        <v>2351</v>
      </c>
      <c r="G103" s="205"/>
      <c r="H103" s="206" t="s">
        <v>19</v>
      </c>
      <c r="I103" s="208"/>
      <c r="J103" s="205"/>
      <c r="K103" s="205"/>
      <c r="L103" s="209"/>
      <c r="M103" s="210"/>
      <c r="N103" s="211"/>
      <c r="O103" s="211"/>
      <c r="P103" s="211"/>
      <c r="Q103" s="211"/>
      <c r="R103" s="211"/>
      <c r="S103" s="211"/>
      <c r="T103" s="212"/>
      <c r="AT103" s="213" t="s">
        <v>158</v>
      </c>
      <c r="AU103" s="213" t="s">
        <v>82</v>
      </c>
      <c r="AV103" s="14" t="s">
        <v>80</v>
      </c>
      <c r="AW103" s="14" t="s">
        <v>33</v>
      </c>
      <c r="AX103" s="14" t="s">
        <v>72</v>
      </c>
      <c r="AY103" s="213" t="s">
        <v>143</v>
      </c>
    </row>
    <row r="104" spans="2:51" s="13" customFormat="1" ht="12">
      <c r="B104" s="193"/>
      <c r="C104" s="194"/>
      <c r="D104" s="188" t="s">
        <v>158</v>
      </c>
      <c r="E104" s="195" t="s">
        <v>19</v>
      </c>
      <c r="F104" s="196" t="s">
        <v>2352</v>
      </c>
      <c r="G104" s="194"/>
      <c r="H104" s="197">
        <v>2</v>
      </c>
      <c r="I104" s="198"/>
      <c r="J104" s="194"/>
      <c r="K104" s="194"/>
      <c r="L104" s="199"/>
      <c r="M104" s="200"/>
      <c r="N104" s="201"/>
      <c r="O104" s="201"/>
      <c r="P104" s="201"/>
      <c r="Q104" s="201"/>
      <c r="R104" s="201"/>
      <c r="S104" s="201"/>
      <c r="T104" s="202"/>
      <c r="AT104" s="203" t="s">
        <v>158</v>
      </c>
      <c r="AU104" s="203" t="s">
        <v>82</v>
      </c>
      <c r="AV104" s="13" t="s">
        <v>82</v>
      </c>
      <c r="AW104" s="13" t="s">
        <v>33</v>
      </c>
      <c r="AX104" s="13" t="s">
        <v>72</v>
      </c>
      <c r="AY104" s="203" t="s">
        <v>143</v>
      </c>
    </row>
    <row r="105" spans="2:51" s="15" customFormat="1" ht="12">
      <c r="B105" s="214"/>
      <c r="C105" s="215"/>
      <c r="D105" s="188" t="s">
        <v>158</v>
      </c>
      <c r="E105" s="216" t="s">
        <v>19</v>
      </c>
      <c r="F105" s="217" t="s">
        <v>172</v>
      </c>
      <c r="G105" s="215"/>
      <c r="H105" s="218">
        <v>2</v>
      </c>
      <c r="I105" s="219"/>
      <c r="J105" s="215"/>
      <c r="K105" s="215"/>
      <c r="L105" s="220"/>
      <c r="M105" s="221"/>
      <c r="N105" s="222"/>
      <c r="O105" s="222"/>
      <c r="P105" s="222"/>
      <c r="Q105" s="222"/>
      <c r="R105" s="222"/>
      <c r="S105" s="222"/>
      <c r="T105" s="223"/>
      <c r="AT105" s="224" t="s">
        <v>158</v>
      </c>
      <c r="AU105" s="224" t="s">
        <v>82</v>
      </c>
      <c r="AV105" s="15" t="s">
        <v>149</v>
      </c>
      <c r="AW105" s="15" t="s">
        <v>33</v>
      </c>
      <c r="AX105" s="15" t="s">
        <v>80</v>
      </c>
      <c r="AY105" s="224" t="s">
        <v>143</v>
      </c>
    </row>
    <row r="106" spans="1:65" s="2" customFormat="1" ht="24.2" customHeight="1">
      <c r="A106" s="36"/>
      <c r="B106" s="37"/>
      <c r="C106" s="225" t="s">
        <v>182</v>
      </c>
      <c r="D106" s="225" t="s">
        <v>214</v>
      </c>
      <c r="E106" s="226" t="s">
        <v>2353</v>
      </c>
      <c r="F106" s="227" t="s">
        <v>2354</v>
      </c>
      <c r="G106" s="228" t="s">
        <v>148</v>
      </c>
      <c r="H106" s="229">
        <v>1</v>
      </c>
      <c r="I106" s="230"/>
      <c r="J106" s="231">
        <f>ROUND(I106*H106,2)</f>
        <v>0</v>
      </c>
      <c r="K106" s="227" t="s">
        <v>19</v>
      </c>
      <c r="L106" s="232"/>
      <c r="M106" s="233" t="s">
        <v>19</v>
      </c>
      <c r="N106" s="234" t="s">
        <v>43</v>
      </c>
      <c r="O106" s="66"/>
      <c r="P106" s="184">
        <f>O106*H106</f>
        <v>0</v>
      </c>
      <c r="Q106" s="184">
        <v>0.00242</v>
      </c>
      <c r="R106" s="184">
        <f>Q106*H106</f>
        <v>0.00242</v>
      </c>
      <c r="S106" s="184">
        <v>0</v>
      </c>
      <c r="T106" s="185">
        <f>S106*H106</f>
        <v>0</v>
      </c>
      <c r="U106" s="36"/>
      <c r="V106" s="36"/>
      <c r="W106" s="36"/>
      <c r="X106" s="36"/>
      <c r="Y106" s="36"/>
      <c r="Z106" s="36"/>
      <c r="AA106" s="36"/>
      <c r="AB106" s="36"/>
      <c r="AC106" s="36"/>
      <c r="AD106" s="36"/>
      <c r="AE106" s="36"/>
      <c r="AR106" s="186" t="s">
        <v>356</v>
      </c>
      <c r="AT106" s="186" t="s">
        <v>214</v>
      </c>
      <c r="AU106" s="186" t="s">
        <v>82</v>
      </c>
      <c r="AY106" s="19" t="s">
        <v>143</v>
      </c>
      <c r="BE106" s="187">
        <f>IF(N106="základní",J106,0)</f>
        <v>0</v>
      </c>
      <c r="BF106" s="187">
        <f>IF(N106="snížená",J106,0)</f>
        <v>0</v>
      </c>
      <c r="BG106" s="187">
        <f>IF(N106="zákl. přenesená",J106,0)</f>
        <v>0</v>
      </c>
      <c r="BH106" s="187">
        <f>IF(N106="sníž. přenesená",J106,0)</f>
        <v>0</v>
      </c>
      <c r="BI106" s="187">
        <f>IF(N106="nulová",J106,0)</f>
        <v>0</v>
      </c>
      <c r="BJ106" s="19" t="s">
        <v>80</v>
      </c>
      <c r="BK106" s="187">
        <f>ROUND(I106*H106,2)</f>
        <v>0</v>
      </c>
      <c r="BL106" s="19" t="s">
        <v>242</v>
      </c>
      <c r="BM106" s="186" t="s">
        <v>2355</v>
      </c>
    </row>
    <row r="107" spans="1:47" s="2" customFormat="1" ht="19.5">
      <c r="A107" s="36"/>
      <c r="B107" s="37"/>
      <c r="C107" s="38"/>
      <c r="D107" s="188" t="s">
        <v>151</v>
      </c>
      <c r="E107" s="38"/>
      <c r="F107" s="189" t="s">
        <v>2354</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82</v>
      </c>
    </row>
    <row r="108" spans="1:65" s="2" customFormat="1" ht="37.9" customHeight="1">
      <c r="A108" s="36"/>
      <c r="B108" s="37"/>
      <c r="C108" s="225" t="s">
        <v>188</v>
      </c>
      <c r="D108" s="225" t="s">
        <v>214</v>
      </c>
      <c r="E108" s="226" t="s">
        <v>2356</v>
      </c>
      <c r="F108" s="227" t="s">
        <v>2357</v>
      </c>
      <c r="G108" s="228" t="s">
        <v>148</v>
      </c>
      <c r="H108" s="229">
        <v>1</v>
      </c>
      <c r="I108" s="230"/>
      <c r="J108" s="231">
        <f>ROUND(I108*H108,2)</f>
        <v>0</v>
      </c>
      <c r="K108" s="227" t="s">
        <v>19</v>
      </c>
      <c r="L108" s="232"/>
      <c r="M108" s="233" t="s">
        <v>19</v>
      </c>
      <c r="N108" s="234" t="s">
        <v>43</v>
      </c>
      <c r="O108" s="66"/>
      <c r="P108" s="184">
        <f>O108*H108</f>
        <v>0</v>
      </c>
      <c r="Q108" s="184">
        <v>0.00491</v>
      </c>
      <c r="R108" s="184">
        <f>Q108*H108</f>
        <v>0.00491</v>
      </c>
      <c r="S108" s="184">
        <v>0</v>
      </c>
      <c r="T108" s="185">
        <f>S108*H108</f>
        <v>0</v>
      </c>
      <c r="U108" s="36"/>
      <c r="V108" s="36"/>
      <c r="W108" s="36"/>
      <c r="X108" s="36"/>
      <c r="Y108" s="36"/>
      <c r="Z108" s="36"/>
      <c r="AA108" s="36"/>
      <c r="AB108" s="36"/>
      <c r="AC108" s="36"/>
      <c r="AD108" s="36"/>
      <c r="AE108" s="36"/>
      <c r="AR108" s="186" t="s">
        <v>356</v>
      </c>
      <c r="AT108" s="186" t="s">
        <v>214</v>
      </c>
      <c r="AU108" s="186" t="s">
        <v>82</v>
      </c>
      <c r="AY108" s="19" t="s">
        <v>143</v>
      </c>
      <c r="BE108" s="187">
        <f>IF(N108="základní",J108,0)</f>
        <v>0</v>
      </c>
      <c r="BF108" s="187">
        <f>IF(N108="snížená",J108,0)</f>
        <v>0</v>
      </c>
      <c r="BG108" s="187">
        <f>IF(N108="zákl. přenesená",J108,0)</f>
        <v>0</v>
      </c>
      <c r="BH108" s="187">
        <f>IF(N108="sníž. přenesená",J108,0)</f>
        <v>0</v>
      </c>
      <c r="BI108" s="187">
        <f>IF(N108="nulová",J108,0)</f>
        <v>0</v>
      </c>
      <c r="BJ108" s="19" t="s">
        <v>80</v>
      </c>
      <c r="BK108" s="187">
        <f>ROUND(I108*H108,2)</f>
        <v>0</v>
      </c>
      <c r="BL108" s="19" t="s">
        <v>242</v>
      </c>
      <c r="BM108" s="186" t="s">
        <v>2358</v>
      </c>
    </row>
    <row r="109" spans="1:47" s="2" customFormat="1" ht="19.5">
      <c r="A109" s="36"/>
      <c r="B109" s="37"/>
      <c r="C109" s="38"/>
      <c r="D109" s="188" t="s">
        <v>151</v>
      </c>
      <c r="E109" s="38"/>
      <c r="F109" s="189" t="s">
        <v>2357</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151</v>
      </c>
      <c r="AU109" s="19" t="s">
        <v>82</v>
      </c>
    </row>
    <row r="110" spans="1:65" s="2" customFormat="1" ht="14.45" customHeight="1">
      <c r="A110" s="36"/>
      <c r="B110" s="37"/>
      <c r="C110" s="175" t="s">
        <v>193</v>
      </c>
      <c r="D110" s="175" t="s">
        <v>145</v>
      </c>
      <c r="E110" s="176" t="s">
        <v>2359</v>
      </c>
      <c r="F110" s="177" t="s">
        <v>2360</v>
      </c>
      <c r="G110" s="178" t="s">
        <v>148</v>
      </c>
      <c r="H110" s="179">
        <v>11</v>
      </c>
      <c r="I110" s="180"/>
      <c r="J110" s="181">
        <f>ROUND(I110*H110,2)</f>
        <v>0</v>
      </c>
      <c r="K110" s="177" t="s">
        <v>155</v>
      </c>
      <c r="L110" s="41"/>
      <c r="M110" s="182" t="s">
        <v>19</v>
      </c>
      <c r="N110" s="183" t="s">
        <v>43</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242</v>
      </c>
      <c r="AT110" s="186" t="s">
        <v>145</v>
      </c>
      <c r="AU110" s="186" t="s">
        <v>82</v>
      </c>
      <c r="AY110" s="19" t="s">
        <v>143</v>
      </c>
      <c r="BE110" s="187">
        <f>IF(N110="základní",J110,0)</f>
        <v>0</v>
      </c>
      <c r="BF110" s="187">
        <f>IF(N110="snížená",J110,0)</f>
        <v>0</v>
      </c>
      <c r="BG110" s="187">
        <f>IF(N110="zákl. přenesená",J110,0)</f>
        <v>0</v>
      </c>
      <c r="BH110" s="187">
        <f>IF(N110="sníž. přenesená",J110,0)</f>
        <v>0</v>
      </c>
      <c r="BI110" s="187">
        <f>IF(N110="nulová",J110,0)</f>
        <v>0</v>
      </c>
      <c r="BJ110" s="19" t="s">
        <v>80</v>
      </c>
      <c r="BK110" s="187">
        <f>ROUND(I110*H110,2)</f>
        <v>0</v>
      </c>
      <c r="BL110" s="19" t="s">
        <v>242</v>
      </c>
      <c r="BM110" s="186" t="s">
        <v>2361</v>
      </c>
    </row>
    <row r="111" spans="1:47" s="2" customFormat="1" ht="19.5">
      <c r="A111" s="36"/>
      <c r="B111" s="37"/>
      <c r="C111" s="38"/>
      <c r="D111" s="188" t="s">
        <v>151</v>
      </c>
      <c r="E111" s="38"/>
      <c r="F111" s="189" t="s">
        <v>2362</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82</v>
      </c>
    </row>
    <row r="112" spans="2:51" s="14" customFormat="1" ht="12">
      <c r="B112" s="204"/>
      <c r="C112" s="205"/>
      <c r="D112" s="188" t="s">
        <v>158</v>
      </c>
      <c r="E112" s="206" t="s">
        <v>19</v>
      </c>
      <c r="F112" s="207" t="s">
        <v>2363</v>
      </c>
      <c r="G112" s="205"/>
      <c r="H112" s="206" t="s">
        <v>19</v>
      </c>
      <c r="I112" s="208"/>
      <c r="J112" s="205"/>
      <c r="K112" s="205"/>
      <c r="L112" s="209"/>
      <c r="M112" s="210"/>
      <c r="N112" s="211"/>
      <c r="O112" s="211"/>
      <c r="P112" s="211"/>
      <c r="Q112" s="211"/>
      <c r="R112" s="211"/>
      <c r="S112" s="211"/>
      <c r="T112" s="212"/>
      <c r="AT112" s="213" t="s">
        <v>158</v>
      </c>
      <c r="AU112" s="213" t="s">
        <v>82</v>
      </c>
      <c r="AV112" s="14" t="s">
        <v>80</v>
      </c>
      <c r="AW112" s="14" t="s">
        <v>33</v>
      </c>
      <c r="AX112" s="14" t="s">
        <v>72</v>
      </c>
      <c r="AY112" s="213" t="s">
        <v>143</v>
      </c>
    </row>
    <row r="113" spans="2:51" s="13" customFormat="1" ht="12">
      <c r="B113" s="193"/>
      <c r="C113" s="194"/>
      <c r="D113" s="188" t="s">
        <v>158</v>
      </c>
      <c r="E113" s="195" t="s">
        <v>19</v>
      </c>
      <c r="F113" s="196" t="s">
        <v>213</v>
      </c>
      <c r="G113" s="194"/>
      <c r="H113" s="197">
        <v>11</v>
      </c>
      <c r="I113" s="198"/>
      <c r="J113" s="194"/>
      <c r="K113" s="194"/>
      <c r="L113" s="199"/>
      <c r="M113" s="200"/>
      <c r="N113" s="201"/>
      <c r="O113" s="201"/>
      <c r="P113" s="201"/>
      <c r="Q113" s="201"/>
      <c r="R113" s="201"/>
      <c r="S113" s="201"/>
      <c r="T113" s="202"/>
      <c r="AT113" s="203" t="s">
        <v>158</v>
      </c>
      <c r="AU113" s="203" t="s">
        <v>82</v>
      </c>
      <c r="AV113" s="13" t="s">
        <v>82</v>
      </c>
      <c r="AW113" s="13" t="s">
        <v>33</v>
      </c>
      <c r="AX113" s="13" t="s">
        <v>72</v>
      </c>
      <c r="AY113" s="203" t="s">
        <v>143</v>
      </c>
    </row>
    <row r="114" spans="2:51" s="15" customFormat="1" ht="12">
      <c r="B114" s="214"/>
      <c r="C114" s="215"/>
      <c r="D114" s="188" t="s">
        <v>158</v>
      </c>
      <c r="E114" s="216" t="s">
        <v>19</v>
      </c>
      <c r="F114" s="217" t="s">
        <v>172</v>
      </c>
      <c r="G114" s="215"/>
      <c r="H114" s="218">
        <v>11</v>
      </c>
      <c r="I114" s="219"/>
      <c r="J114" s="215"/>
      <c r="K114" s="215"/>
      <c r="L114" s="220"/>
      <c r="M114" s="221"/>
      <c r="N114" s="222"/>
      <c r="O114" s="222"/>
      <c r="P114" s="222"/>
      <c r="Q114" s="222"/>
      <c r="R114" s="222"/>
      <c r="S114" s="222"/>
      <c r="T114" s="223"/>
      <c r="AT114" s="224" t="s">
        <v>158</v>
      </c>
      <c r="AU114" s="224" t="s">
        <v>82</v>
      </c>
      <c r="AV114" s="15" t="s">
        <v>149</v>
      </c>
      <c r="AW114" s="15" t="s">
        <v>33</v>
      </c>
      <c r="AX114" s="15" t="s">
        <v>80</v>
      </c>
      <c r="AY114" s="224" t="s">
        <v>143</v>
      </c>
    </row>
    <row r="115" spans="1:65" s="2" customFormat="1" ht="24.2" customHeight="1">
      <c r="A115" s="36"/>
      <c r="B115" s="37"/>
      <c r="C115" s="225" t="s">
        <v>202</v>
      </c>
      <c r="D115" s="225" t="s">
        <v>214</v>
      </c>
      <c r="E115" s="226" t="s">
        <v>2364</v>
      </c>
      <c r="F115" s="227" t="s">
        <v>2365</v>
      </c>
      <c r="G115" s="228" t="s">
        <v>148</v>
      </c>
      <c r="H115" s="229">
        <v>2</v>
      </c>
      <c r="I115" s="230"/>
      <c r="J115" s="231">
        <f>ROUND(I115*H115,2)</f>
        <v>0</v>
      </c>
      <c r="K115" s="227" t="s">
        <v>19</v>
      </c>
      <c r="L115" s="232"/>
      <c r="M115" s="233" t="s">
        <v>19</v>
      </c>
      <c r="N115" s="234" t="s">
        <v>43</v>
      </c>
      <c r="O115" s="66"/>
      <c r="P115" s="184">
        <f>O115*H115</f>
        <v>0</v>
      </c>
      <c r="Q115" s="184">
        <v>0.0018</v>
      </c>
      <c r="R115" s="184">
        <f>Q115*H115</f>
        <v>0.0036</v>
      </c>
      <c r="S115" s="184">
        <v>0</v>
      </c>
      <c r="T115" s="185">
        <f>S115*H115</f>
        <v>0</v>
      </c>
      <c r="U115" s="36"/>
      <c r="V115" s="36"/>
      <c r="W115" s="36"/>
      <c r="X115" s="36"/>
      <c r="Y115" s="36"/>
      <c r="Z115" s="36"/>
      <c r="AA115" s="36"/>
      <c r="AB115" s="36"/>
      <c r="AC115" s="36"/>
      <c r="AD115" s="36"/>
      <c r="AE115" s="36"/>
      <c r="AR115" s="186" t="s">
        <v>356</v>
      </c>
      <c r="AT115" s="186" t="s">
        <v>214</v>
      </c>
      <c r="AU115" s="186" t="s">
        <v>82</v>
      </c>
      <c r="AY115" s="19" t="s">
        <v>143</v>
      </c>
      <c r="BE115" s="187">
        <f>IF(N115="základní",J115,0)</f>
        <v>0</v>
      </c>
      <c r="BF115" s="187">
        <f>IF(N115="snížená",J115,0)</f>
        <v>0</v>
      </c>
      <c r="BG115" s="187">
        <f>IF(N115="zákl. přenesená",J115,0)</f>
        <v>0</v>
      </c>
      <c r="BH115" s="187">
        <f>IF(N115="sníž. přenesená",J115,0)</f>
        <v>0</v>
      </c>
      <c r="BI115" s="187">
        <f>IF(N115="nulová",J115,0)</f>
        <v>0</v>
      </c>
      <c r="BJ115" s="19" t="s">
        <v>80</v>
      </c>
      <c r="BK115" s="187">
        <f>ROUND(I115*H115,2)</f>
        <v>0</v>
      </c>
      <c r="BL115" s="19" t="s">
        <v>242</v>
      </c>
      <c r="BM115" s="186" t="s">
        <v>2366</v>
      </c>
    </row>
    <row r="116" spans="1:47" s="2" customFormat="1" ht="19.5">
      <c r="A116" s="36"/>
      <c r="B116" s="37"/>
      <c r="C116" s="38"/>
      <c r="D116" s="188" t="s">
        <v>151</v>
      </c>
      <c r="E116" s="38"/>
      <c r="F116" s="189" t="s">
        <v>2365</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151</v>
      </c>
      <c r="AU116" s="19" t="s">
        <v>82</v>
      </c>
    </row>
    <row r="117" spans="2:51" s="14" customFormat="1" ht="12">
      <c r="B117" s="204"/>
      <c r="C117" s="205"/>
      <c r="D117" s="188" t="s">
        <v>158</v>
      </c>
      <c r="E117" s="206" t="s">
        <v>19</v>
      </c>
      <c r="F117" s="207" t="s">
        <v>2367</v>
      </c>
      <c r="G117" s="205"/>
      <c r="H117" s="206" t="s">
        <v>19</v>
      </c>
      <c r="I117" s="208"/>
      <c r="J117" s="205"/>
      <c r="K117" s="205"/>
      <c r="L117" s="209"/>
      <c r="M117" s="210"/>
      <c r="N117" s="211"/>
      <c r="O117" s="211"/>
      <c r="P117" s="211"/>
      <c r="Q117" s="211"/>
      <c r="R117" s="211"/>
      <c r="S117" s="211"/>
      <c r="T117" s="212"/>
      <c r="AT117" s="213" t="s">
        <v>158</v>
      </c>
      <c r="AU117" s="213" t="s">
        <v>82</v>
      </c>
      <c r="AV117" s="14" t="s">
        <v>80</v>
      </c>
      <c r="AW117" s="14" t="s">
        <v>33</v>
      </c>
      <c r="AX117" s="14" t="s">
        <v>72</v>
      </c>
      <c r="AY117" s="213" t="s">
        <v>143</v>
      </c>
    </row>
    <row r="118" spans="2:51" s="13" customFormat="1" ht="12">
      <c r="B118" s="193"/>
      <c r="C118" s="194"/>
      <c r="D118" s="188" t="s">
        <v>158</v>
      </c>
      <c r="E118" s="195" t="s">
        <v>19</v>
      </c>
      <c r="F118" s="196" t="s">
        <v>2352</v>
      </c>
      <c r="G118" s="194"/>
      <c r="H118" s="197">
        <v>2</v>
      </c>
      <c r="I118" s="198"/>
      <c r="J118" s="194"/>
      <c r="K118" s="194"/>
      <c r="L118" s="199"/>
      <c r="M118" s="200"/>
      <c r="N118" s="201"/>
      <c r="O118" s="201"/>
      <c r="P118" s="201"/>
      <c r="Q118" s="201"/>
      <c r="R118" s="201"/>
      <c r="S118" s="201"/>
      <c r="T118" s="202"/>
      <c r="AT118" s="203" t="s">
        <v>158</v>
      </c>
      <c r="AU118" s="203" t="s">
        <v>82</v>
      </c>
      <c r="AV118" s="13" t="s">
        <v>82</v>
      </c>
      <c r="AW118" s="13" t="s">
        <v>33</v>
      </c>
      <c r="AX118" s="13" t="s">
        <v>72</v>
      </c>
      <c r="AY118" s="203" t="s">
        <v>143</v>
      </c>
    </row>
    <row r="119" spans="2:51" s="15" customFormat="1" ht="12">
      <c r="B119" s="214"/>
      <c r="C119" s="215"/>
      <c r="D119" s="188" t="s">
        <v>158</v>
      </c>
      <c r="E119" s="216" t="s">
        <v>19</v>
      </c>
      <c r="F119" s="217" t="s">
        <v>172</v>
      </c>
      <c r="G119" s="215"/>
      <c r="H119" s="218">
        <v>2</v>
      </c>
      <c r="I119" s="219"/>
      <c r="J119" s="215"/>
      <c r="K119" s="215"/>
      <c r="L119" s="220"/>
      <c r="M119" s="221"/>
      <c r="N119" s="222"/>
      <c r="O119" s="222"/>
      <c r="P119" s="222"/>
      <c r="Q119" s="222"/>
      <c r="R119" s="222"/>
      <c r="S119" s="222"/>
      <c r="T119" s="223"/>
      <c r="AT119" s="224" t="s">
        <v>158</v>
      </c>
      <c r="AU119" s="224" t="s">
        <v>82</v>
      </c>
      <c r="AV119" s="15" t="s">
        <v>149</v>
      </c>
      <c r="AW119" s="15" t="s">
        <v>33</v>
      </c>
      <c r="AX119" s="15" t="s">
        <v>80</v>
      </c>
      <c r="AY119" s="224" t="s">
        <v>143</v>
      </c>
    </row>
    <row r="120" spans="1:65" s="2" customFormat="1" ht="24.2" customHeight="1">
      <c r="A120" s="36"/>
      <c r="B120" s="37"/>
      <c r="C120" s="225" t="s">
        <v>207</v>
      </c>
      <c r="D120" s="225" t="s">
        <v>214</v>
      </c>
      <c r="E120" s="226" t="s">
        <v>2368</v>
      </c>
      <c r="F120" s="227" t="s">
        <v>2369</v>
      </c>
      <c r="G120" s="228" t="s">
        <v>148</v>
      </c>
      <c r="H120" s="229">
        <v>1</v>
      </c>
      <c r="I120" s="230"/>
      <c r="J120" s="231">
        <f>ROUND(I120*H120,2)</f>
        <v>0</v>
      </c>
      <c r="K120" s="227" t="s">
        <v>19</v>
      </c>
      <c r="L120" s="232"/>
      <c r="M120" s="233" t="s">
        <v>19</v>
      </c>
      <c r="N120" s="234" t="s">
        <v>43</v>
      </c>
      <c r="O120" s="66"/>
      <c r="P120" s="184">
        <f>O120*H120</f>
        <v>0</v>
      </c>
      <c r="Q120" s="184">
        <v>0.0019</v>
      </c>
      <c r="R120" s="184">
        <f>Q120*H120</f>
        <v>0.0019</v>
      </c>
      <c r="S120" s="184">
        <v>0</v>
      </c>
      <c r="T120" s="185">
        <f>S120*H120</f>
        <v>0</v>
      </c>
      <c r="U120" s="36"/>
      <c r="V120" s="36"/>
      <c r="W120" s="36"/>
      <c r="X120" s="36"/>
      <c r="Y120" s="36"/>
      <c r="Z120" s="36"/>
      <c r="AA120" s="36"/>
      <c r="AB120" s="36"/>
      <c r="AC120" s="36"/>
      <c r="AD120" s="36"/>
      <c r="AE120" s="36"/>
      <c r="AR120" s="186" t="s">
        <v>356</v>
      </c>
      <c r="AT120" s="186" t="s">
        <v>214</v>
      </c>
      <c r="AU120" s="186" t="s">
        <v>82</v>
      </c>
      <c r="AY120" s="19" t="s">
        <v>143</v>
      </c>
      <c r="BE120" s="187">
        <f>IF(N120="základní",J120,0)</f>
        <v>0</v>
      </c>
      <c r="BF120" s="187">
        <f>IF(N120="snížená",J120,0)</f>
        <v>0</v>
      </c>
      <c r="BG120" s="187">
        <f>IF(N120="zákl. přenesená",J120,0)</f>
        <v>0</v>
      </c>
      <c r="BH120" s="187">
        <f>IF(N120="sníž. přenesená",J120,0)</f>
        <v>0</v>
      </c>
      <c r="BI120" s="187">
        <f>IF(N120="nulová",J120,0)</f>
        <v>0</v>
      </c>
      <c r="BJ120" s="19" t="s">
        <v>80</v>
      </c>
      <c r="BK120" s="187">
        <f>ROUND(I120*H120,2)</f>
        <v>0</v>
      </c>
      <c r="BL120" s="19" t="s">
        <v>242</v>
      </c>
      <c r="BM120" s="186" t="s">
        <v>2370</v>
      </c>
    </row>
    <row r="121" spans="1:47" s="2" customFormat="1" ht="19.5">
      <c r="A121" s="36"/>
      <c r="B121" s="37"/>
      <c r="C121" s="38"/>
      <c r="D121" s="188" t="s">
        <v>151</v>
      </c>
      <c r="E121" s="38"/>
      <c r="F121" s="189" t="s">
        <v>2369</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82</v>
      </c>
    </row>
    <row r="122" spans="2:51" s="14" customFormat="1" ht="12">
      <c r="B122" s="204"/>
      <c r="C122" s="205"/>
      <c r="D122" s="188" t="s">
        <v>158</v>
      </c>
      <c r="E122" s="206" t="s">
        <v>19</v>
      </c>
      <c r="F122" s="207" t="s">
        <v>2371</v>
      </c>
      <c r="G122" s="205"/>
      <c r="H122" s="206" t="s">
        <v>19</v>
      </c>
      <c r="I122" s="208"/>
      <c r="J122" s="205"/>
      <c r="K122" s="205"/>
      <c r="L122" s="209"/>
      <c r="M122" s="210"/>
      <c r="N122" s="211"/>
      <c r="O122" s="211"/>
      <c r="P122" s="211"/>
      <c r="Q122" s="211"/>
      <c r="R122" s="211"/>
      <c r="S122" s="211"/>
      <c r="T122" s="212"/>
      <c r="AT122" s="213" t="s">
        <v>158</v>
      </c>
      <c r="AU122" s="213" t="s">
        <v>82</v>
      </c>
      <c r="AV122" s="14" t="s">
        <v>80</v>
      </c>
      <c r="AW122" s="14" t="s">
        <v>33</v>
      </c>
      <c r="AX122" s="14" t="s">
        <v>72</v>
      </c>
      <c r="AY122" s="213" t="s">
        <v>143</v>
      </c>
    </row>
    <row r="123" spans="2:51" s="13" customFormat="1" ht="12">
      <c r="B123" s="193"/>
      <c r="C123" s="194"/>
      <c r="D123" s="188" t="s">
        <v>158</v>
      </c>
      <c r="E123" s="195" t="s">
        <v>19</v>
      </c>
      <c r="F123" s="196" t="s">
        <v>80</v>
      </c>
      <c r="G123" s="194"/>
      <c r="H123" s="197">
        <v>1</v>
      </c>
      <c r="I123" s="198"/>
      <c r="J123" s="194"/>
      <c r="K123" s="194"/>
      <c r="L123" s="199"/>
      <c r="M123" s="200"/>
      <c r="N123" s="201"/>
      <c r="O123" s="201"/>
      <c r="P123" s="201"/>
      <c r="Q123" s="201"/>
      <c r="R123" s="201"/>
      <c r="S123" s="201"/>
      <c r="T123" s="202"/>
      <c r="AT123" s="203" t="s">
        <v>158</v>
      </c>
      <c r="AU123" s="203" t="s">
        <v>82</v>
      </c>
      <c r="AV123" s="13" t="s">
        <v>82</v>
      </c>
      <c r="AW123" s="13" t="s">
        <v>33</v>
      </c>
      <c r="AX123" s="13" t="s">
        <v>72</v>
      </c>
      <c r="AY123" s="203" t="s">
        <v>143</v>
      </c>
    </row>
    <row r="124" spans="2:51" s="15" customFormat="1" ht="12">
      <c r="B124" s="214"/>
      <c r="C124" s="215"/>
      <c r="D124" s="188" t="s">
        <v>158</v>
      </c>
      <c r="E124" s="216" t="s">
        <v>19</v>
      </c>
      <c r="F124" s="217" t="s">
        <v>172</v>
      </c>
      <c r="G124" s="215"/>
      <c r="H124" s="218">
        <v>1</v>
      </c>
      <c r="I124" s="219"/>
      <c r="J124" s="215"/>
      <c r="K124" s="215"/>
      <c r="L124" s="220"/>
      <c r="M124" s="221"/>
      <c r="N124" s="222"/>
      <c r="O124" s="222"/>
      <c r="P124" s="222"/>
      <c r="Q124" s="222"/>
      <c r="R124" s="222"/>
      <c r="S124" s="222"/>
      <c r="T124" s="223"/>
      <c r="AT124" s="224" t="s">
        <v>158</v>
      </c>
      <c r="AU124" s="224" t="s">
        <v>82</v>
      </c>
      <c r="AV124" s="15" t="s">
        <v>149</v>
      </c>
      <c r="AW124" s="15" t="s">
        <v>33</v>
      </c>
      <c r="AX124" s="15" t="s">
        <v>80</v>
      </c>
      <c r="AY124" s="224" t="s">
        <v>143</v>
      </c>
    </row>
    <row r="125" spans="1:65" s="2" customFormat="1" ht="24.2" customHeight="1">
      <c r="A125" s="36"/>
      <c r="B125" s="37"/>
      <c r="C125" s="225" t="s">
        <v>213</v>
      </c>
      <c r="D125" s="225" t="s">
        <v>214</v>
      </c>
      <c r="E125" s="226" t="s">
        <v>2372</v>
      </c>
      <c r="F125" s="227" t="s">
        <v>2373</v>
      </c>
      <c r="G125" s="228" t="s">
        <v>148</v>
      </c>
      <c r="H125" s="229">
        <v>2</v>
      </c>
      <c r="I125" s="230"/>
      <c r="J125" s="231">
        <f>ROUND(I125*H125,2)</f>
        <v>0</v>
      </c>
      <c r="K125" s="227" t="s">
        <v>19</v>
      </c>
      <c r="L125" s="232"/>
      <c r="M125" s="233" t="s">
        <v>19</v>
      </c>
      <c r="N125" s="234" t="s">
        <v>43</v>
      </c>
      <c r="O125" s="66"/>
      <c r="P125" s="184">
        <f>O125*H125</f>
        <v>0</v>
      </c>
      <c r="Q125" s="184">
        <v>0.0026</v>
      </c>
      <c r="R125" s="184">
        <f>Q125*H125</f>
        <v>0.0052</v>
      </c>
      <c r="S125" s="184">
        <v>0</v>
      </c>
      <c r="T125" s="185">
        <f>S125*H125</f>
        <v>0</v>
      </c>
      <c r="U125" s="36"/>
      <c r="V125" s="36"/>
      <c r="W125" s="36"/>
      <c r="X125" s="36"/>
      <c r="Y125" s="36"/>
      <c r="Z125" s="36"/>
      <c r="AA125" s="36"/>
      <c r="AB125" s="36"/>
      <c r="AC125" s="36"/>
      <c r="AD125" s="36"/>
      <c r="AE125" s="36"/>
      <c r="AR125" s="186" t="s">
        <v>356</v>
      </c>
      <c r="AT125" s="186" t="s">
        <v>214</v>
      </c>
      <c r="AU125" s="186" t="s">
        <v>82</v>
      </c>
      <c r="AY125" s="19" t="s">
        <v>143</v>
      </c>
      <c r="BE125" s="187">
        <f>IF(N125="základní",J125,0)</f>
        <v>0</v>
      </c>
      <c r="BF125" s="187">
        <f>IF(N125="snížená",J125,0)</f>
        <v>0</v>
      </c>
      <c r="BG125" s="187">
        <f>IF(N125="zákl. přenesená",J125,0)</f>
        <v>0</v>
      </c>
      <c r="BH125" s="187">
        <f>IF(N125="sníž. přenesená",J125,0)</f>
        <v>0</v>
      </c>
      <c r="BI125" s="187">
        <f>IF(N125="nulová",J125,0)</f>
        <v>0</v>
      </c>
      <c r="BJ125" s="19" t="s">
        <v>80</v>
      </c>
      <c r="BK125" s="187">
        <f>ROUND(I125*H125,2)</f>
        <v>0</v>
      </c>
      <c r="BL125" s="19" t="s">
        <v>242</v>
      </c>
      <c r="BM125" s="186" t="s">
        <v>2374</v>
      </c>
    </row>
    <row r="126" spans="1:47" s="2" customFormat="1" ht="19.5">
      <c r="A126" s="36"/>
      <c r="B126" s="37"/>
      <c r="C126" s="38"/>
      <c r="D126" s="188" t="s">
        <v>151</v>
      </c>
      <c r="E126" s="38"/>
      <c r="F126" s="189" t="s">
        <v>2373</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82</v>
      </c>
    </row>
    <row r="127" spans="2:51" s="14" customFormat="1" ht="12">
      <c r="B127" s="204"/>
      <c r="C127" s="205"/>
      <c r="D127" s="188" t="s">
        <v>158</v>
      </c>
      <c r="E127" s="206" t="s">
        <v>19</v>
      </c>
      <c r="F127" s="207" t="s">
        <v>2375</v>
      </c>
      <c r="G127" s="205"/>
      <c r="H127" s="206" t="s">
        <v>19</v>
      </c>
      <c r="I127" s="208"/>
      <c r="J127" s="205"/>
      <c r="K127" s="205"/>
      <c r="L127" s="209"/>
      <c r="M127" s="210"/>
      <c r="N127" s="211"/>
      <c r="O127" s="211"/>
      <c r="P127" s="211"/>
      <c r="Q127" s="211"/>
      <c r="R127" s="211"/>
      <c r="S127" s="211"/>
      <c r="T127" s="212"/>
      <c r="AT127" s="213" t="s">
        <v>158</v>
      </c>
      <c r="AU127" s="213" t="s">
        <v>82</v>
      </c>
      <c r="AV127" s="14" t="s">
        <v>80</v>
      </c>
      <c r="AW127" s="14" t="s">
        <v>33</v>
      </c>
      <c r="AX127" s="14" t="s">
        <v>72</v>
      </c>
      <c r="AY127" s="213" t="s">
        <v>143</v>
      </c>
    </row>
    <row r="128" spans="2:51" s="13" customFormat="1" ht="12">
      <c r="B128" s="193"/>
      <c r="C128" s="194"/>
      <c r="D128" s="188" t="s">
        <v>158</v>
      </c>
      <c r="E128" s="195" t="s">
        <v>19</v>
      </c>
      <c r="F128" s="196" t="s">
        <v>2352</v>
      </c>
      <c r="G128" s="194"/>
      <c r="H128" s="197">
        <v>2</v>
      </c>
      <c r="I128" s="198"/>
      <c r="J128" s="194"/>
      <c r="K128" s="194"/>
      <c r="L128" s="199"/>
      <c r="M128" s="200"/>
      <c r="N128" s="201"/>
      <c r="O128" s="201"/>
      <c r="P128" s="201"/>
      <c r="Q128" s="201"/>
      <c r="R128" s="201"/>
      <c r="S128" s="201"/>
      <c r="T128" s="202"/>
      <c r="AT128" s="203" t="s">
        <v>158</v>
      </c>
      <c r="AU128" s="203" t="s">
        <v>82</v>
      </c>
      <c r="AV128" s="13" t="s">
        <v>82</v>
      </c>
      <c r="AW128" s="13" t="s">
        <v>33</v>
      </c>
      <c r="AX128" s="13" t="s">
        <v>72</v>
      </c>
      <c r="AY128" s="203" t="s">
        <v>143</v>
      </c>
    </row>
    <row r="129" spans="2:51" s="15" customFormat="1" ht="12">
      <c r="B129" s="214"/>
      <c r="C129" s="215"/>
      <c r="D129" s="188" t="s">
        <v>158</v>
      </c>
      <c r="E129" s="216" t="s">
        <v>19</v>
      </c>
      <c r="F129" s="217" t="s">
        <v>172</v>
      </c>
      <c r="G129" s="215"/>
      <c r="H129" s="218">
        <v>2</v>
      </c>
      <c r="I129" s="219"/>
      <c r="J129" s="215"/>
      <c r="K129" s="215"/>
      <c r="L129" s="220"/>
      <c r="M129" s="221"/>
      <c r="N129" s="222"/>
      <c r="O129" s="222"/>
      <c r="P129" s="222"/>
      <c r="Q129" s="222"/>
      <c r="R129" s="222"/>
      <c r="S129" s="222"/>
      <c r="T129" s="223"/>
      <c r="AT129" s="224" t="s">
        <v>158</v>
      </c>
      <c r="AU129" s="224" t="s">
        <v>82</v>
      </c>
      <c r="AV129" s="15" t="s">
        <v>149</v>
      </c>
      <c r="AW129" s="15" t="s">
        <v>33</v>
      </c>
      <c r="AX129" s="15" t="s">
        <v>80</v>
      </c>
      <c r="AY129" s="224" t="s">
        <v>143</v>
      </c>
    </row>
    <row r="130" spans="1:65" s="2" customFormat="1" ht="24.2" customHeight="1">
      <c r="A130" s="36"/>
      <c r="B130" s="37"/>
      <c r="C130" s="225" t="s">
        <v>219</v>
      </c>
      <c r="D130" s="225" t="s">
        <v>214</v>
      </c>
      <c r="E130" s="226" t="s">
        <v>2376</v>
      </c>
      <c r="F130" s="227" t="s">
        <v>2377</v>
      </c>
      <c r="G130" s="228" t="s">
        <v>148</v>
      </c>
      <c r="H130" s="229">
        <v>1</v>
      </c>
      <c r="I130" s="230"/>
      <c r="J130" s="231">
        <f>ROUND(I130*H130,2)</f>
        <v>0</v>
      </c>
      <c r="K130" s="227" t="s">
        <v>19</v>
      </c>
      <c r="L130" s="232"/>
      <c r="M130" s="233" t="s">
        <v>19</v>
      </c>
      <c r="N130" s="234" t="s">
        <v>43</v>
      </c>
      <c r="O130" s="66"/>
      <c r="P130" s="184">
        <f>O130*H130</f>
        <v>0</v>
      </c>
      <c r="Q130" s="184">
        <v>0.003</v>
      </c>
      <c r="R130" s="184">
        <f>Q130*H130</f>
        <v>0.003</v>
      </c>
      <c r="S130" s="184">
        <v>0</v>
      </c>
      <c r="T130" s="185">
        <f>S130*H130</f>
        <v>0</v>
      </c>
      <c r="U130" s="36"/>
      <c r="V130" s="36"/>
      <c r="W130" s="36"/>
      <c r="X130" s="36"/>
      <c r="Y130" s="36"/>
      <c r="Z130" s="36"/>
      <c r="AA130" s="36"/>
      <c r="AB130" s="36"/>
      <c r="AC130" s="36"/>
      <c r="AD130" s="36"/>
      <c r="AE130" s="36"/>
      <c r="AR130" s="186" t="s">
        <v>356</v>
      </c>
      <c r="AT130" s="186" t="s">
        <v>214</v>
      </c>
      <c r="AU130" s="186" t="s">
        <v>82</v>
      </c>
      <c r="AY130" s="19" t="s">
        <v>143</v>
      </c>
      <c r="BE130" s="187">
        <f>IF(N130="základní",J130,0)</f>
        <v>0</v>
      </c>
      <c r="BF130" s="187">
        <f>IF(N130="snížená",J130,0)</f>
        <v>0</v>
      </c>
      <c r="BG130" s="187">
        <f>IF(N130="zákl. přenesená",J130,0)</f>
        <v>0</v>
      </c>
      <c r="BH130" s="187">
        <f>IF(N130="sníž. přenesená",J130,0)</f>
        <v>0</v>
      </c>
      <c r="BI130" s="187">
        <f>IF(N130="nulová",J130,0)</f>
        <v>0</v>
      </c>
      <c r="BJ130" s="19" t="s">
        <v>80</v>
      </c>
      <c r="BK130" s="187">
        <f>ROUND(I130*H130,2)</f>
        <v>0</v>
      </c>
      <c r="BL130" s="19" t="s">
        <v>242</v>
      </c>
      <c r="BM130" s="186" t="s">
        <v>2378</v>
      </c>
    </row>
    <row r="131" spans="1:47" s="2" customFormat="1" ht="19.5">
      <c r="A131" s="36"/>
      <c r="B131" s="37"/>
      <c r="C131" s="38"/>
      <c r="D131" s="188" t="s">
        <v>151</v>
      </c>
      <c r="E131" s="38"/>
      <c r="F131" s="189" t="s">
        <v>2377</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151</v>
      </c>
      <c r="AU131" s="19" t="s">
        <v>82</v>
      </c>
    </row>
    <row r="132" spans="2:51" s="14" customFormat="1" ht="12">
      <c r="B132" s="204"/>
      <c r="C132" s="205"/>
      <c r="D132" s="188" t="s">
        <v>158</v>
      </c>
      <c r="E132" s="206" t="s">
        <v>19</v>
      </c>
      <c r="F132" s="207" t="s">
        <v>2379</v>
      </c>
      <c r="G132" s="205"/>
      <c r="H132" s="206" t="s">
        <v>19</v>
      </c>
      <c r="I132" s="208"/>
      <c r="J132" s="205"/>
      <c r="K132" s="205"/>
      <c r="L132" s="209"/>
      <c r="M132" s="210"/>
      <c r="N132" s="211"/>
      <c r="O132" s="211"/>
      <c r="P132" s="211"/>
      <c r="Q132" s="211"/>
      <c r="R132" s="211"/>
      <c r="S132" s="211"/>
      <c r="T132" s="212"/>
      <c r="AT132" s="213" t="s">
        <v>158</v>
      </c>
      <c r="AU132" s="213" t="s">
        <v>82</v>
      </c>
      <c r="AV132" s="14" t="s">
        <v>80</v>
      </c>
      <c r="AW132" s="14" t="s">
        <v>33</v>
      </c>
      <c r="AX132" s="14" t="s">
        <v>72</v>
      </c>
      <c r="AY132" s="213" t="s">
        <v>143</v>
      </c>
    </row>
    <row r="133" spans="2:51" s="13" customFormat="1" ht="12">
      <c r="B133" s="193"/>
      <c r="C133" s="194"/>
      <c r="D133" s="188" t="s">
        <v>158</v>
      </c>
      <c r="E133" s="195" t="s">
        <v>19</v>
      </c>
      <c r="F133" s="196" t="s">
        <v>80</v>
      </c>
      <c r="G133" s="194"/>
      <c r="H133" s="197">
        <v>1</v>
      </c>
      <c r="I133" s="198"/>
      <c r="J133" s="194"/>
      <c r="K133" s="194"/>
      <c r="L133" s="199"/>
      <c r="M133" s="200"/>
      <c r="N133" s="201"/>
      <c r="O133" s="201"/>
      <c r="P133" s="201"/>
      <c r="Q133" s="201"/>
      <c r="R133" s="201"/>
      <c r="S133" s="201"/>
      <c r="T133" s="202"/>
      <c r="AT133" s="203" t="s">
        <v>158</v>
      </c>
      <c r="AU133" s="203" t="s">
        <v>82</v>
      </c>
      <c r="AV133" s="13" t="s">
        <v>82</v>
      </c>
      <c r="AW133" s="13" t="s">
        <v>33</v>
      </c>
      <c r="AX133" s="13" t="s">
        <v>72</v>
      </c>
      <c r="AY133" s="203" t="s">
        <v>143</v>
      </c>
    </row>
    <row r="134" spans="2:51" s="15" customFormat="1" ht="12">
      <c r="B134" s="214"/>
      <c r="C134" s="215"/>
      <c r="D134" s="188" t="s">
        <v>158</v>
      </c>
      <c r="E134" s="216" t="s">
        <v>19</v>
      </c>
      <c r="F134" s="217" t="s">
        <v>172</v>
      </c>
      <c r="G134" s="215"/>
      <c r="H134" s="218">
        <v>1</v>
      </c>
      <c r="I134" s="219"/>
      <c r="J134" s="215"/>
      <c r="K134" s="215"/>
      <c r="L134" s="220"/>
      <c r="M134" s="221"/>
      <c r="N134" s="222"/>
      <c r="O134" s="222"/>
      <c r="P134" s="222"/>
      <c r="Q134" s="222"/>
      <c r="R134" s="222"/>
      <c r="S134" s="222"/>
      <c r="T134" s="223"/>
      <c r="AT134" s="224" t="s">
        <v>158</v>
      </c>
      <c r="AU134" s="224" t="s">
        <v>82</v>
      </c>
      <c r="AV134" s="15" t="s">
        <v>149</v>
      </c>
      <c r="AW134" s="15" t="s">
        <v>33</v>
      </c>
      <c r="AX134" s="15" t="s">
        <v>80</v>
      </c>
      <c r="AY134" s="224" t="s">
        <v>143</v>
      </c>
    </row>
    <row r="135" spans="1:65" s="2" customFormat="1" ht="24.2" customHeight="1">
      <c r="A135" s="36"/>
      <c r="B135" s="37"/>
      <c r="C135" s="225" t="s">
        <v>224</v>
      </c>
      <c r="D135" s="225" t="s">
        <v>214</v>
      </c>
      <c r="E135" s="226" t="s">
        <v>2380</v>
      </c>
      <c r="F135" s="227" t="s">
        <v>2381</v>
      </c>
      <c r="G135" s="228" t="s">
        <v>148</v>
      </c>
      <c r="H135" s="229">
        <v>1</v>
      </c>
      <c r="I135" s="230"/>
      <c r="J135" s="231">
        <f>ROUND(I135*H135,2)</f>
        <v>0</v>
      </c>
      <c r="K135" s="227" t="s">
        <v>19</v>
      </c>
      <c r="L135" s="232"/>
      <c r="M135" s="233" t="s">
        <v>19</v>
      </c>
      <c r="N135" s="234" t="s">
        <v>43</v>
      </c>
      <c r="O135" s="66"/>
      <c r="P135" s="184">
        <f>O135*H135</f>
        <v>0</v>
      </c>
      <c r="Q135" s="184">
        <v>0.004</v>
      </c>
      <c r="R135" s="184">
        <f>Q135*H135</f>
        <v>0.004</v>
      </c>
      <c r="S135" s="184">
        <v>0</v>
      </c>
      <c r="T135" s="185">
        <f>S135*H135</f>
        <v>0</v>
      </c>
      <c r="U135" s="36"/>
      <c r="V135" s="36"/>
      <c r="W135" s="36"/>
      <c r="X135" s="36"/>
      <c r="Y135" s="36"/>
      <c r="Z135" s="36"/>
      <c r="AA135" s="36"/>
      <c r="AB135" s="36"/>
      <c r="AC135" s="36"/>
      <c r="AD135" s="36"/>
      <c r="AE135" s="36"/>
      <c r="AR135" s="186" t="s">
        <v>356</v>
      </c>
      <c r="AT135" s="186" t="s">
        <v>214</v>
      </c>
      <c r="AU135" s="186" t="s">
        <v>82</v>
      </c>
      <c r="AY135" s="19" t="s">
        <v>143</v>
      </c>
      <c r="BE135" s="187">
        <f>IF(N135="základní",J135,0)</f>
        <v>0</v>
      </c>
      <c r="BF135" s="187">
        <f>IF(N135="snížená",J135,0)</f>
        <v>0</v>
      </c>
      <c r="BG135" s="187">
        <f>IF(N135="zákl. přenesená",J135,0)</f>
        <v>0</v>
      </c>
      <c r="BH135" s="187">
        <f>IF(N135="sníž. přenesená",J135,0)</f>
        <v>0</v>
      </c>
      <c r="BI135" s="187">
        <f>IF(N135="nulová",J135,0)</f>
        <v>0</v>
      </c>
      <c r="BJ135" s="19" t="s">
        <v>80</v>
      </c>
      <c r="BK135" s="187">
        <f>ROUND(I135*H135,2)</f>
        <v>0</v>
      </c>
      <c r="BL135" s="19" t="s">
        <v>242</v>
      </c>
      <c r="BM135" s="186" t="s">
        <v>2382</v>
      </c>
    </row>
    <row r="136" spans="1:47" s="2" customFormat="1" ht="19.5">
      <c r="A136" s="36"/>
      <c r="B136" s="37"/>
      <c r="C136" s="38"/>
      <c r="D136" s="188" t="s">
        <v>151</v>
      </c>
      <c r="E136" s="38"/>
      <c r="F136" s="189" t="s">
        <v>2381</v>
      </c>
      <c r="G136" s="38"/>
      <c r="H136" s="38"/>
      <c r="I136" s="190"/>
      <c r="J136" s="38"/>
      <c r="K136" s="38"/>
      <c r="L136" s="41"/>
      <c r="M136" s="191"/>
      <c r="N136" s="192"/>
      <c r="O136" s="66"/>
      <c r="P136" s="66"/>
      <c r="Q136" s="66"/>
      <c r="R136" s="66"/>
      <c r="S136" s="66"/>
      <c r="T136" s="67"/>
      <c r="U136" s="36"/>
      <c r="V136" s="36"/>
      <c r="W136" s="36"/>
      <c r="X136" s="36"/>
      <c r="Y136" s="36"/>
      <c r="Z136" s="36"/>
      <c r="AA136" s="36"/>
      <c r="AB136" s="36"/>
      <c r="AC136" s="36"/>
      <c r="AD136" s="36"/>
      <c r="AE136" s="36"/>
      <c r="AT136" s="19" t="s">
        <v>151</v>
      </c>
      <c r="AU136" s="19" t="s">
        <v>82</v>
      </c>
    </row>
    <row r="137" spans="2:51" s="14" customFormat="1" ht="12">
      <c r="B137" s="204"/>
      <c r="C137" s="205"/>
      <c r="D137" s="188" t="s">
        <v>158</v>
      </c>
      <c r="E137" s="206" t="s">
        <v>19</v>
      </c>
      <c r="F137" s="207" t="s">
        <v>2383</v>
      </c>
      <c r="G137" s="205"/>
      <c r="H137" s="206" t="s">
        <v>19</v>
      </c>
      <c r="I137" s="208"/>
      <c r="J137" s="205"/>
      <c r="K137" s="205"/>
      <c r="L137" s="209"/>
      <c r="M137" s="210"/>
      <c r="N137" s="211"/>
      <c r="O137" s="211"/>
      <c r="P137" s="211"/>
      <c r="Q137" s="211"/>
      <c r="R137" s="211"/>
      <c r="S137" s="211"/>
      <c r="T137" s="212"/>
      <c r="AT137" s="213" t="s">
        <v>158</v>
      </c>
      <c r="AU137" s="213" t="s">
        <v>82</v>
      </c>
      <c r="AV137" s="14" t="s">
        <v>80</v>
      </c>
      <c r="AW137" s="14" t="s">
        <v>33</v>
      </c>
      <c r="AX137" s="14" t="s">
        <v>72</v>
      </c>
      <c r="AY137" s="213" t="s">
        <v>143</v>
      </c>
    </row>
    <row r="138" spans="2:51" s="13" customFormat="1" ht="12">
      <c r="B138" s="193"/>
      <c r="C138" s="194"/>
      <c r="D138" s="188" t="s">
        <v>158</v>
      </c>
      <c r="E138" s="195" t="s">
        <v>19</v>
      </c>
      <c r="F138" s="196" t="s">
        <v>80</v>
      </c>
      <c r="G138" s="194"/>
      <c r="H138" s="197">
        <v>1</v>
      </c>
      <c r="I138" s="198"/>
      <c r="J138" s="194"/>
      <c r="K138" s="194"/>
      <c r="L138" s="199"/>
      <c r="M138" s="200"/>
      <c r="N138" s="201"/>
      <c r="O138" s="201"/>
      <c r="P138" s="201"/>
      <c r="Q138" s="201"/>
      <c r="R138" s="201"/>
      <c r="S138" s="201"/>
      <c r="T138" s="202"/>
      <c r="AT138" s="203" t="s">
        <v>158</v>
      </c>
      <c r="AU138" s="203" t="s">
        <v>82</v>
      </c>
      <c r="AV138" s="13" t="s">
        <v>82</v>
      </c>
      <c r="AW138" s="13" t="s">
        <v>33</v>
      </c>
      <c r="AX138" s="13" t="s">
        <v>72</v>
      </c>
      <c r="AY138" s="203" t="s">
        <v>143</v>
      </c>
    </row>
    <row r="139" spans="2:51" s="15" customFormat="1" ht="12">
      <c r="B139" s="214"/>
      <c r="C139" s="215"/>
      <c r="D139" s="188" t="s">
        <v>158</v>
      </c>
      <c r="E139" s="216" t="s">
        <v>19</v>
      </c>
      <c r="F139" s="217" t="s">
        <v>172</v>
      </c>
      <c r="G139" s="215"/>
      <c r="H139" s="218">
        <v>1</v>
      </c>
      <c r="I139" s="219"/>
      <c r="J139" s="215"/>
      <c r="K139" s="215"/>
      <c r="L139" s="220"/>
      <c r="M139" s="221"/>
      <c r="N139" s="222"/>
      <c r="O139" s="222"/>
      <c r="P139" s="222"/>
      <c r="Q139" s="222"/>
      <c r="R139" s="222"/>
      <c r="S139" s="222"/>
      <c r="T139" s="223"/>
      <c r="AT139" s="224" t="s">
        <v>158</v>
      </c>
      <c r="AU139" s="224" t="s">
        <v>82</v>
      </c>
      <c r="AV139" s="15" t="s">
        <v>149</v>
      </c>
      <c r="AW139" s="15" t="s">
        <v>33</v>
      </c>
      <c r="AX139" s="15" t="s">
        <v>80</v>
      </c>
      <c r="AY139" s="224" t="s">
        <v>143</v>
      </c>
    </row>
    <row r="140" spans="1:65" s="2" customFormat="1" ht="24.2" customHeight="1">
      <c r="A140" s="36"/>
      <c r="B140" s="37"/>
      <c r="C140" s="225" t="s">
        <v>230</v>
      </c>
      <c r="D140" s="225" t="s">
        <v>214</v>
      </c>
      <c r="E140" s="226" t="s">
        <v>2384</v>
      </c>
      <c r="F140" s="227" t="s">
        <v>2385</v>
      </c>
      <c r="G140" s="228" t="s">
        <v>148</v>
      </c>
      <c r="H140" s="229">
        <v>1</v>
      </c>
      <c r="I140" s="230"/>
      <c r="J140" s="231">
        <f>ROUND(I140*H140,2)</f>
        <v>0</v>
      </c>
      <c r="K140" s="227" t="s">
        <v>19</v>
      </c>
      <c r="L140" s="232"/>
      <c r="M140" s="233" t="s">
        <v>19</v>
      </c>
      <c r="N140" s="234" t="s">
        <v>43</v>
      </c>
      <c r="O140" s="66"/>
      <c r="P140" s="184">
        <f>O140*H140</f>
        <v>0</v>
      </c>
      <c r="Q140" s="184">
        <v>0.0028</v>
      </c>
      <c r="R140" s="184">
        <f>Q140*H140</f>
        <v>0.0028</v>
      </c>
      <c r="S140" s="184">
        <v>0</v>
      </c>
      <c r="T140" s="185">
        <f>S140*H140</f>
        <v>0</v>
      </c>
      <c r="U140" s="36"/>
      <c r="V140" s="36"/>
      <c r="W140" s="36"/>
      <c r="X140" s="36"/>
      <c r="Y140" s="36"/>
      <c r="Z140" s="36"/>
      <c r="AA140" s="36"/>
      <c r="AB140" s="36"/>
      <c r="AC140" s="36"/>
      <c r="AD140" s="36"/>
      <c r="AE140" s="36"/>
      <c r="AR140" s="186" t="s">
        <v>356</v>
      </c>
      <c r="AT140" s="186" t="s">
        <v>214</v>
      </c>
      <c r="AU140" s="186" t="s">
        <v>82</v>
      </c>
      <c r="AY140" s="19" t="s">
        <v>143</v>
      </c>
      <c r="BE140" s="187">
        <f>IF(N140="základní",J140,0)</f>
        <v>0</v>
      </c>
      <c r="BF140" s="187">
        <f>IF(N140="snížená",J140,0)</f>
        <v>0</v>
      </c>
      <c r="BG140" s="187">
        <f>IF(N140="zákl. přenesená",J140,0)</f>
        <v>0</v>
      </c>
      <c r="BH140" s="187">
        <f>IF(N140="sníž. přenesená",J140,0)</f>
        <v>0</v>
      </c>
      <c r="BI140" s="187">
        <f>IF(N140="nulová",J140,0)</f>
        <v>0</v>
      </c>
      <c r="BJ140" s="19" t="s">
        <v>80</v>
      </c>
      <c r="BK140" s="187">
        <f>ROUND(I140*H140,2)</f>
        <v>0</v>
      </c>
      <c r="BL140" s="19" t="s">
        <v>242</v>
      </c>
      <c r="BM140" s="186" t="s">
        <v>2386</v>
      </c>
    </row>
    <row r="141" spans="1:47" s="2" customFormat="1" ht="19.5">
      <c r="A141" s="36"/>
      <c r="B141" s="37"/>
      <c r="C141" s="38"/>
      <c r="D141" s="188" t="s">
        <v>151</v>
      </c>
      <c r="E141" s="38"/>
      <c r="F141" s="189" t="s">
        <v>2385</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151</v>
      </c>
      <c r="AU141" s="19" t="s">
        <v>82</v>
      </c>
    </row>
    <row r="142" spans="2:51" s="14" customFormat="1" ht="12">
      <c r="B142" s="204"/>
      <c r="C142" s="205"/>
      <c r="D142" s="188" t="s">
        <v>158</v>
      </c>
      <c r="E142" s="206" t="s">
        <v>19</v>
      </c>
      <c r="F142" s="207" t="s">
        <v>2387</v>
      </c>
      <c r="G142" s="205"/>
      <c r="H142" s="206" t="s">
        <v>19</v>
      </c>
      <c r="I142" s="208"/>
      <c r="J142" s="205"/>
      <c r="K142" s="205"/>
      <c r="L142" s="209"/>
      <c r="M142" s="210"/>
      <c r="N142" s="211"/>
      <c r="O142" s="211"/>
      <c r="P142" s="211"/>
      <c r="Q142" s="211"/>
      <c r="R142" s="211"/>
      <c r="S142" s="211"/>
      <c r="T142" s="212"/>
      <c r="AT142" s="213" t="s">
        <v>158</v>
      </c>
      <c r="AU142" s="213" t="s">
        <v>82</v>
      </c>
      <c r="AV142" s="14" t="s">
        <v>80</v>
      </c>
      <c r="AW142" s="14" t="s">
        <v>33</v>
      </c>
      <c r="AX142" s="14" t="s">
        <v>72</v>
      </c>
      <c r="AY142" s="213" t="s">
        <v>143</v>
      </c>
    </row>
    <row r="143" spans="2:51" s="13" customFormat="1" ht="12">
      <c r="B143" s="193"/>
      <c r="C143" s="194"/>
      <c r="D143" s="188" t="s">
        <v>158</v>
      </c>
      <c r="E143" s="195" t="s">
        <v>19</v>
      </c>
      <c r="F143" s="196" t="s">
        <v>80</v>
      </c>
      <c r="G143" s="194"/>
      <c r="H143" s="197">
        <v>1</v>
      </c>
      <c r="I143" s="198"/>
      <c r="J143" s="194"/>
      <c r="K143" s="194"/>
      <c r="L143" s="199"/>
      <c r="M143" s="200"/>
      <c r="N143" s="201"/>
      <c r="O143" s="201"/>
      <c r="P143" s="201"/>
      <c r="Q143" s="201"/>
      <c r="R143" s="201"/>
      <c r="S143" s="201"/>
      <c r="T143" s="202"/>
      <c r="AT143" s="203" t="s">
        <v>158</v>
      </c>
      <c r="AU143" s="203" t="s">
        <v>82</v>
      </c>
      <c r="AV143" s="13" t="s">
        <v>82</v>
      </c>
      <c r="AW143" s="13" t="s">
        <v>33</v>
      </c>
      <c r="AX143" s="13" t="s">
        <v>72</v>
      </c>
      <c r="AY143" s="203" t="s">
        <v>143</v>
      </c>
    </row>
    <row r="144" spans="2:51" s="15" customFormat="1" ht="12">
      <c r="B144" s="214"/>
      <c r="C144" s="215"/>
      <c r="D144" s="188" t="s">
        <v>158</v>
      </c>
      <c r="E144" s="216" t="s">
        <v>19</v>
      </c>
      <c r="F144" s="217" t="s">
        <v>172</v>
      </c>
      <c r="G144" s="215"/>
      <c r="H144" s="218">
        <v>1</v>
      </c>
      <c r="I144" s="219"/>
      <c r="J144" s="215"/>
      <c r="K144" s="215"/>
      <c r="L144" s="220"/>
      <c r="M144" s="221"/>
      <c r="N144" s="222"/>
      <c r="O144" s="222"/>
      <c r="P144" s="222"/>
      <c r="Q144" s="222"/>
      <c r="R144" s="222"/>
      <c r="S144" s="222"/>
      <c r="T144" s="223"/>
      <c r="AT144" s="224" t="s">
        <v>158</v>
      </c>
      <c r="AU144" s="224" t="s">
        <v>82</v>
      </c>
      <c r="AV144" s="15" t="s">
        <v>149</v>
      </c>
      <c r="AW144" s="15" t="s">
        <v>33</v>
      </c>
      <c r="AX144" s="15" t="s">
        <v>80</v>
      </c>
      <c r="AY144" s="224" t="s">
        <v>143</v>
      </c>
    </row>
    <row r="145" spans="1:65" s="2" customFormat="1" ht="24.2" customHeight="1">
      <c r="A145" s="36"/>
      <c r="B145" s="37"/>
      <c r="C145" s="225" t="s">
        <v>8</v>
      </c>
      <c r="D145" s="225" t="s">
        <v>214</v>
      </c>
      <c r="E145" s="226" t="s">
        <v>2388</v>
      </c>
      <c r="F145" s="227" t="s">
        <v>2389</v>
      </c>
      <c r="G145" s="228" t="s">
        <v>148</v>
      </c>
      <c r="H145" s="229">
        <v>1</v>
      </c>
      <c r="I145" s="230"/>
      <c r="J145" s="231">
        <f>ROUND(I145*H145,2)</f>
        <v>0</v>
      </c>
      <c r="K145" s="227" t="s">
        <v>19</v>
      </c>
      <c r="L145" s="232"/>
      <c r="M145" s="233" t="s">
        <v>19</v>
      </c>
      <c r="N145" s="234" t="s">
        <v>43</v>
      </c>
      <c r="O145" s="66"/>
      <c r="P145" s="184">
        <f>O145*H145</f>
        <v>0</v>
      </c>
      <c r="Q145" s="184">
        <v>0.0035</v>
      </c>
      <c r="R145" s="184">
        <f>Q145*H145</f>
        <v>0.0035</v>
      </c>
      <c r="S145" s="184">
        <v>0</v>
      </c>
      <c r="T145" s="185">
        <f>S145*H145</f>
        <v>0</v>
      </c>
      <c r="U145" s="36"/>
      <c r="V145" s="36"/>
      <c r="W145" s="36"/>
      <c r="X145" s="36"/>
      <c r="Y145" s="36"/>
      <c r="Z145" s="36"/>
      <c r="AA145" s="36"/>
      <c r="AB145" s="36"/>
      <c r="AC145" s="36"/>
      <c r="AD145" s="36"/>
      <c r="AE145" s="36"/>
      <c r="AR145" s="186" t="s">
        <v>356</v>
      </c>
      <c r="AT145" s="186" t="s">
        <v>214</v>
      </c>
      <c r="AU145" s="186" t="s">
        <v>82</v>
      </c>
      <c r="AY145" s="19" t="s">
        <v>143</v>
      </c>
      <c r="BE145" s="187">
        <f>IF(N145="základní",J145,0)</f>
        <v>0</v>
      </c>
      <c r="BF145" s="187">
        <f>IF(N145="snížená",J145,0)</f>
        <v>0</v>
      </c>
      <c r="BG145" s="187">
        <f>IF(N145="zákl. přenesená",J145,0)</f>
        <v>0</v>
      </c>
      <c r="BH145" s="187">
        <f>IF(N145="sníž. přenesená",J145,0)</f>
        <v>0</v>
      </c>
      <c r="BI145" s="187">
        <f>IF(N145="nulová",J145,0)</f>
        <v>0</v>
      </c>
      <c r="BJ145" s="19" t="s">
        <v>80</v>
      </c>
      <c r="BK145" s="187">
        <f>ROUND(I145*H145,2)</f>
        <v>0</v>
      </c>
      <c r="BL145" s="19" t="s">
        <v>242</v>
      </c>
      <c r="BM145" s="186" t="s">
        <v>2390</v>
      </c>
    </row>
    <row r="146" spans="1:47" s="2" customFormat="1" ht="19.5">
      <c r="A146" s="36"/>
      <c r="B146" s="37"/>
      <c r="C146" s="38"/>
      <c r="D146" s="188" t="s">
        <v>151</v>
      </c>
      <c r="E146" s="38"/>
      <c r="F146" s="189" t="s">
        <v>2389</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82</v>
      </c>
    </row>
    <row r="147" spans="2:51" s="14" customFormat="1" ht="12">
      <c r="B147" s="204"/>
      <c r="C147" s="205"/>
      <c r="D147" s="188" t="s">
        <v>158</v>
      </c>
      <c r="E147" s="206" t="s">
        <v>19</v>
      </c>
      <c r="F147" s="207" t="s">
        <v>2391</v>
      </c>
      <c r="G147" s="205"/>
      <c r="H147" s="206" t="s">
        <v>19</v>
      </c>
      <c r="I147" s="208"/>
      <c r="J147" s="205"/>
      <c r="K147" s="205"/>
      <c r="L147" s="209"/>
      <c r="M147" s="210"/>
      <c r="N147" s="211"/>
      <c r="O147" s="211"/>
      <c r="P147" s="211"/>
      <c r="Q147" s="211"/>
      <c r="R147" s="211"/>
      <c r="S147" s="211"/>
      <c r="T147" s="212"/>
      <c r="AT147" s="213" t="s">
        <v>158</v>
      </c>
      <c r="AU147" s="213" t="s">
        <v>82</v>
      </c>
      <c r="AV147" s="14" t="s">
        <v>80</v>
      </c>
      <c r="AW147" s="14" t="s">
        <v>33</v>
      </c>
      <c r="AX147" s="14" t="s">
        <v>72</v>
      </c>
      <c r="AY147" s="213" t="s">
        <v>143</v>
      </c>
    </row>
    <row r="148" spans="2:51" s="13" customFormat="1" ht="12">
      <c r="B148" s="193"/>
      <c r="C148" s="194"/>
      <c r="D148" s="188" t="s">
        <v>158</v>
      </c>
      <c r="E148" s="195" t="s">
        <v>19</v>
      </c>
      <c r="F148" s="196" t="s">
        <v>80</v>
      </c>
      <c r="G148" s="194"/>
      <c r="H148" s="197">
        <v>1</v>
      </c>
      <c r="I148" s="198"/>
      <c r="J148" s="194"/>
      <c r="K148" s="194"/>
      <c r="L148" s="199"/>
      <c r="M148" s="200"/>
      <c r="N148" s="201"/>
      <c r="O148" s="201"/>
      <c r="P148" s="201"/>
      <c r="Q148" s="201"/>
      <c r="R148" s="201"/>
      <c r="S148" s="201"/>
      <c r="T148" s="202"/>
      <c r="AT148" s="203" t="s">
        <v>158</v>
      </c>
      <c r="AU148" s="203" t="s">
        <v>82</v>
      </c>
      <c r="AV148" s="13" t="s">
        <v>82</v>
      </c>
      <c r="AW148" s="13" t="s">
        <v>33</v>
      </c>
      <c r="AX148" s="13" t="s">
        <v>72</v>
      </c>
      <c r="AY148" s="203" t="s">
        <v>143</v>
      </c>
    </row>
    <row r="149" spans="2:51" s="15" customFormat="1" ht="12">
      <c r="B149" s="214"/>
      <c r="C149" s="215"/>
      <c r="D149" s="188" t="s">
        <v>158</v>
      </c>
      <c r="E149" s="216" t="s">
        <v>19</v>
      </c>
      <c r="F149" s="217" t="s">
        <v>172</v>
      </c>
      <c r="G149" s="215"/>
      <c r="H149" s="218">
        <v>1</v>
      </c>
      <c r="I149" s="219"/>
      <c r="J149" s="215"/>
      <c r="K149" s="215"/>
      <c r="L149" s="220"/>
      <c r="M149" s="221"/>
      <c r="N149" s="222"/>
      <c r="O149" s="222"/>
      <c r="P149" s="222"/>
      <c r="Q149" s="222"/>
      <c r="R149" s="222"/>
      <c r="S149" s="222"/>
      <c r="T149" s="223"/>
      <c r="AT149" s="224" t="s">
        <v>158</v>
      </c>
      <c r="AU149" s="224" t="s">
        <v>82</v>
      </c>
      <c r="AV149" s="15" t="s">
        <v>149</v>
      </c>
      <c r="AW149" s="15" t="s">
        <v>33</v>
      </c>
      <c r="AX149" s="15" t="s">
        <v>80</v>
      </c>
      <c r="AY149" s="224" t="s">
        <v>143</v>
      </c>
    </row>
    <row r="150" spans="1:65" s="2" customFormat="1" ht="24.2" customHeight="1">
      <c r="A150" s="36"/>
      <c r="B150" s="37"/>
      <c r="C150" s="225" t="s">
        <v>242</v>
      </c>
      <c r="D150" s="225" t="s">
        <v>214</v>
      </c>
      <c r="E150" s="226" t="s">
        <v>2392</v>
      </c>
      <c r="F150" s="227" t="s">
        <v>2393</v>
      </c>
      <c r="G150" s="228" t="s">
        <v>148</v>
      </c>
      <c r="H150" s="229">
        <v>2</v>
      </c>
      <c r="I150" s="230"/>
      <c r="J150" s="231">
        <f>ROUND(I150*H150,2)</f>
        <v>0</v>
      </c>
      <c r="K150" s="227" t="s">
        <v>19</v>
      </c>
      <c r="L150" s="232"/>
      <c r="M150" s="233" t="s">
        <v>19</v>
      </c>
      <c r="N150" s="234" t="s">
        <v>43</v>
      </c>
      <c r="O150" s="66"/>
      <c r="P150" s="184">
        <f>O150*H150</f>
        <v>0</v>
      </c>
      <c r="Q150" s="184">
        <v>0.005</v>
      </c>
      <c r="R150" s="184">
        <f>Q150*H150</f>
        <v>0.01</v>
      </c>
      <c r="S150" s="184">
        <v>0</v>
      </c>
      <c r="T150" s="185">
        <f>S150*H150</f>
        <v>0</v>
      </c>
      <c r="U150" s="36"/>
      <c r="V150" s="36"/>
      <c r="W150" s="36"/>
      <c r="X150" s="36"/>
      <c r="Y150" s="36"/>
      <c r="Z150" s="36"/>
      <c r="AA150" s="36"/>
      <c r="AB150" s="36"/>
      <c r="AC150" s="36"/>
      <c r="AD150" s="36"/>
      <c r="AE150" s="36"/>
      <c r="AR150" s="186" t="s">
        <v>356</v>
      </c>
      <c r="AT150" s="186" t="s">
        <v>214</v>
      </c>
      <c r="AU150" s="186" t="s">
        <v>82</v>
      </c>
      <c r="AY150" s="19" t="s">
        <v>143</v>
      </c>
      <c r="BE150" s="187">
        <f>IF(N150="základní",J150,0)</f>
        <v>0</v>
      </c>
      <c r="BF150" s="187">
        <f>IF(N150="snížená",J150,0)</f>
        <v>0</v>
      </c>
      <c r="BG150" s="187">
        <f>IF(N150="zákl. přenesená",J150,0)</f>
        <v>0</v>
      </c>
      <c r="BH150" s="187">
        <f>IF(N150="sníž. přenesená",J150,0)</f>
        <v>0</v>
      </c>
      <c r="BI150" s="187">
        <f>IF(N150="nulová",J150,0)</f>
        <v>0</v>
      </c>
      <c r="BJ150" s="19" t="s">
        <v>80</v>
      </c>
      <c r="BK150" s="187">
        <f>ROUND(I150*H150,2)</f>
        <v>0</v>
      </c>
      <c r="BL150" s="19" t="s">
        <v>242</v>
      </c>
      <c r="BM150" s="186" t="s">
        <v>2394</v>
      </c>
    </row>
    <row r="151" spans="1:47" s="2" customFormat="1" ht="19.5">
      <c r="A151" s="36"/>
      <c r="B151" s="37"/>
      <c r="C151" s="38"/>
      <c r="D151" s="188" t="s">
        <v>151</v>
      </c>
      <c r="E151" s="38"/>
      <c r="F151" s="189" t="s">
        <v>2393</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82</v>
      </c>
    </row>
    <row r="152" spans="2:51" s="14" customFormat="1" ht="12">
      <c r="B152" s="204"/>
      <c r="C152" s="205"/>
      <c r="D152" s="188" t="s">
        <v>158</v>
      </c>
      <c r="E152" s="206" t="s">
        <v>19</v>
      </c>
      <c r="F152" s="207" t="s">
        <v>2395</v>
      </c>
      <c r="G152" s="205"/>
      <c r="H152" s="206" t="s">
        <v>19</v>
      </c>
      <c r="I152" s="208"/>
      <c r="J152" s="205"/>
      <c r="K152" s="205"/>
      <c r="L152" s="209"/>
      <c r="M152" s="210"/>
      <c r="N152" s="211"/>
      <c r="O152" s="211"/>
      <c r="P152" s="211"/>
      <c r="Q152" s="211"/>
      <c r="R152" s="211"/>
      <c r="S152" s="211"/>
      <c r="T152" s="212"/>
      <c r="AT152" s="213" t="s">
        <v>158</v>
      </c>
      <c r="AU152" s="213" t="s">
        <v>82</v>
      </c>
      <c r="AV152" s="14" t="s">
        <v>80</v>
      </c>
      <c r="AW152" s="14" t="s">
        <v>33</v>
      </c>
      <c r="AX152" s="14" t="s">
        <v>72</v>
      </c>
      <c r="AY152" s="213" t="s">
        <v>143</v>
      </c>
    </row>
    <row r="153" spans="2:51" s="13" customFormat="1" ht="12">
      <c r="B153" s="193"/>
      <c r="C153" s="194"/>
      <c r="D153" s="188" t="s">
        <v>158</v>
      </c>
      <c r="E153" s="195" t="s">
        <v>19</v>
      </c>
      <c r="F153" s="196" t="s">
        <v>2352</v>
      </c>
      <c r="G153" s="194"/>
      <c r="H153" s="197">
        <v>2</v>
      </c>
      <c r="I153" s="198"/>
      <c r="J153" s="194"/>
      <c r="K153" s="194"/>
      <c r="L153" s="199"/>
      <c r="M153" s="200"/>
      <c r="N153" s="201"/>
      <c r="O153" s="201"/>
      <c r="P153" s="201"/>
      <c r="Q153" s="201"/>
      <c r="R153" s="201"/>
      <c r="S153" s="201"/>
      <c r="T153" s="202"/>
      <c r="AT153" s="203" t="s">
        <v>158</v>
      </c>
      <c r="AU153" s="203" t="s">
        <v>82</v>
      </c>
      <c r="AV153" s="13" t="s">
        <v>82</v>
      </c>
      <c r="AW153" s="13" t="s">
        <v>33</v>
      </c>
      <c r="AX153" s="13" t="s">
        <v>72</v>
      </c>
      <c r="AY153" s="203" t="s">
        <v>143</v>
      </c>
    </row>
    <row r="154" spans="2:51" s="15" customFormat="1" ht="12">
      <c r="B154" s="214"/>
      <c r="C154" s="215"/>
      <c r="D154" s="188" t="s">
        <v>158</v>
      </c>
      <c r="E154" s="216" t="s">
        <v>19</v>
      </c>
      <c r="F154" s="217" t="s">
        <v>172</v>
      </c>
      <c r="G154" s="215"/>
      <c r="H154" s="218">
        <v>2</v>
      </c>
      <c r="I154" s="219"/>
      <c r="J154" s="215"/>
      <c r="K154" s="215"/>
      <c r="L154" s="220"/>
      <c r="M154" s="221"/>
      <c r="N154" s="222"/>
      <c r="O154" s="222"/>
      <c r="P154" s="222"/>
      <c r="Q154" s="222"/>
      <c r="R154" s="222"/>
      <c r="S154" s="222"/>
      <c r="T154" s="223"/>
      <c r="AT154" s="224" t="s">
        <v>158</v>
      </c>
      <c r="AU154" s="224" t="s">
        <v>82</v>
      </c>
      <c r="AV154" s="15" t="s">
        <v>149</v>
      </c>
      <c r="AW154" s="15" t="s">
        <v>33</v>
      </c>
      <c r="AX154" s="15" t="s">
        <v>80</v>
      </c>
      <c r="AY154" s="224" t="s">
        <v>143</v>
      </c>
    </row>
    <row r="155" spans="1:65" s="2" customFormat="1" ht="14.45" customHeight="1">
      <c r="A155" s="36"/>
      <c r="B155" s="37"/>
      <c r="C155" s="225" t="s">
        <v>248</v>
      </c>
      <c r="D155" s="225" t="s">
        <v>214</v>
      </c>
      <c r="E155" s="226" t="s">
        <v>2396</v>
      </c>
      <c r="F155" s="227" t="s">
        <v>2397</v>
      </c>
      <c r="G155" s="228" t="s">
        <v>148</v>
      </c>
      <c r="H155" s="229">
        <v>12</v>
      </c>
      <c r="I155" s="230"/>
      <c r="J155" s="231">
        <f>ROUND(I155*H155,2)</f>
        <v>0</v>
      </c>
      <c r="K155" s="227" t="s">
        <v>155</v>
      </c>
      <c r="L155" s="232"/>
      <c r="M155" s="233" t="s">
        <v>19</v>
      </c>
      <c r="N155" s="234" t="s">
        <v>43</v>
      </c>
      <c r="O155" s="66"/>
      <c r="P155" s="184">
        <f>O155*H155</f>
        <v>0</v>
      </c>
      <c r="Q155" s="184">
        <v>0.0001</v>
      </c>
      <c r="R155" s="184">
        <f>Q155*H155</f>
        <v>0.0012000000000000001</v>
      </c>
      <c r="S155" s="184">
        <v>0</v>
      </c>
      <c r="T155" s="185">
        <f>S155*H155</f>
        <v>0</v>
      </c>
      <c r="U155" s="36"/>
      <c r="V155" s="36"/>
      <c r="W155" s="36"/>
      <c r="X155" s="36"/>
      <c r="Y155" s="36"/>
      <c r="Z155" s="36"/>
      <c r="AA155" s="36"/>
      <c r="AB155" s="36"/>
      <c r="AC155" s="36"/>
      <c r="AD155" s="36"/>
      <c r="AE155" s="36"/>
      <c r="AR155" s="186" t="s">
        <v>356</v>
      </c>
      <c r="AT155" s="186" t="s">
        <v>214</v>
      </c>
      <c r="AU155" s="186" t="s">
        <v>82</v>
      </c>
      <c r="AY155" s="19" t="s">
        <v>143</v>
      </c>
      <c r="BE155" s="187">
        <f>IF(N155="základní",J155,0)</f>
        <v>0</v>
      </c>
      <c r="BF155" s="187">
        <f>IF(N155="snížená",J155,0)</f>
        <v>0</v>
      </c>
      <c r="BG155" s="187">
        <f>IF(N155="zákl. přenesená",J155,0)</f>
        <v>0</v>
      </c>
      <c r="BH155" s="187">
        <f>IF(N155="sníž. přenesená",J155,0)</f>
        <v>0</v>
      </c>
      <c r="BI155" s="187">
        <f>IF(N155="nulová",J155,0)</f>
        <v>0</v>
      </c>
      <c r="BJ155" s="19" t="s">
        <v>80</v>
      </c>
      <c r="BK155" s="187">
        <f>ROUND(I155*H155,2)</f>
        <v>0</v>
      </c>
      <c r="BL155" s="19" t="s">
        <v>242</v>
      </c>
      <c r="BM155" s="186" t="s">
        <v>2398</v>
      </c>
    </row>
    <row r="156" spans="1:47" s="2" customFormat="1" ht="12">
      <c r="A156" s="36"/>
      <c r="B156" s="37"/>
      <c r="C156" s="38"/>
      <c r="D156" s="188" t="s">
        <v>151</v>
      </c>
      <c r="E156" s="38"/>
      <c r="F156" s="189" t="s">
        <v>2397</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151</v>
      </c>
      <c r="AU156" s="19" t="s">
        <v>82</v>
      </c>
    </row>
    <row r="157" spans="2:51" s="14" customFormat="1" ht="12">
      <c r="B157" s="204"/>
      <c r="C157" s="205"/>
      <c r="D157" s="188" t="s">
        <v>158</v>
      </c>
      <c r="E157" s="206" t="s">
        <v>19</v>
      </c>
      <c r="F157" s="207" t="s">
        <v>2399</v>
      </c>
      <c r="G157" s="205"/>
      <c r="H157" s="206" t="s">
        <v>19</v>
      </c>
      <c r="I157" s="208"/>
      <c r="J157" s="205"/>
      <c r="K157" s="205"/>
      <c r="L157" s="209"/>
      <c r="M157" s="210"/>
      <c r="N157" s="211"/>
      <c r="O157" s="211"/>
      <c r="P157" s="211"/>
      <c r="Q157" s="211"/>
      <c r="R157" s="211"/>
      <c r="S157" s="211"/>
      <c r="T157" s="212"/>
      <c r="AT157" s="213" t="s">
        <v>158</v>
      </c>
      <c r="AU157" s="213" t="s">
        <v>82</v>
      </c>
      <c r="AV157" s="14" t="s">
        <v>80</v>
      </c>
      <c r="AW157" s="14" t="s">
        <v>33</v>
      </c>
      <c r="AX157" s="14" t="s">
        <v>72</v>
      </c>
      <c r="AY157" s="213" t="s">
        <v>143</v>
      </c>
    </row>
    <row r="158" spans="2:51" s="13" customFormat="1" ht="12">
      <c r="B158" s="193"/>
      <c r="C158" s="194"/>
      <c r="D158" s="188" t="s">
        <v>158</v>
      </c>
      <c r="E158" s="195" t="s">
        <v>19</v>
      </c>
      <c r="F158" s="196" t="s">
        <v>2400</v>
      </c>
      <c r="G158" s="194"/>
      <c r="H158" s="197">
        <v>12</v>
      </c>
      <c r="I158" s="198"/>
      <c r="J158" s="194"/>
      <c r="K158" s="194"/>
      <c r="L158" s="199"/>
      <c r="M158" s="200"/>
      <c r="N158" s="201"/>
      <c r="O158" s="201"/>
      <c r="P158" s="201"/>
      <c r="Q158" s="201"/>
      <c r="R158" s="201"/>
      <c r="S158" s="201"/>
      <c r="T158" s="202"/>
      <c r="AT158" s="203" t="s">
        <v>158</v>
      </c>
      <c r="AU158" s="203" t="s">
        <v>82</v>
      </c>
      <c r="AV158" s="13" t="s">
        <v>82</v>
      </c>
      <c r="AW158" s="13" t="s">
        <v>33</v>
      </c>
      <c r="AX158" s="13" t="s">
        <v>72</v>
      </c>
      <c r="AY158" s="203" t="s">
        <v>143</v>
      </c>
    </row>
    <row r="159" spans="2:51" s="15" customFormat="1" ht="12">
      <c r="B159" s="214"/>
      <c r="C159" s="215"/>
      <c r="D159" s="188" t="s">
        <v>158</v>
      </c>
      <c r="E159" s="216" t="s">
        <v>19</v>
      </c>
      <c r="F159" s="217" t="s">
        <v>172</v>
      </c>
      <c r="G159" s="215"/>
      <c r="H159" s="218">
        <v>12</v>
      </c>
      <c r="I159" s="219"/>
      <c r="J159" s="215"/>
      <c r="K159" s="215"/>
      <c r="L159" s="220"/>
      <c r="M159" s="221"/>
      <c r="N159" s="222"/>
      <c r="O159" s="222"/>
      <c r="P159" s="222"/>
      <c r="Q159" s="222"/>
      <c r="R159" s="222"/>
      <c r="S159" s="222"/>
      <c r="T159" s="223"/>
      <c r="AT159" s="224" t="s">
        <v>158</v>
      </c>
      <c r="AU159" s="224" t="s">
        <v>82</v>
      </c>
      <c r="AV159" s="15" t="s">
        <v>149</v>
      </c>
      <c r="AW159" s="15" t="s">
        <v>33</v>
      </c>
      <c r="AX159" s="15" t="s">
        <v>80</v>
      </c>
      <c r="AY159" s="224" t="s">
        <v>143</v>
      </c>
    </row>
    <row r="160" spans="1:65" s="2" customFormat="1" ht="14.45" customHeight="1">
      <c r="A160" s="36"/>
      <c r="B160" s="37"/>
      <c r="C160" s="225" t="s">
        <v>254</v>
      </c>
      <c r="D160" s="225" t="s">
        <v>214</v>
      </c>
      <c r="E160" s="226" t="s">
        <v>2401</v>
      </c>
      <c r="F160" s="227" t="s">
        <v>2402</v>
      </c>
      <c r="G160" s="228" t="s">
        <v>148</v>
      </c>
      <c r="H160" s="229">
        <v>6</v>
      </c>
      <c r="I160" s="230"/>
      <c r="J160" s="231">
        <f>ROUND(I160*H160,2)</f>
        <v>0</v>
      </c>
      <c r="K160" s="227" t="s">
        <v>155</v>
      </c>
      <c r="L160" s="232"/>
      <c r="M160" s="233" t="s">
        <v>19</v>
      </c>
      <c r="N160" s="234" t="s">
        <v>43</v>
      </c>
      <c r="O160" s="66"/>
      <c r="P160" s="184">
        <f>O160*H160</f>
        <v>0</v>
      </c>
      <c r="Q160" s="184">
        <v>0.0001</v>
      </c>
      <c r="R160" s="184">
        <f>Q160*H160</f>
        <v>0.0006000000000000001</v>
      </c>
      <c r="S160" s="184">
        <v>0</v>
      </c>
      <c r="T160" s="185">
        <f>S160*H160</f>
        <v>0</v>
      </c>
      <c r="U160" s="36"/>
      <c r="V160" s="36"/>
      <c r="W160" s="36"/>
      <c r="X160" s="36"/>
      <c r="Y160" s="36"/>
      <c r="Z160" s="36"/>
      <c r="AA160" s="36"/>
      <c r="AB160" s="36"/>
      <c r="AC160" s="36"/>
      <c r="AD160" s="36"/>
      <c r="AE160" s="36"/>
      <c r="AR160" s="186" t="s">
        <v>356</v>
      </c>
      <c r="AT160" s="186" t="s">
        <v>214</v>
      </c>
      <c r="AU160" s="186" t="s">
        <v>82</v>
      </c>
      <c r="AY160" s="19" t="s">
        <v>143</v>
      </c>
      <c r="BE160" s="187">
        <f>IF(N160="základní",J160,0)</f>
        <v>0</v>
      </c>
      <c r="BF160" s="187">
        <f>IF(N160="snížená",J160,0)</f>
        <v>0</v>
      </c>
      <c r="BG160" s="187">
        <f>IF(N160="zákl. přenesená",J160,0)</f>
        <v>0</v>
      </c>
      <c r="BH160" s="187">
        <f>IF(N160="sníž. přenesená",J160,0)</f>
        <v>0</v>
      </c>
      <c r="BI160" s="187">
        <f>IF(N160="nulová",J160,0)</f>
        <v>0</v>
      </c>
      <c r="BJ160" s="19" t="s">
        <v>80</v>
      </c>
      <c r="BK160" s="187">
        <f>ROUND(I160*H160,2)</f>
        <v>0</v>
      </c>
      <c r="BL160" s="19" t="s">
        <v>242</v>
      </c>
      <c r="BM160" s="186" t="s">
        <v>2403</v>
      </c>
    </row>
    <row r="161" spans="1:47" s="2" customFormat="1" ht="12">
      <c r="A161" s="36"/>
      <c r="B161" s="37"/>
      <c r="C161" s="38"/>
      <c r="D161" s="188" t="s">
        <v>151</v>
      </c>
      <c r="E161" s="38"/>
      <c r="F161" s="189" t="s">
        <v>2402</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82</v>
      </c>
    </row>
    <row r="162" spans="2:51" s="14" customFormat="1" ht="12">
      <c r="B162" s="204"/>
      <c r="C162" s="205"/>
      <c r="D162" s="188" t="s">
        <v>158</v>
      </c>
      <c r="E162" s="206" t="s">
        <v>19</v>
      </c>
      <c r="F162" s="207" t="s">
        <v>2404</v>
      </c>
      <c r="G162" s="205"/>
      <c r="H162" s="206" t="s">
        <v>19</v>
      </c>
      <c r="I162" s="208"/>
      <c r="J162" s="205"/>
      <c r="K162" s="205"/>
      <c r="L162" s="209"/>
      <c r="M162" s="210"/>
      <c r="N162" s="211"/>
      <c r="O162" s="211"/>
      <c r="P162" s="211"/>
      <c r="Q162" s="211"/>
      <c r="R162" s="211"/>
      <c r="S162" s="211"/>
      <c r="T162" s="212"/>
      <c r="AT162" s="213" t="s">
        <v>158</v>
      </c>
      <c r="AU162" s="213" t="s">
        <v>82</v>
      </c>
      <c r="AV162" s="14" t="s">
        <v>80</v>
      </c>
      <c r="AW162" s="14" t="s">
        <v>33</v>
      </c>
      <c r="AX162" s="14" t="s">
        <v>72</v>
      </c>
      <c r="AY162" s="213" t="s">
        <v>143</v>
      </c>
    </row>
    <row r="163" spans="2:51" s="13" customFormat="1" ht="12">
      <c r="B163" s="193"/>
      <c r="C163" s="194"/>
      <c r="D163" s="188" t="s">
        <v>158</v>
      </c>
      <c r="E163" s="195" t="s">
        <v>19</v>
      </c>
      <c r="F163" s="196" t="s">
        <v>2405</v>
      </c>
      <c r="G163" s="194"/>
      <c r="H163" s="197">
        <v>6</v>
      </c>
      <c r="I163" s="198"/>
      <c r="J163" s="194"/>
      <c r="K163" s="194"/>
      <c r="L163" s="199"/>
      <c r="M163" s="200"/>
      <c r="N163" s="201"/>
      <c r="O163" s="201"/>
      <c r="P163" s="201"/>
      <c r="Q163" s="201"/>
      <c r="R163" s="201"/>
      <c r="S163" s="201"/>
      <c r="T163" s="202"/>
      <c r="AT163" s="203" t="s">
        <v>158</v>
      </c>
      <c r="AU163" s="203" t="s">
        <v>82</v>
      </c>
      <c r="AV163" s="13" t="s">
        <v>82</v>
      </c>
      <c r="AW163" s="13" t="s">
        <v>33</v>
      </c>
      <c r="AX163" s="13" t="s">
        <v>72</v>
      </c>
      <c r="AY163" s="203" t="s">
        <v>143</v>
      </c>
    </row>
    <row r="164" spans="2:51" s="15" customFormat="1" ht="12">
      <c r="B164" s="214"/>
      <c r="C164" s="215"/>
      <c r="D164" s="188" t="s">
        <v>158</v>
      </c>
      <c r="E164" s="216" t="s">
        <v>19</v>
      </c>
      <c r="F164" s="217" t="s">
        <v>172</v>
      </c>
      <c r="G164" s="215"/>
      <c r="H164" s="218">
        <v>6</v>
      </c>
      <c r="I164" s="219"/>
      <c r="J164" s="215"/>
      <c r="K164" s="215"/>
      <c r="L164" s="220"/>
      <c r="M164" s="221"/>
      <c r="N164" s="222"/>
      <c r="O164" s="222"/>
      <c r="P164" s="222"/>
      <c r="Q164" s="222"/>
      <c r="R164" s="222"/>
      <c r="S164" s="222"/>
      <c r="T164" s="223"/>
      <c r="AT164" s="224" t="s">
        <v>158</v>
      </c>
      <c r="AU164" s="224" t="s">
        <v>82</v>
      </c>
      <c r="AV164" s="15" t="s">
        <v>149</v>
      </c>
      <c r="AW164" s="15" t="s">
        <v>33</v>
      </c>
      <c r="AX164" s="15" t="s">
        <v>80</v>
      </c>
      <c r="AY164" s="224" t="s">
        <v>143</v>
      </c>
    </row>
    <row r="165" spans="1:65" s="2" customFormat="1" ht="14.45" customHeight="1">
      <c r="A165" s="36"/>
      <c r="B165" s="37"/>
      <c r="C165" s="225" t="s">
        <v>259</v>
      </c>
      <c r="D165" s="225" t="s">
        <v>214</v>
      </c>
      <c r="E165" s="226" t="s">
        <v>2406</v>
      </c>
      <c r="F165" s="227" t="s">
        <v>2407</v>
      </c>
      <c r="G165" s="228" t="s">
        <v>148</v>
      </c>
      <c r="H165" s="229">
        <v>4</v>
      </c>
      <c r="I165" s="230"/>
      <c r="J165" s="231">
        <f>ROUND(I165*H165,2)</f>
        <v>0</v>
      </c>
      <c r="K165" s="227" t="s">
        <v>155</v>
      </c>
      <c r="L165" s="232"/>
      <c r="M165" s="233" t="s">
        <v>19</v>
      </c>
      <c r="N165" s="234" t="s">
        <v>43</v>
      </c>
      <c r="O165" s="66"/>
      <c r="P165" s="184">
        <f>O165*H165</f>
        <v>0</v>
      </c>
      <c r="Q165" s="184">
        <v>0.0001</v>
      </c>
      <c r="R165" s="184">
        <f>Q165*H165</f>
        <v>0.0004</v>
      </c>
      <c r="S165" s="184">
        <v>0</v>
      </c>
      <c r="T165" s="185">
        <f>S165*H165</f>
        <v>0</v>
      </c>
      <c r="U165" s="36"/>
      <c r="V165" s="36"/>
      <c r="W165" s="36"/>
      <c r="X165" s="36"/>
      <c r="Y165" s="36"/>
      <c r="Z165" s="36"/>
      <c r="AA165" s="36"/>
      <c r="AB165" s="36"/>
      <c r="AC165" s="36"/>
      <c r="AD165" s="36"/>
      <c r="AE165" s="36"/>
      <c r="AR165" s="186" t="s">
        <v>356</v>
      </c>
      <c r="AT165" s="186" t="s">
        <v>214</v>
      </c>
      <c r="AU165" s="186" t="s">
        <v>82</v>
      </c>
      <c r="AY165" s="19" t="s">
        <v>143</v>
      </c>
      <c r="BE165" s="187">
        <f>IF(N165="základní",J165,0)</f>
        <v>0</v>
      </c>
      <c r="BF165" s="187">
        <f>IF(N165="snížená",J165,0)</f>
        <v>0</v>
      </c>
      <c r="BG165" s="187">
        <f>IF(N165="zákl. přenesená",J165,0)</f>
        <v>0</v>
      </c>
      <c r="BH165" s="187">
        <f>IF(N165="sníž. přenesená",J165,0)</f>
        <v>0</v>
      </c>
      <c r="BI165" s="187">
        <f>IF(N165="nulová",J165,0)</f>
        <v>0</v>
      </c>
      <c r="BJ165" s="19" t="s">
        <v>80</v>
      </c>
      <c r="BK165" s="187">
        <f>ROUND(I165*H165,2)</f>
        <v>0</v>
      </c>
      <c r="BL165" s="19" t="s">
        <v>242</v>
      </c>
      <c r="BM165" s="186" t="s">
        <v>2408</v>
      </c>
    </row>
    <row r="166" spans="1:47" s="2" customFormat="1" ht="12">
      <c r="A166" s="36"/>
      <c r="B166" s="37"/>
      <c r="C166" s="38"/>
      <c r="D166" s="188" t="s">
        <v>151</v>
      </c>
      <c r="E166" s="38"/>
      <c r="F166" s="189" t="s">
        <v>2407</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151</v>
      </c>
      <c r="AU166" s="19" t="s">
        <v>82</v>
      </c>
    </row>
    <row r="167" spans="2:51" s="14" customFormat="1" ht="12">
      <c r="B167" s="204"/>
      <c r="C167" s="205"/>
      <c r="D167" s="188" t="s">
        <v>158</v>
      </c>
      <c r="E167" s="206" t="s">
        <v>19</v>
      </c>
      <c r="F167" s="207" t="s">
        <v>2395</v>
      </c>
      <c r="G167" s="205"/>
      <c r="H167" s="206" t="s">
        <v>19</v>
      </c>
      <c r="I167" s="208"/>
      <c r="J167" s="205"/>
      <c r="K167" s="205"/>
      <c r="L167" s="209"/>
      <c r="M167" s="210"/>
      <c r="N167" s="211"/>
      <c r="O167" s="211"/>
      <c r="P167" s="211"/>
      <c r="Q167" s="211"/>
      <c r="R167" s="211"/>
      <c r="S167" s="211"/>
      <c r="T167" s="212"/>
      <c r="AT167" s="213" t="s">
        <v>158</v>
      </c>
      <c r="AU167" s="213" t="s">
        <v>82</v>
      </c>
      <c r="AV167" s="14" t="s">
        <v>80</v>
      </c>
      <c r="AW167" s="14" t="s">
        <v>33</v>
      </c>
      <c r="AX167" s="14" t="s">
        <v>72</v>
      </c>
      <c r="AY167" s="213" t="s">
        <v>143</v>
      </c>
    </row>
    <row r="168" spans="2:51" s="13" customFormat="1" ht="12">
      <c r="B168" s="193"/>
      <c r="C168" s="194"/>
      <c r="D168" s="188" t="s">
        <v>158</v>
      </c>
      <c r="E168" s="195" t="s">
        <v>19</v>
      </c>
      <c r="F168" s="196" t="s">
        <v>2409</v>
      </c>
      <c r="G168" s="194"/>
      <c r="H168" s="197">
        <v>4</v>
      </c>
      <c r="I168" s="198"/>
      <c r="J168" s="194"/>
      <c r="K168" s="194"/>
      <c r="L168" s="199"/>
      <c r="M168" s="200"/>
      <c r="N168" s="201"/>
      <c r="O168" s="201"/>
      <c r="P168" s="201"/>
      <c r="Q168" s="201"/>
      <c r="R168" s="201"/>
      <c r="S168" s="201"/>
      <c r="T168" s="202"/>
      <c r="AT168" s="203" t="s">
        <v>158</v>
      </c>
      <c r="AU168" s="203" t="s">
        <v>82</v>
      </c>
      <c r="AV168" s="13" t="s">
        <v>82</v>
      </c>
      <c r="AW168" s="13" t="s">
        <v>33</v>
      </c>
      <c r="AX168" s="13" t="s">
        <v>72</v>
      </c>
      <c r="AY168" s="203" t="s">
        <v>143</v>
      </c>
    </row>
    <row r="169" spans="2:51" s="15" customFormat="1" ht="12">
      <c r="B169" s="214"/>
      <c r="C169" s="215"/>
      <c r="D169" s="188" t="s">
        <v>158</v>
      </c>
      <c r="E169" s="216" t="s">
        <v>19</v>
      </c>
      <c r="F169" s="217" t="s">
        <v>172</v>
      </c>
      <c r="G169" s="215"/>
      <c r="H169" s="218">
        <v>4</v>
      </c>
      <c r="I169" s="219"/>
      <c r="J169" s="215"/>
      <c r="K169" s="215"/>
      <c r="L169" s="220"/>
      <c r="M169" s="221"/>
      <c r="N169" s="222"/>
      <c r="O169" s="222"/>
      <c r="P169" s="222"/>
      <c r="Q169" s="222"/>
      <c r="R169" s="222"/>
      <c r="S169" s="222"/>
      <c r="T169" s="223"/>
      <c r="AT169" s="224" t="s">
        <v>158</v>
      </c>
      <c r="AU169" s="224" t="s">
        <v>82</v>
      </c>
      <c r="AV169" s="15" t="s">
        <v>149</v>
      </c>
      <c r="AW169" s="15" t="s">
        <v>33</v>
      </c>
      <c r="AX169" s="15" t="s">
        <v>80</v>
      </c>
      <c r="AY169" s="224" t="s">
        <v>143</v>
      </c>
    </row>
    <row r="170" spans="1:65" s="2" customFormat="1" ht="14.45" customHeight="1">
      <c r="A170" s="36"/>
      <c r="B170" s="37"/>
      <c r="C170" s="175" t="s">
        <v>265</v>
      </c>
      <c r="D170" s="175" t="s">
        <v>145</v>
      </c>
      <c r="E170" s="176" t="s">
        <v>2410</v>
      </c>
      <c r="F170" s="177" t="s">
        <v>2411</v>
      </c>
      <c r="G170" s="178" t="s">
        <v>148</v>
      </c>
      <c r="H170" s="179">
        <v>42</v>
      </c>
      <c r="I170" s="180"/>
      <c r="J170" s="181">
        <f>ROUND(I170*H170,2)</f>
        <v>0</v>
      </c>
      <c r="K170" s="177" t="s">
        <v>155</v>
      </c>
      <c r="L170" s="41"/>
      <c r="M170" s="182" t="s">
        <v>19</v>
      </c>
      <c r="N170" s="183" t="s">
        <v>43</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242</v>
      </c>
      <c r="AT170" s="186" t="s">
        <v>145</v>
      </c>
      <c r="AU170" s="186" t="s">
        <v>82</v>
      </c>
      <c r="AY170" s="19" t="s">
        <v>143</v>
      </c>
      <c r="BE170" s="187">
        <f>IF(N170="základní",J170,0)</f>
        <v>0</v>
      </c>
      <c r="BF170" s="187">
        <f>IF(N170="snížená",J170,0)</f>
        <v>0</v>
      </c>
      <c r="BG170" s="187">
        <f>IF(N170="zákl. přenesená",J170,0)</f>
        <v>0</v>
      </c>
      <c r="BH170" s="187">
        <f>IF(N170="sníž. přenesená",J170,0)</f>
        <v>0</v>
      </c>
      <c r="BI170" s="187">
        <f>IF(N170="nulová",J170,0)</f>
        <v>0</v>
      </c>
      <c r="BJ170" s="19" t="s">
        <v>80</v>
      </c>
      <c r="BK170" s="187">
        <f>ROUND(I170*H170,2)</f>
        <v>0</v>
      </c>
      <c r="BL170" s="19" t="s">
        <v>242</v>
      </c>
      <c r="BM170" s="186" t="s">
        <v>2412</v>
      </c>
    </row>
    <row r="171" spans="1:47" s="2" customFormat="1" ht="19.5">
      <c r="A171" s="36"/>
      <c r="B171" s="37"/>
      <c r="C171" s="38"/>
      <c r="D171" s="188" t="s">
        <v>151</v>
      </c>
      <c r="E171" s="38"/>
      <c r="F171" s="189" t="s">
        <v>2413</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151</v>
      </c>
      <c r="AU171" s="19" t="s">
        <v>82</v>
      </c>
    </row>
    <row r="172" spans="2:51" s="14" customFormat="1" ht="12">
      <c r="B172" s="204"/>
      <c r="C172" s="205"/>
      <c r="D172" s="188" t="s">
        <v>158</v>
      </c>
      <c r="E172" s="206" t="s">
        <v>19</v>
      </c>
      <c r="F172" s="207" t="s">
        <v>2363</v>
      </c>
      <c r="G172" s="205"/>
      <c r="H172" s="206" t="s">
        <v>19</v>
      </c>
      <c r="I172" s="208"/>
      <c r="J172" s="205"/>
      <c r="K172" s="205"/>
      <c r="L172" s="209"/>
      <c r="M172" s="210"/>
      <c r="N172" s="211"/>
      <c r="O172" s="211"/>
      <c r="P172" s="211"/>
      <c r="Q172" s="211"/>
      <c r="R172" s="211"/>
      <c r="S172" s="211"/>
      <c r="T172" s="212"/>
      <c r="AT172" s="213" t="s">
        <v>158</v>
      </c>
      <c r="AU172" s="213" t="s">
        <v>82</v>
      </c>
      <c r="AV172" s="14" t="s">
        <v>80</v>
      </c>
      <c r="AW172" s="14" t="s">
        <v>33</v>
      </c>
      <c r="AX172" s="14" t="s">
        <v>72</v>
      </c>
      <c r="AY172" s="213" t="s">
        <v>143</v>
      </c>
    </row>
    <row r="173" spans="2:51" s="13" customFormat="1" ht="12">
      <c r="B173" s="193"/>
      <c r="C173" s="194"/>
      <c r="D173" s="188" t="s">
        <v>158</v>
      </c>
      <c r="E173" s="195" t="s">
        <v>19</v>
      </c>
      <c r="F173" s="196" t="s">
        <v>2414</v>
      </c>
      <c r="G173" s="194"/>
      <c r="H173" s="197">
        <v>42</v>
      </c>
      <c r="I173" s="198"/>
      <c r="J173" s="194"/>
      <c r="K173" s="194"/>
      <c r="L173" s="199"/>
      <c r="M173" s="200"/>
      <c r="N173" s="201"/>
      <c r="O173" s="201"/>
      <c r="P173" s="201"/>
      <c r="Q173" s="201"/>
      <c r="R173" s="201"/>
      <c r="S173" s="201"/>
      <c r="T173" s="202"/>
      <c r="AT173" s="203" t="s">
        <v>158</v>
      </c>
      <c r="AU173" s="203" t="s">
        <v>82</v>
      </c>
      <c r="AV173" s="13" t="s">
        <v>82</v>
      </c>
      <c r="AW173" s="13" t="s">
        <v>33</v>
      </c>
      <c r="AX173" s="13" t="s">
        <v>72</v>
      </c>
      <c r="AY173" s="203" t="s">
        <v>143</v>
      </c>
    </row>
    <row r="174" spans="2:51" s="15" customFormat="1" ht="12">
      <c r="B174" s="214"/>
      <c r="C174" s="215"/>
      <c r="D174" s="188" t="s">
        <v>158</v>
      </c>
      <c r="E174" s="216" t="s">
        <v>19</v>
      </c>
      <c r="F174" s="217" t="s">
        <v>172</v>
      </c>
      <c r="G174" s="215"/>
      <c r="H174" s="218">
        <v>42</v>
      </c>
      <c r="I174" s="219"/>
      <c r="J174" s="215"/>
      <c r="K174" s="215"/>
      <c r="L174" s="220"/>
      <c r="M174" s="221"/>
      <c r="N174" s="222"/>
      <c r="O174" s="222"/>
      <c r="P174" s="222"/>
      <c r="Q174" s="222"/>
      <c r="R174" s="222"/>
      <c r="S174" s="222"/>
      <c r="T174" s="223"/>
      <c r="AT174" s="224" t="s">
        <v>158</v>
      </c>
      <c r="AU174" s="224" t="s">
        <v>82</v>
      </c>
      <c r="AV174" s="15" t="s">
        <v>149</v>
      </c>
      <c r="AW174" s="15" t="s">
        <v>33</v>
      </c>
      <c r="AX174" s="15" t="s">
        <v>80</v>
      </c>
      <c r="AY174" s="224" t="s">
        <v>143</v>
      </c>
    </row>
    <row r="175" spans="1:65" s="2" customFormat="1" ht="14.45" customHeight="1">
      <c r="A175" s="36"/>
      <c r="B175" s="37"/>
      <c r="C175" s="225" t="s">
        <v>7</v>
      </c>
      <c r="D175" s="225" t="s">
        <v>214</v>
      </c>
      <c r="E175" s="226" t="s">
        <v>2415</v>
      </c>
      <c r="F175" s="227" t="s">
        <v>2416</v>
      </c>
      <c r="G175" s="228" t="s">
        <v>148</v>
      </c>
      <c r="H175" s="229">
        <v>37</v>
      </c>
      <c r="I175" s="230"/>
      <c r="J175" s="231">
        <f>ROUND(I175*H175,2)</f>
        <v>0</v>
      </c>
      <c r="K175" s="227" t="s">
        <v>19</v>
      </c>
      <c r="L175" s="232"/>
      <c r="M175" s="233" t="s">
        <v>19</v>
      </c>
      <c r="N175" s="234" t="s">
        <v>43</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356</v>
      </c>
      <c r="AT175" s="186" t="s">
        <v>214</v>
      </c>
      <c r="AU175" s="186" t="s">
        <v>82</v>
      </c>
      <c r="AY175" s="19" t="s">
        <v>143</v>
      </c>
      <c r="BE175" s="187">
        <f>IF(N175="základní",J175,0)</f>
        <v>0</v>
      </c>
      <c r="BF175" s="187">
        <f>IF(N175="snížená",J175,0)</f>
        <v>0</v>
      </c>
      <c r="BG175" s="187">
        <f>IF(N175="zákl. přenesená",J175,0)</f>
        <v>0</v>
      </c>
      <c r="BH175" s="187">
        <f>IF(N175="sníž. přenesená",J175,0)</f>
        <v>0</v>
      </c>
      <c r="BI175" s="187">
        <f>IF(N175="nulová",J175,0)</f>
        <v>0</v>
      </c>
      <c r="BJ175" s="19" t="s">
        <v>80</v>
      </c>
      <c r="BK175" s="187">
        <f>ROUND(I175*H175,2)</f>
        <v>0</v>
      </c>
      <c r="BL175" s="19" t="s">
        <v>242</v>
      </c>
      <c r="BM175" s="186" t="s">
        <v>2417</v>
      </c>
    </row>
    <row r="176" spans="1:47" s="2" customFormat="1" ht="12">
      <c r="A176" s="36"/>
      <c r="B176" s="37"/>
      <c r="C176" s="38"/>
      <c r="D176" s="188" t="s">
        <v>151</v>
      </c>
      <c r="E176" s="38"/>
      <c r="F176" s="189" t="s">
        <v>2416</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151</v>
      </c>
      <c r="AU176" s="19" t="s">
        <v>82</v>
      </c>
    </row>
    <row r="177" spans="2:51" s="14" customFormat="1" ht="12">
      <c r="B177" s="204"/>
      <c r="C177" s="205"/>
      <c r="D177" s="188" t="s">
        <v>158</v>
      </c>
      <c r="E177" s="206" t="s">
        <v>19</v>
      </c>
      <c r="F177" s="207" t="s">
        <v>2418</v>
      </c>
      <c r="G177" s="205"/>
      <c r="H177" s="206" t="s">
        <v>19</v>
      </c>
      <c r="I177" s="208"/>
      <c r="J177" s="205"/>
      <c r="K177" s="205"/>
      <c r="L177" s="209"/>
      <c r="M177" s="210"/>
      <c r="N177" s="211"/>
      <c r="O177" s="211"/>
      <c r="P177" s="211"/>
      <c r="Q177" s="211"/>
      <c r="R177" s="211"/>
      <c r="S177" s="211"/>
      <c r="T177" s="212"/>
      <c r="AT177" s="213" t="s">
        <v>158</v>
      </c>
      <c r="AU177" s="213" t="s">
        <v>82</v>
      </c>
      <c r="AV177" s="14" t="s">
        <v>80</v>
      </c>
      <c r="AW177" s="14" t="s">
        <v>33</v>
      </c>
      <c r="AX177" s="14" t="s">
        <v>72</v>
      </c>
      <c r="AY177" s="213" t="s">
        <v>143</v>
      </c>
    </row>
    <row r="178" spans="2:51" s="13" customFormat="1" ht="12">
      <c r="B178" s="193"/>
      <c r="C178" s="194"/>
      <c r="D178" s="188" t="s">
        <v>158</v>
      </c>
      <c r="E178" s="195" t="s">
        <v>19</v>
      </c>
      <c r="F178" s="196" t="s">
        <v>2419</v>
      </c>
      <c r="G178" s="194"/>
      <c r="H178" s="197">
        <v>37</v>
      </c>
      <c r="I178" s="198"/>
      <c r="J178" s="194"/>
      <c r="K178" s="194"/>
      <c r="L178" s="199"/>
      <c r="M178" s="200"/>
      <c r="N178" s="201"/>
      <c r="O178" s="201"/>
      <c r="P178" s="201"/>
      <c r="Q178" s="201"/>
      <c r="R178" s="201"/>
      <c r="S178" s="201"/>
      <c r="T178" s="202"/>
      <c r="AT178" s="203" t="s">
        <v>158</v>
      </c>
      <c r="AU178" s="203" t="s">
        <v>82</v>
      </c>
      <c r="AV178" s="13" t="s">
        <v>82</v>
      </c>
      <c r="AW178" s="13" t="s">
        <v>33</v>
      </c>
      <c r="AX178" s="13" t="s">
        <v>72</v>
      </c>
      <c r="AY178" s="203" t="s">
        <v>143</v>
      </c>
    </row>
    <row r="179" spans="2:51" s="15" customFormat="1" ht="12">
      <c r="B179" s="214"/>
      <c r="C179" s="215"/>
      <c r="D179" s="188" t="s">
        <v>158</v>
      </c>
      <c r="E179" s="216" t="s">
        <v>19</v>
      </c>
      <c r="F179" s="217" t="s">
        <v>172</v>
      </c>
      <c r="G179" s="215"/>
      <c r="H179" s="218">
        <v>37</v>
      </c>
      <c r="I179" s="219"/>
      <c r="J179" s="215"/>
      <c r="K179" s="215"/>
      <c r="L179" s="220"/>
      <c r="M179" s="221"/>
      <c r="N179" s="222"/>
      <c r="O179" s="222"/>
      <c r="P179" s="222"/>
      <c r="Q179" s="222"/>
      <c r="R179" s="222"/>
      <c r="S179" s="222"/>
      <c r="T179" s="223"/>
      <c r="AT179" s="224" t="s">
        <v>158</v>
      </c>
      <c r="AU179" s="224" t="s">
        <v>82</v>
      </c>
      <c r="AV179" s="15" t="s">
        <v>149</v>
      </c>
      <c r="AW179" s="15" t="s">
        <v>33</v>
      </c>
      <c r="AX179" s="15" t="s">
        <v>80</v>
      </c>
      <c r="AY179" s="224" t="s">
        <v>143</v>
      </c>
    </row>
    <row r="180" spans="1:65" s="2" customFormat="1" ht="14.45" customHeight="1">
      <c r="A180" s="36"/>
      <c r="B180" s="37"/>
      <c r="C180" s="225" t="s">
        <v>280</v>
      </c>
      <c r="D180" s="225" t="s">
        <v>214</v>
      </c>
      <c r="E180" s="226" t="s">
        <v>2420</v>
      </c>
      <c r="F180" s="227" t="s">
        <v>2421</v>
      </c>
      <c r="G180" s="228" t="s">
        <v>148</v>
      </c>
      <c r="H180" s="229">
        <v>1</v>
      </c>
      <c r="I180" s="230"/>
      <c r="J180" s="231">
        <f>ROUND(I180*H180,2)</f>
        <v>0</v>
      </c>
      <c r="K180" s="227" t="s">
        <v>19</v>
      </c>
      <c r="L180" s="232"/>
      <c r="M180" s="233" t="s">
        <v>19</v>
      </c>
      <c r="N180" s="234" t="s">
        <v>43</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356</v>
      </c>
      <c r="AT180" s="186" t="s">
        <v>214</v>
      </c>
      <c r="AU180" s="186" t="s">
        <v>82</v>
      </c>
      <c r="AY180" s="19" t="s">
        <v>143</v>
      </c>
      <c r="BE180" s="187">
        <f>IF(N180="základní",J180,0)</f>
        <v>0</v>
      </c>
      <c r="BF180" s="187">
        <f>IF(N180="snížená",J180,0)</f>
        <v>0</v>
      </c>
      <c r="BG180" s="187">
        <f>IF(N180="zákl. přenesená",J180,0)</f>
        <v>0</v>
      </c>
      <c r="BH180" s="187">
        <f>IF(N180="sníž. přenesená",J180,0)</f>
        <v>0</v>
      </c>
      <c r="BI180" s="187">
        <f>IF(N180="nulová",J180,0)</f>
        <v>0</v>
      </c>
      <c r="BJ180" s="19" t="s">
        <v>80</v>
      </c>
      <c r="BK180" s="187">
        <f>ROUND(I180*H180,2)</f>
        <v>0</v>
      </c>
      <c r="BL180" s="19" t="s">
        <v>242</v>
      </c>
      <c r="BM180" s="186" t="s">
        <v>2422</v>
      </c>
    </row>
    <row r="181" spans="1:47" s="2" customFormat="1" ht="12">
      <c r="A181" s="36"/>
      <c r="B181" s="37"/>
      <c r="C181" s="38"/>
      <c r="D181" s="188" t="s">
        <v>151</v>
      </c>
      <c r="E181" s="38"/>
      <c r="F181" s="189" t="s">
        <v>2421</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151</v>
      </c>
      <c r="AU181" s="19" t="s">
        <v>82</v>
      </c>
    </row>
    <row r="182" spans="2:51" s="14" customFormat="1" ht="12">
      <c r="B182" s="204"/>
      <c r="C182" s="205"/>
      <c r="D182" s="188" t="s">
        <v>158</v>
      </c>
      <c r="E182" s="206" t="s">
        <v>19</v>
      </c>
      <c r="F182" s="207" t="s">
        <v>2371</v>
      </c>
      <c r="G182" s="205"/>
      <c r="H182" s="206" t="s">
        <v>19</v>
      </c>
      <c r="I182" s="208"/>
      <c r="J182" s="205"/>
      <c r="K182" s="205"/>
      <c r="L182" s="209"/>
      <c r="M182" s="210"/>
      <c r="N182" s="211"/>
      <c r="O182" s="211"/>
      <c r="P182" s="211"/>
      <c r="Q182" s="211"/>
      <c r="R182" s="211"/>
      <c r="S182" s="211"/>
      <c r="T182" s="212"/>
      <c r="AT182" s="213" t="s">
        <v>158</v>
      </c>
      <c r="AU182" s="213" t="s">
        <v>82</v>
      </c>
      <c r="AV182" s="14" t="s">
        <v>80</v>
      </c>
      <c r="AW182" s="14" t="s">
        <v>33</v>
      </c>
      <c r="AX182" s="14" t="s">
        <v>72</v>
      </c>
      <c r="AY182" s="213" t="s">
        <v>143</v>
      </c>
    </row>
    <row r="183" spans="2:51" s="13" customFormat="1" ht="12">
      <c r="B183" s="193"/>
      <c r="C183" s="194"/>
      <c r="D183" s="188" t="s">
        <v>158</v>
      </c>
      <c r="E183" s="195" t="s">
        <v>19</v>
      </c>
      <c r="F183" s="196" t="s">
        <v>80</v>
      </c>
      <c r="G183" s="194"/>
      <c r="H183" s="197">
        <v>1</v>
      </c>
      <c r="I183" s="198"/>
      <c r="J183" s="194"/>
      <c r="K183" s="194"/>
      <c r="L183" s="199"/>
      <c r="M183" s="200"/>
      <c r="N183" s="201"/>
      <c r="O183" s="201"/>
      <c r="P183" s="201"/>
      <c r="Q183" s="201"/>
      <c r="R183" s="201"/>
      <c r="S183" s="201"/>
      <c r="T183" s="202"/>
      <c r="AT183" s="203" t="s">
        <v>158</v>
      </c>
      <c r="AU183" s="203" t="s">
        <v>82</v>
      </c>
      <c r="AV183" s="13" t="s">
        <v>82</v>
      </c>
      <c r="AW183" s="13" t="s">
        <v>33</v>
      </c>
      <c r="AX183" s="13" t="s">
        <v>72</v>
      </c>
      <c r="AY183" s="203" t="s">
        <v>143</v>
      </c>
    </row>
    <row r="184" spans="2:51" s="15" customFormat="1" ht="12">
      <c r="B184" s="214"/>
      <c r="C184" s="215"/>
      <c r="D184" s="188" t="s">
        <v>158</v>
      </c>
      <c r="E184" s="216" t="s">
        <v>19</v>
      </c>
      <c r="F184" s="217" t="s">
        <v>172</v>
      </c>
      <c r="G184" s="215"/>
      <c r="H184" s="218">
        <v>1</v>
      </c>
      <c r="I184" s="219"/>
      <c r="J184" s="215"/>
      <c r="K184" s="215"/>
      <c r="L184" s="220"/>
      <c r="M184" s="221"/>
      <c r="N184" s="222"/>
      <c r="O184" s="222"/>
      <c r="P184" s="222"/>
      <c r="Q184" s="222"/>
      <c r="R184" s="222"/>
      <c r="S184" s="222"/>
      <c r="T184" s="223"/>
      <c r="AT184" s="224" t="s">
        <v>158</v>
      </c>
      <c r="AU184" s="224" t="s">
        <v>82</v>
      </c>
      <c r="AV184" s="15" t="s">
        <v>149</v>
      </c>
      <c r="AW184" s="15" t="s">
        <v>33</v>
      </c>
      <c r="AX184" s="15" t="s">
        <v>80</v>
      </c>
      <c r="AY184" s="224" t="s">
        <v>143</v>
      </c>
    </row>
    <row r="185" spans="1:65" s="2" customFormat="1" ht="14.45" customHeight="1">
      <c r="A185" s="36"/>
      <c r="B185" s="37"/>
      <c r="C185" s="225" t="s">
        <v>290</v>
      </c>
      <c r="D185" s="225" t="s">
        <v>214</v>
      </c>
      <c r="E185" s="226" t="s">
        <v>2423</v>
      </c>
      <c r="F185" s="227" t="s">
        <v>2424</v>
      </c>
      <c r="G185" s="228" t="s">
        <v>148</v>
      </c>
      <c r="H185" s="229">
        <v>4</v>
      </c>
      <c r="I185" s="230"/>
      <c r="J185" s="231">
        <f>ROUND(I185*H185,2)</f>
        <v>0</v>
      </c>
      <c r="K185" s="227" t="s">
        <v>19</v>
      </c>
      <c r="L185" s="232"/>
      <c r="M185" s="233" t="s">
        <v>19</v>
      </c>
      <c r="N185" s="234" t="s">
        <v>43</v>
      </c>
      <c r="O185" s="66"/>
      <c r="P185" s="184">
        <f>O185*H185</f>
        <v>0</v>
      </c>
      <c r="Q185" s="184">
        <v>0</v>
      </c>
      <c r="R185" s="184">
        <f>Q185*H185</f>
        <v>0</v>
      </c>
      <c r="S185" s="184">
        <v>0</v>
      </c>
      <c r="T185" s="185">
        <f>S185*H185</f>
        <v>0</v>
      </c>
      <c r="U185" s="36"/>
      <c r="V185" s="36"/>
      <c r="W185" s="36"/>
      <c r="X185" s="36"/>
      <c r="Y185" s="36"/>
      <c r="Z185" s="36"/>
      <c r="AA185" s="36"/>
      <c r="AB185" s="36"/>
      <c r="AC185" s="36"/>
      <c r="AD185" s="36"/>
      <c r="AE185" s="36"/>
      <c r="AR185" s="186" t="s">
        <v>356</v>
      </c>
      <c r="AT185" s="186" t="s">
        <v>214</v>
      </c>
      <c r="AU185" s="186" t="s">
        <v>82</v>
      </c>
      <c r="AY185" s="19" t="s">
        <v>143</v>
      </c>
      <c r="BE185" s="187">
        <f>IF(N185="základní",J185,0)</f>
        <v>0</v>
      </c>
      <c r="BF185" s="187">
        <f>IF(N185="snížená",J185,0)</f>
        <v>0</v>
      </c>
      <c r="BG185" s="187">
        <f>IF(N185="zákl. přenesená",J185,0)</f>
        <v>0</v>
      </c>
      <c r="BH185" s="187">
        <f>IF(N185="sníž. přenesená",J185,0)</f>
        <v>0</v>
      </c>
      <c r="BI185" s="187">
        <f>IF(N185="nulová",J185,0)</f>
        <v>0</v>
      </c>
      <c r="BJ185" s="19" t="s">
        <v>80</v>
      </c>
      <c r="BK185" s="187">
        <f>ROUND(I185*H185,2)</f>
        <v>0</v>
      </c>
      <c r="BL185" s="19" t="s">
        <v>242</v>
      </c>
      <c r="BM185" s="186" t="s">
        <v>2425</v>
      </c>
    </row>
    <row r="186" spans="1:47" s="2" customFormat="1" ht="12">
      <c r="A186" s="36"/>
      <c r="B186" s="37"/>
      <c r="C186" s="38"/>
      <c r="D186" s="188" t="s">
        <v>151</v>
      </c>
      <c r="E186" s="38"/>
      <c r="F186" s="189" t="s">
        <v>2424</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151</v>
      </c>
      <c r="AU186" s="19" t="s">
        <v>82</v>
      </c>
    </row>
    <row r="187" spans="2:51" s="14" customFormat="1" ht="12">
      <c r="B187" s="204"/>
      <c r="C187" s="205"/>
      <c r="D187" s="188" t="s">
        <v>158</v>
      </c>
      <c r="E187" s="206" t="s">
        <v>19</v>
      </c>
      <c r="F187" s="207" t="s">
        <v>2395</v>
      </c>
      <c r="G187" s="205"/>
      <c r="H187" s="206" t="s">
        <v>19</v>
      </c>
      <c r="I187" s="208"/>
      <c r="J187" s="205"/>
      <c r="K187" s="205"/>
      <c r="L187" s="209"/>
      <c r="M187" s="210"/>
      <c r="N187" s="211"/>
      <c r="O187" s="211"/>
      <c r="P187" s="211"/>
      <c r="Q187" s="211"/>
      <c r="R187" s="211"/>
      <c r="S187" s="211"/>
      <c r="T187" s="212"/>
      <c r="AT187" s="213" t="s">
        <v>158</v>
      </c>
      <c r="AU187" s="213" t="s">
        <v>82</v>
      </c>
      <c r="AV187" s="14" t="s">
        <v>80</v>
      </c>
      <c r="AW187" s="14" t="s">
        <v>33</v>
      </c>
      <c r="AX187" s="14" t="s">
        <v>72</v>
      </c>
      <c r="AY187" s="213" t="s">
        <v>143</v>
      </c>
    </row>
    <row r="188" spans="2:51" s="13" customFormat="1" ht="12">
      <c r="B188" s="193"/>
      <c r="C188" s="194"/>
      <c r="D188" s="188" t="s">
        <v>158</v>
      </c>
      <c r="E188" s="195" t="s">
        <v>19</v>
      </c>
      <c r="F188" s="196" t="s">
        <v>2409</v>
      </c>
      <c r="G188" s="194"/>
      <c r="H188" s="197">
        <v>4</v>
      </c>
      <c r="I188" s="198"/>
      <c r="J188" s="194"/>
      <c r="K188" s="194"/>
      <c r="L188" s="199"/>
      <c r="M188" s="200"/>
      <c r="N188" s="201"/>
      <c r="O188" s="201"/>
      <c r="P188" s="201"/>
      <c r="Q188" s="201"/>
      <c r="R188" s="201"/>
      <c r="S188" s="201"/>
      <c r="T188" s="202"/>
      <c r="AT188" s="203" t="s">
        <v>158</v>
      </c>
      <c r="AU188" s="203" t="s">
        <v>82</v>
      </c>
      <c r="AV188" s="13" t="s">
        <v>82</v>
      </c>
      <c r="AW188" s="13" t="s">
        <v>33</v>
      </c>
      <c r="AX188" s="13" t="s">
        <v>72</v>
      </c>
      <c r="AY188" s="203" t="s">
        <v>143</v>
      </c>
    </row>
    <row r="189" spans="2:51" s="15" customFormat="1" ht="12">
      <c r="B189" s="214"/>
      <c r="C189" s="215"/>
      <c r="D189" s="188" t="s">
        <v>158</v>
      </c>
      <c r="E189" s="216" t="s">
        <v>19</v>
      </c>
      <c r="F189" s="217" t="s">
        <v>172</v>
      </c>
      <c r="G189" s="215"/>
      <c r="H189" s="218">
        <v>4</v>
      </c>
      <c r="I189" s="219"/>
      <c r="J189" s="215"/>
      <c r="K189" s="215"/>
      <c r="L189" s="220"/>
      <c r="M189" s="221"/>
      <c r="N189" s="222"/>
      <c r="O189" s="222"/>
      <c r="P189" s="222"/>
      <c r="Q189" s="222"/>
      <c r="R189" s="222"/>
      <c r="S189" s="222"/>
      <c r="T189" s="223"/>
      <c r="AT189" s="224" t="s">
        <v>158</v>
      </c>
      <c r="AU189" s="224" t="s">
        <v>82</v>
      </c>
      <c r="AV189" s="15" t="s">
        <v>149</v>
      </c>
      <c r="AW189" s="15" t="s">
        <v>33</v>
      </c>
      <c r="AX189" s="15" t="s">
        <v>80</v>
      </c>
      <c r="AY189" s="224" t="s">
        <v>143</v>
      </c>
    </row>
    <row r="190" spans="1:65" s="2" customFormat="1" ht="14.45" customHeight="1">
      <c r="A190" s="36"/>
      <c r="B190" s="37"/>
      <c r="C190" s="175" t="s">
        <v>299</v>
      </c>
      <c r="D190" s="175" t="s">
        <v>145</v>
      </c>
      <c r="E190" s="176" t="s">
        <v>2426</v>
      </c>
      <c r="F190" s="177" t="s">
        <v>2427</v>
      </c>
      <c r="G190" s="178" t="s">
        <v>148</v>
      </c>
      <c r="H190" s="179">
        <v>22</v>
      </c>
      <c r="I190" s="180"/>
      <c r="J190" s="181">
        <f>ROUND(I190*H190,2)</f>
        <v>0</v>
      </c>
      <c r="K190" s="177" t="s">
        <v>155</v>
      </c>
      <c r="L190" s="41"/>
      <c r="M190" s="182" t="s">
        <v>19</v>
      </c>
      <c r="N190" s="183" t="s">
        <v>43</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242</v>
      </c>
      <c r="AT190" s="186" t="s">
        <v>145</v>
      </c>
      <c r="AU190" s="186" t="s">
        <v>82</v>
      </c>
      <c r="AY190" s="19" t="s">
        <v>143</v>
      </c>
      <c r="BE190" s="187">
        <f>IF(N190="základní",J190,0)</f>
        <v>0</v>
      </c>
      <c r="BF190" s="187">
        <f>IF(N190="snížená",J190,0)</f>
        <v>0</v>
      </c>
      <c r="BG190" s="187">
        <f>IF(N190="zákl. přenesená",J190,0)</f>
        <v>0</v>
      </c>
      <c r="BH190" s="187">
        <f>IF(N190="sníž. přenesená",J190,0)</f>
        <v>0</v>
      </c>
      <c r="BI190" s="187">
        <f>IF(N190="nulová",J190,0)</f>
        <v>0</v>
      </c>
      <c r="BJ190" s="19" t="s">
        <v>80</v>
      </c>
      <c r="BK190" s="187">
        <f>ROUND(I190*H190,2)</f>
        <v>0</v>
      </c>
      <c r="BL190" s="19" t="s">
        <v>242</v>
      </c>
      <c r="BM190" s="186" t="s">
        <v>2428</v>
      </c>
    </row>
    <row r="191" spans="1:47" s="2" customFormat="1" ht="19.5">
      <c r="A191" s="36"/>
      <c r="B191" s="37"/>
      <c r="C191" s="38"/>
      <c r="D191" s="188" t="s">
        <v>151</v>
      </c>
      <c r="E191" s="38"/>
      <c r="F191" s="189" t="s">
        <v>2429</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151</v>
      </c>
      <c r="AU191" s="19" t="s">
        <v>82</v>
      </c>
    </row>
    <row r="192" spans="2:51" s="14" customFormat="1" ht="12">
      <c r="B192" s="204"/>
      <c r="C192" s="205"/>
      <c r="D192" s="188" t="s">
        <v>158</v>
      </c>
      <c r="E192" s="206" t="s">
        <v>19</v>
      </c>
      <c r="F192" s="207" t="s">
        <v>2363</v>
      </c>
      <c r="G192" s="205"/>
      <c r="H192" s="206" t="s">
        <v>19</v>
      </c>
      <c r="I192" s="208"/>
      <c r="J192" s="205"/>
      <c r="K192" s="205"/>
      <c r="L192" s="209"/>
      <c r="M192" s="210"/>
      <c r="N192" s="211"/>
      <c r="O192" s="211"/>
      <c r="P192" s="211"/>
      <c r="Q192" s="211"/>
      <c r="R192" s="211"/>
      <c r="S192" s="211"/>
      <c r="T192" s="212"/>
      <c r="AT192" s="213" t="s">
        <v>158</v>
      </c>
      <c r="AU192" s="213" t="s">
        <v>82</v>
      </c>
      <c r="AV192" s="14" t="s">
        <v>80</v>
      </c>
      <c r="AW192" s="14" t="s">
        <v>33</v>
      </c>
      <c r="AX192" s="14" t="s">
        <v>72</v>
      </c>
      <c r="AY192" s="213" t="s">
        <v>143</v>
      </c>
    </row>
    <row r="193" spans="2:51" s="13" customFormat="1" ht="12">
      <c r="B193" s="193"/>
      <c r="C193" s="194"/>
      <c r="D193" s="188" t="s">
        <v>158</v>
      </c>
      <c r="E193" s="195" t="s">
        <v>19</v>
      </c>
      <c r="F193" s="196" t="s">
        <v>2430</v>
      </c>
      <c r="G193" s="194"/>
      <c r="H193" s="197">
        <v>22</v>
      </c>
      <c r="I193" s="198"/>
      <c r="J193" s="194"/>
      <c r="K193" s="194"/>
      <c r="L193" s="199"/>
      <c r="M193" s="200"/>
      <c r="N193" s="201"/>
      <c r="O193" s="201"/>
      <c r="P193" s="201"/>
      <c r="Q193" s="201"/>
      <c r="R193" s="201"/>
      <c r="S193" s="201"/>
      <c r="T193" s="202"/>
      <c r="AT193" s="203" t="s">
        <v>158</v>
      </c>
      <c r="AU193" s="203" t="s">
        <v>82</v>
      </c>
      <c r="AV193" s="13" t="s">
        <v>82</v>
      </c>
      <c r="AW193" s="13" t="s">
        <v>33</v>
      </c>
      <c r="AX193" s="13" t="s">
        <v>72</v>
      </c>
      <c r="AY193" s="203" t="s">
        <v>143</v>
      </c>
    </row>
    <row r="194" spans="2:51" s="15" customFormat="1" ht="12">
      <c r="B194" s="214"/>
      <c r="C194" s="215"/>
      <c r="D194" s="188" t="s">
        <v>158</v>
      </c>
      <c r="E194" s="216" t="s">
        <v>19</v>
      </c>
      <c r="F194" s="217" t="s">
        <v>172</v>
      </c>
      <c r="G194" s="215"/>
      <c r="H194" s="218">
        <v>22</v>
      </c>
      <c r="I194" s="219"/>
      <c r="J194" s="215"/>
      <c r="K194" s="215"/>
      <c r="L194" s="220"/>
      <c r="M194" s="221"/>
      <c r="N194" s="222"/>
      <c r="O194" s="222"/>
      <c r="P194" s="222"/>
      <c r="Q194" s="222"/>
      <c r="R194" s="222"/>
      <c r="S194" s="222"/>
      <c r="T194" s="223"/>
      <c r="AT194" s="224" t="s">
        <v>158</v>
      </c>
      <c r="AU194" s="224" t="s">
        <v>82</v>
      </c>
      <c r="AV194" s="15" t="s">
        <v>149</v>
      </c>
      <c r="AW194" s="15" t="s">
        <v>33</v>
      </c>
      <c r="AX194" s="15" t="s">
        <v>80</v>
      </c>
      <c r="AY194" s="224" t="s">
        <v>143</v>
      </c>
    </row>
    <row r="195" spans="1:65" s="2" customFormat="1" ht="24.2" customHeight="1">
      <c r="A195" s="36"/>
      <c r="B195" s="37"/>
      <c r="C195" s="225" t="s">
        <v>308</v>
      </c>
      <c r="D195" s="225" t="s">
        <v>214</v>
      </c>
      <c r="E195" s="226" t="s">
        <v>2431</v>
      </c>
      <c r="F195" s="227" t="s">
        <v>2432</v>
      </c>
      <c r="G195" s="228" t="s">
        <v>148</v>
      </c>
      <c r="H195" s="229">
        <v>12</v>
      </c>
      <c r="I195" s="230"/>
      <c r="J195" s="231">
        <f>ROUND(I195*H195,2)</f>
        <v>0</v>
      </c>
      <c r="K195" s="227" t="s">
        <v>155</v>
      </c>
      <c r="L195" s="232"/>
      <c r="M195" s="233" t="s">
        <v>19</v>
      </c>
      <c r="N195" s="234" t="s">
        <v>43</v>
      </c>
      <c r="O195" s="66"/>
      <c r="P195" s="184">
        <f>O195*H195</f>
        <v>0</v>
      </c>
      <c r="Q195" s="184">
        <v>0.0028</v>
      </c>
      <c r="R195" s="184">
        <f>Q195*H195</f>
        <v>0.0336</v>
      </c>
      <c r="S195" s="184">
        <v>0</v>
      </c>
      <c r="T195" s="185">
        <f>S195*H195</f>
        <v>0</v>
      </c>
      <c r="U195" s="36"/>
      <c r="V195" s="36"/>
      <c r="W195" s="36"/>
      <c r="X195" s="36"/>
      <c r="Y195" s="36"/>
      <c r="Z195" s="36"/>
      <c r="AA195" s="36"/>
      <c r="AB195" s="36"/>
      <c r="AC195" s="36"/>
      <c r="AD195" s="36"/>
      <c r="AE195" s="36"/>
      <c r="AR195" s="186" t="s">
        <v>356</v>
      </c>
      <c r="AT195" s="186" t="s">
        <v>214</v>
      </c>
      <c r="AU195" s="186" t="s">
        <v>82</v>
      </c>
      <c r="AY195" s="19" t="s">
        <v>143</v>
      </c>
      <c r="BE195" s="187">
        <f>IF(N195="základní",J195,0)</f>
        <v>0</v>
      </c>
      <c r="BF195" s="187">
        <f>IF(N195="snížená",J195,0)</f>
        <v>0</v>
      </c>
      <c r="BG195" s="187">
        <f>IF(N195="zákl. přenesená",J195,0)</f>
        <v>0</v>
      </c>
      <c r="BH195" s="187">
        <f>IF(N195="sníž. přenesená",J195,0)</f>
        <v>0</v>
      </c>
      <c r="BI195" s="187">
        <f>IF(N195="nulová",J195,0)</f>
        <v>0</v>
      </c>
      <c r="BJ195" s="19" t="s">
        <v>80</v>
      </c>
      <c r="BK195" s="187">
        <f>ROUND(I195*H195,2)</f>
        <v>0</v>
      </c>
      <c r="BL195" s="19" t="s">
        <v>242</v>
      </c>
      <c r="BM195" s="186" t="s">
        <v>2433</v>
      </c>
    </row>
    <row r="196" spans="1:47" s="2" customFormat="1" ht="12">
      <c r="A196" s="36"/>
      <c r="B196" s="37"/>
      <c r="C196" s="38"/>
      <c r="D196" s="188" t="s">
        <v>151</v>
      </c>
      <c r="E196" s="38"/>
      <c r="F196" s="189" t="s">
        <v>2432</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151</v>
      </c>
      <c r="AU196" s="19" t="s">
        <v>82</v>
      </c>
    </row>
    <row r="197" spans="2:51" s="14" customFormat="1" ht="12">
      <c r="B197" s="204"/>
      <c r="C197" s="205"/>
      <c r="D197" s="188" t="s">
        <v>158</v>
      </c>
      <c r="E197" s="206" t="s">
        <v>19</v>
      </c>
      <c r="F197" s="207" t="s">
        <v>2399</v>
      </c>
      <c r="G197" s="205"/>
      <c r="H197" s="206" t="s">
        <v>19</v>
      </c>
      <c r="I197" s="208"/>
      <c r="J197" s="205"/>
      <c r="K197" s="205"/>
      <c r="L197" s="209"/>
      <c r="M197" s="210"/>
      <c r="N197" s="211"/>
      <c r="O197" s="211"/>
      <c r="P197" s="211"/>
      <c r="Q197" s="211"/>
      <c r="R197" s="211"/>
      <c r="S197" s="211"/>
      <c r="T197" s="212"/>
      <c r="AT197" s="213" t="s">
        <v>158</v>
      </c>
      <c r="AU197" s="213" t="s">
        <v>82</v>
      </c>
      <c r="AV197" s="14" t="s">
        <v>80</v>
      </c>
      <c r="AW197" s="14" t="s">
        <v>33</v>
      </c>
      <c r="AX197" s="14" t="s">
        <v>72</v>
      </c>
      <c r="AY197" s="213" t="s">
        <v>143</v>
      </c>
    </row>
    <row r="198" spans="2:51" s="13" customFormat="1" ht="12">
      <c r="B198" s="193"/>
      <c r="C198" s="194"/>
      <c r="D198" s="188" t="s">
        <v>158</v>
      </c>
      <c r="E198" s="195" t="s">
        <v>19</v>
      </c>
      <c r="F198" s="196" t="s">
        <v>2400</v>
      </c>
      <c r="G198" s="194"/>
      <c r="H198" s="197">
        <v>12</v>
      </c>
      <c r="I198" s="198"/>
      <c r="J198" s="194"/>
      <c r="K198" s="194"/>
      <c r="L198" s="199"/>
      <c r="M198" s="200"/>
      <c r="N198" s="201"/>
      <c r="O198" s="201"/>
      <c r="P198" s="201"/>
      <c r="Q198" s="201"/>
      <c r="R198" s="201"/>
      <c r="S198" s="201"/>
      <c r="T198" s="202"/>
      <c r="AT198" s="203" t="s">
        <v>158</v>
      </c>
      <c r="AU198" s="203" t="s">
        <v>82</v>
      </c>
      <c r="AV198" s="13" t="s">
        <v>82</v>
      </c>
      <c r="AW198" s="13" t="s">
        <v>33</v>
      </c>
      <c r="AX198" s="13" t="s">
        <v>72</v>
      </c>
      <c r="AY198" s="203" t="s">
        <v>143</v>
      </c>
    </row>
    <row r="199" spans="2:51" s="15" customFormat="1" ht="12">
      <c r="B199" s="214"/>
      <c r="C199" s="215"/>
      <c r="D199" s="188" t="s">
        <v>158</v>
      </c>
      <c r="E199" s="216" t="s">
        <v>19</v>
      </c>
      <c r="F199" s="217" t="s">
        <v>172</v>
      </c>
      <c r="G199" s="215"/>
      <c r="H199" s="218">
        <v>12</v>
      </c>
      <c r="I199" s="219"/>
      <c r="J199" s="215"/>
      <c r="K199" s="215"/>
      <c r="L199" s="220"/>
      <c r="M199" s="221"/>
      <c r="N199" s="222"/>
      <c r="O199" s="222"/>
      <c r="P199" s="222"/>
      <c r="Q199" s="222"/>
      <c r="R199" s="222"/>
      <c r="S199" s="222"/>
      <c r="T199" s="223"/>
      <c r="AT199" s="224" t="s">
        <v>158</v>
      </c>
      <c r="AU199" s="224" t="s">
        <v>82</v>
      </c>
      <c r="AV199" s="15" t="s">
        <v>149</v>
      </c>
      <c r="AW199" s="15" t="s">
        <v>33</v>
      </c>
      <c r="AX199" s="15" t="s">
        <v>80</v>
      </c>
      <c r="AY199" s="224" t="s">
        <v>143</v>
      </c>
    </row>
    <row r="200" spans="1:65" s="2" customFormat="1" ht="24.2" customHeight="1">
      <c r="A200" s="36"/>
      <c r="B200" s="37"/>
      <c r="C200" s="225" t="s">
        <v>322</v>
      </c>
      <c r="D200" s="225" t="s">
        <v>214</v>
      </c>
      <c r="E200" s="226" t="s">
        <v>2434</v>
      </c>
      <c r="F200" s="227" t="s">
        <v>2435</v>
      </c>
      <c r="G200" s="228" t="s">
        <v>148</v>
      </c>
      <c r="H200" s="229">
        <v>2</v>
      </c>
      <c r="I200" s="230"/>
      <c r="J200" s="231">
        <f>ROUND(I200*H200,2)</f>
        <v>0</v>
      </c>
      <c r="K200" s="227" t="s">
        <v>19</v>
      </c>
      <c r="L200" s="232"/>
      <c r="M200" s="233" t="s">
        <v>19</v>
      </c>
      <c r="N200" s="234" t="s">
        <v>43</v>
      </c>
      <c r="O200" s="66"/>
      <c r="P200" s="184">
        <f>O200*H200</f>
        <v>0</v>
      </c>
      <c r="Q200" s="184">
        <v>0.0031</v>
      </c>
      <c r="R200" s="184">
        <f>Q200*H200</f>
        <v>0.0062</v>
      </c>
      <c r="S200" s="184">
        <v>0</v>
      </c>
      <c r="T200" s="185">
        <f>S200*H200</f>
        <v>0</v>
      </c>
      <c r="U200" s="36"/>
      <c r="V200" s="36"/>
      <c r="W200" s="36"/>
      <c r="X200" s="36"/>
      <c r="Y200" s="36"/>
      <c r="Z200" s="36"/>
      <c r="AA200" s="36"/>
      <c r="AB200" s="36"/>
      <c r="AC200" s="36"/>
      <c r="AD200" s="36"/>
      <c r="AE200" s="36"/>
      <c r="AR200" s="186" t="s">
        <v>356</v>
      </c>
      <c r="AT200" s="186" t="s">
        <v>214</v>
      </c>
      <c r="AU200" s="186" t="s">
        <v>82</v>
      </c>
      <c r="AY200" s="19" t="s">
        <v>143</v>
      </c>
      <c r="BE200" s="187">
        <f>IF(N200="základní",J200,0)</f>
        <v>0</v>
      </c>
      <c r="BF200" s="187">
        <f>IF(N200="snížená",J200,0)</f>
        <v>0</v>
      </c>
      <c r="BG200" s="187">
        <f>IF(N200="zákl. přenesená",J200,0)</f>
        <v>0</v>
      </c>
      <c r="BH200" s="187">
        <f>IF(N200="sníž. přenesená",J200,0)</f>
        <v>0</v>
      </c>
      <c r="BI200" s="187">
        <f>IF(N200="nulová",J200,0)</f>
        <v>0</v>
      </c>
      <c r="BJ200" s="19" t="s">
        <v>80</v>
      </c>
      <c r="BK200" s="187">
        <f>ROUND(I200*H200,2)</f>
        <v>0</v>
      </c>
      <c r="BL200" s="19" t="s">
        <v>242</v>
      </c>
      <c r="BM200" s="186" t="s">
        <v>2436</v>
      </c>
    </row>
    <row r="201" spans="1:47" s="2" customFormat="1" ht="12">
      <c r="A201" s="36"/>
      <c r="B201" s="37"/>
      <c r="C201" s="38"/>
      <c r="D201" s="188" t="s">
        <v>151</v>
      </c>
      <c r="E201" s="38"/>
      <c r="F201" s="189" t="s">
        <v>2435</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82</v>
      </c>
    </row>
    <row r="202" spans="2:51" s="14" customFormat="1" ht="12">
      <c r="B202" s="204"/>
      <c r="C202" s="205"/>
      <c r="D202" s="188" t="s">
        <v>158</v>
      </c>
      <c r="E202" s="206" t="s">
        <v>19</v>
      </c>
      <c r="F202" s="207" t="s">
        <v>2437</v>
      </c>
      <c r="G202" s="205"/>
      <c r="H202" s="206" t="s">
        <v>19</v>
      </c>
      <c r="I202" s="208"/>
      <c r="J202" s="205"/>
      <c r="K202" s="205"/>
      <c r="L202" s="209"/>
      <c r="M202" s="210"/>
      <c r="N202" s="211"/>
      <c r="O202" s="211"/>
      <c r="P202" s="211"/>
      <c r="Q202" s="211"/>
      <c r="R202" s="211"/>
      <c r="S202" s="211"/>
      <c r="T202" s="212"/>
      <c r="AT202" s="213" t="s">
        <v>158</v>
      </c>
      <c r="AU202" s="213" t="s">
        <v>82</v>
      </c>
      <c r="AV202" s="14" t="s">
        <v>80</v>
      </c>
      <c r="AW202" s="14" t="s">
        <v>33</v>
      </c>
      <c r="AX202" s="14" t="s">
        <v>72</v>
      </c>
      <c r="AY202" s="213" t="s">
        <v>143</v>
      </c>
    </row>
    <row r="203" spans="2:51" s="13" customFormat="1" ht="12">
      <c r="B203" s="193"/>
      <c r="C203" s="194"/>
      <c r="D203" s="188" t="s">
        <v>158</v>
      </c>
      <c r="E203" s="195" t="s">
        <v>19</v>
      </c>
      <c r="F203" s="196" t="s">
        <v>2352</v>
      </c>
      <c r="G203" s="194"/>
      <c r="H203" s="197">
        <v>2</v>
      </c>
      <c r="I203" s="198"/>
      <c r="J203" s="194"/>
      <c r="K203" s="194"/>
      <c r="L203" s="199"/>
      <c r="M203" s="200"/>
      <c r="N203" s="201"/>
      <c r="O203" s="201"/>
      <c r="P203" s="201"/>
      <c r="Q203" s="201"/>
      <c r="R203" s="201"/>
      <c r="S203" s="201"/>
      <c r="T203" s="202"/>
      <c r="AT203" s="203" t="s">
        <v>158</v>
      </c>
      <c r="AU203" s="203" t="s">
        <v>82</v>
      </c>
      <c r="AV203" s="13" t="s">
        <v>82</v>
      </c>
      <c r="AW203" s="13" t="s">
        <v>33</v>
      </c>
      <c r="AX203" s="13" t="s">
        <v>72</v>
      </c>
      <c r="AY203" s="203" t="s">
        <v>143</v>
      </c>
    </row>
    <row r="204" spans="2:51" s="15" customFormat="1" ht="12">
      <c r="B204" s="214"/>
      <c r="C204" s="215"/>
      <c r="D204" s="188" t="s">
        <v>158</v>
      </c>
      <c r="E204" s="216" t="s">
        <v>19</v>
      </c>
      <c r="F204" s="217" t="s">
        <v>172</v>
      </c>
      <c r="G204" s="215"/>
      <c r="H204" s="218">
        <v>2</v>
      </c>
      <c r="I204" s="219"/>
      <c r="J204" s="215"/>
      <c r="K204" s="215"/>
      <c r="L204" s="220"/>
      <c r="M204" s="221"/>
      <c r="N204" s="222"/>
      <c r="O204" s="222"/>
      <c r="P204" s="222"/>
      <c r="Q204" s="222"/>
      <c r="R204" s="222"/>
      <c r="S204" s="222"/>
      <c r="T204" s="223"/>
      <c r="AT204" s="224" t="s">
        <v>158</v>
      </c>
      <c r="AU204" s="224" t="s">
        <v>82</v>
      </c>
      <c r="AV204" s="15" t="s">
        <v>149</v>
      </c>
      <c r="AW204" s="15" t="s">
        <v>33</v>
      </c>
      <c r="AX204" s="15" t="s">
        <v>80</v>
      </c>
      <c r="AY204" s="224" t="s">
        <v>143</v>
      </c>
    </row>
    <row r="205" spans="1:65" s="2" customFormat="1" ht="24.2" customHeight="1">
      <c r="A205" s="36"/>
      <c r="B205" s="37"/>
      <c r="C205" s="225" t="s">
        <v>329</v>
      </c>
      <c r="D205" s="225" t="s">
        <v>214</v>
      </c>
      <c r="E205" s="226" t="s">
        <v>2438</v>
      </c>
      <c r="F205" s="227" t="s">
        <v>2439</v>
      </c>
      <c r="G205" s="228" t="s">
        <v>148</v>
      </c>
      <c r="H205" s="229">
        <v>4</v>
      </c>
      <c r="I205" s="230"/>
      <c r="J205" s="231">
        <f>ROUND(I205*H205,2)</f>
        <v>0</v>
      </c>
      <c r="K205" s="227" t="s">
        <v>155</v>
      </c>
      <c r="L205" s="232"/>
      <c r="M205" s="233" t="s">
        <v>19</v>
      </c>
      <c r="N205" s="234" t="s">
        <v>43</v>
      </c>
      <c r="O205" s="66"/>
      <c r="P205" s="184">
        <f>O205*H205</f>
        <v>0</v>
      </c>
      <c r="Q205" s="184">
        <v>0.0024</v>
      </c>
      <c r="R205" s="184">
        <f>Q205*H205</f>
        <v>0.0096</v>
      </c>
      <c r="S205" s="184">
        <v>0</v>
      </c>
      <c r="T205" s="185">
        <f>S205*H205</f>
        <v>0</v>
      </c>
      <c r="U205" s="36"/>
      <c r="V205" s="36"/>
      <c r="W205" s="36"/>
      <c r="X205" s="36"/>
      <c r="Y205" s="36"/>
      <c r="Z205" s="36"/>
      <c r="AA205" s="36"/>
      <c r="AB205" s="36"/>
      <c r="AC205" s="36"/>
      <c r="AD205" s="36"/>
      <c r="AE205" s="36"/>
      <c r="AR205" s="186" t="s">
        <v>356</v>
      </c>
      <c r="AT205" s="186" t="s">
        <v>214</v>
      </c>
      <c r="AU205" s="186" t="s">
        <v>82</v>
      </c>
      <c r="AY205" s="19" t="s">
        <v>143</v>
      </c>
      <c r="BE205" s="187">
        <f>IF(N205="základní",J205,0)</f>
        <v>0</v>
      </c>
      <c r="BF205" s="187">
        <f>IF(N205="snížená",J205,0)</f>
        <v>0</v>
      </c>
      <c r="BG205" s="187">
        <f>IF(N205="zákl. přenesená",J205,0)</f>
        <v>0</v>
      </c>
      <c r="BH205" s="187">
        <f>IF(N205="sníž. přenesená",J205,0)</f>
        <v>0</v>
      </c>
      <c r="BI205" s="187">
        <f>IF(N205="nulová",J205,0)</f>
        <v>0</v>
      </c>
      <c r="BJ205" s="19" t="s">
        <v>80</v>
      </c>
      <c r="BK205" s="187">
        <f>ROUND(I205*H205,2)</f>
        <v>0</v>
      </c>
      <c r="BL205" s="19" t="s">
        <v>242</v>
      </c>
      <c r="BM205" s="186" t="s">
        <v>2440</v>
      </c>
    </row>
    <row r="206" spans="1:47" s="2" customFormat="1" ht="12">
      <c r="A206" s="36"/>
      <c r="B206" s="37"/>
      <c r="C206" s="38"/>
      <c r="D206" s="188" t="s">
        <v>151</v>
      </c>
      <c r="E206" s="38"/>
      <c r="F206" s="189" t="s">
        <v>2439</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82</v>
      </c>
    </row>
    <row r="207" spans="2:51" s="14" customFormat="1" ht="12">
      <c r="B207" s="204"/>
      <c r="C207" s="205"/>
      <c r="D207" s="188" t="s">
        <v>158</v>
      </c>
      <c r="E207" s="206" t="s">
        <v>19</v>
      </c>
      <c r="F207" s="207" t="s">
        <v>2404</v>
      </c>
      <c r="G207" s="205"/>
      <c r="H207" s="206" t="s">
        <v>19</v>
      </c>
      <c r="I207" s="208"/>
      <c r="J207" s="205"/>
      <c r="K207" s="205"/>
      <c r="L207" s="209"/>
      <c r="M207" s="210"/>
      <c r="N207" s="211"/>
      <c r="O207" s="211"/>
      <c r="P207" s="211"/>
      <c r="Q207" s="211"/>
      <c r="R207" s="211"/>
      <c r="S207" s="211"/>
      <c r="T207" s="212"/>
      <c r="AT207" s="213" t="s">
        <v>158</v>
      </c>
      <c r="AU207" s="213" t="s">
        <v>82</v>
      </c>
      <c r="AV207" s="14" t="s">
        <v>80</v>
      </c>
      <c r="AW207" s="14" t="s">
        <v>33</v>
      </c>
      <c r="AX207" s="14" t="s">
        <v>72</v>
      </c>
      <c r="AY207" s="213" t="s">
        <v>143</v>
      </c>
    </row>
    <row r="208" spans="2:51" s="13" customFormat="1" ht="12">
      <c r="B208" s="193"/>
      <c r="C208" s="194"/>
      <c r="D208" s="188" t="s">
        <v>158</v>
      </c>
      <c r="E208" s="195" t="s">
        <v>19</v>
      </c>
      <c r="F208" s="196" t="s">
        <v>2441</v>
      </c>
      <c r="G208" s="194"/>
      <c r="H208" s="197">
        <v>4</v>
      </c>
      <c r="I208" s="198"/>
      <c r="J208" s="194"/>
      <c r="K208" s="194"/>
      <c r="L208" s="199"/>
      <c r="M208" s="200"/>
      <c r="N208" s="201"/>
      <c r="O208" s="201"/>
      <c r="P208" s="201"/>
      <c r="Q208" s="201"/>
      <c r="R208" s="201"/>
      <c r="S208" s="201"/>
      <c r="T208" s="202"/>
      <c r="AT208" s="203" t="s">
        <v>158</v>
      </c>
      <c r="AU208" s="203" t="s">
        <v>82</v>
      </c>
      <c r="AV208" s="13" t="s">
        <v>82</v>
      </c>
      <c r="AW208" s="13" t="s">
        <v>33</v>
      </c>
      <c r="AX208" s="13" t="s">
        <v>72</v>
      </c>
      <c r="AY208" s="203" t="s">
        <v>143</v>
      </c>
    </row>
    <row r="209" spans="2:51" s="15" customFormat="1" ht="12">
      <c r="B209" s="214"/>
      <c r="C209" s="215"/>
      <c r="D209" s="188" t="s">
        <v>158</v>
      </c>
      <c r="E209" s="216" t="s">
        <v>19</v>
      </c>
      <c r="F209" s="217" t="s">
        <v>172</v>
      </c>
      <c r="G209" s="215"/>
      <c r="H209" s="218">
        <v>4</v>
      </c>
      <c r="I209" s="219"/>
      <c r="J209" s="215"/>
      <c r="K209" s="215"/>
      <c r="L209" s="220"/>
      <c r="M209" s="221"/>
      <c r="N209" s="222"/>
      <c r="O209" s="222"/>
      <c r="P209" s="222"/>
      <c r="Q209" s="222"/>
      <c r="R209" s="222"/>
      <c r="S209" s="222"/>
      <c r="T209" s="223"/>
      <c r="AT209" s="224" t="s">
        <v>158</v>
      </c>
      <c r="AU209" s="224" t="s">
        <v>82</v>
      </c>
      <c r="AV209" s="15" t="s">
        <v>149</v>
      </c>
      <c r="AW209" s="15" t="s">
        <v>33</v>
      </c>
      <c r="AX209" s="15" t="s">
        <v>80</v>
      </c>
      <c r="AY209" s="224" t="s">
        <v>143</v>
      </c>
    </row>
    <row r="210" spans="1:65" s="2" customFormat="1" ht="24.2" customHeight="1">
      <c r="A210" s="36"/>
      <c r="B210" s="37"/>
      <c r="C210" s="225" t="s">
        <v>333</v>
      </c>
      <c r="D210" s="225" t="s">
        <v>214</v>
      </c>
      <c r="E210" s="226" t="s">
        <v>2442</v>
      </c>
      <c r="F210" s="227" t="s">
        <v>2443</v>
      </c>
      <c r="G210" s="228" t="s">
        <v>148</v>
      </c>
      <c r="H210" s="229">
        <v>4</v>
      </c>
      <c r="I210" s="230"/>
      <c r="J210" s="231">
        <f>ROUND(I210*H210,2)</f>
        <v>0</v>
      </c>
      <c r="K210" s="227" t="s">
        <v>155</v>
      </c>
      <c r="L210" s="232"/>
      <c r="M210" s="233" t="s">
        <v>19</v>
      </c>
      <c r="N210" s="234" t="s">
        <v>43</v>
      </c>
      <c r="O210" s="66"/>
      <c r="P210" s="184">
        <f>O210*H210</f>
        <v>0</v>
      </c>
      <c r="Q210" s="184">
        <v>0.0039</v>
      </c>
      <c r="R210" s="184">
        <f>Q210*H210</f>
        <v>0.0156</v>
      </c>
      <c r="S210" s="184">
        <v>0</v>
      </c>
      <c r="T210" s="185">
        <f>S210*H210</f>
        <v>0</v>
      </c>
      <c r="U210" s="36"/>
      <c r="V210" s="36"/>
      <c r="W210" s="36"/>
      <c r="X210" s="36"/>
      <c r="Y210" s="36"/>
      <c r="Z210" s="36"/>
      <c r="AA210" s="36"/>
      <c r="AB210" s="36"/>
      <c r="AC210" s="36"/>
      <c r="AD210" s="36"/>
      <c r="AE210" s="36"/>
      <c r="AR210" s="186" t="s">
        <v>356</v>
      </c>
      <c r="AT210" s="186" t="s">
        <v>214</v>
      </c>
      <c r="AU210" s="186" t="s">
        <v>82</v>
      </c>
      <c r="AY210" s="19" t="s">
        <v>143</v>
      </c>
      <c r="BE210" s="187">
        <f>IF(N210="základní",J210,0)</f>
        <v>0</v>
      </c>
      <c r="BF210" s="187">
        <f>IF(N210="snížená",J210,0)</f>
        <v>0</v>
      </c>
      <c r="BG210" s="187">
        <f>IF(N210="zákl. přenesená",J210,0)</f>
        <v>0</v>
      </c>
      <c r="BH210" s="187">
        <f>IF(N210="sníž. přenesená",J210,0)</f>
        <v>0</v>
      </c>
      <c r="BI210" s="187">
        <f>IF(N210="nulová",J210,0)</f>
        <v>0</v>
      </c>
      <c r="BJ210" s="19" t="s">
        <v>80</v>
      </c>
      <c r="BK210" s="187">
        <f>ROUND(I210*H210,2)</f>
        <v>0</v>
      </c>
      <c r="BL210" s="19" t="s">
        <v>242</v>
      </c>
      <c r="BM210" s="186" t="s">
        <v>2444</v>
      </c>
    </row>
    <row r="211" spans="1:47" s="2" customFormat="1" ht="12">
      <c r="A211" s="36"/>
      <c r="B211" s="37"/>
      <c r="C211" s="38"/>
      <c r="D211" s="188" t="s">
        <v>151</v>
      </c>
      <c r="E211" s="38"/>
      <c r="F211" s="189" t="s">
        <v>2443</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151</v>
      </c>
      <c r="AU211" s="19" t="s">
        <v>82</v>
      </c>
    </row>
    <row r="212" spans="2:51" s="14" customFormat="1" ht="12">
      <c r="B212" s="204"/>
      <c r="C212" s="205"/>
      <c r="D212" s="188" t="s">
        <v>158</v>
      </c>
      <c r="E212" s="206" t="s">
        <v>19</v>
      </c>
      <c r="F212" s="207" t="s">
        <v>2395</v>
      </c>
      <c r="G212" s="205"/>
      <c r="H212" s="206" t="s">
        <v>19</v>
      </c>
      <c r="I212" s="208"/>
      <c r="J212" s="205"/>
      <c r="K212" s="205"/>
      <c r="L212" s="209"/>
      <c r="M212" s="210"/>
      <c r="N212" s="211"/>
      <c r="O212" s="211"/>
      <c r="P212" s="211"/>
      <c r="Q212" s="211"/>
      <c r="R212" s="211"/>
      <c r="S212" s="211"/>
      <c r="T212" s="212"/>
      <c r="AT212" s="213" t="s">
        <v>158</v>
      </c>
      <c r="AU212" s="213" t="s">
        <v>82</v>
      </c>
      <c r="AV212" s="14" t="s">
        <v>80</v>
      </c>
      <c r="AW212" s="14" t="s">
        <v>33</v>
      </c>
      <c r="AX212" s="14" t="s">
        <v>72</v>
      </c>
      <c r="AY212" s="213" t="s">
        <v>143</v>
      </c>
    </row>
    <row r="213" spans="2:51" s="13" customFormat="1" ht="12">
      <c r="B213" s="193"/>
      <c r="C213" s="194"/>
      <c r="D213" s="188" t="s">
        <v>158</v>
      </c>
      <c r="E213" s="195" t="s">
        <v>19</v>
      </c>
      <c r="F213" s="196" t="s">
        <v>2409</v>
      </c>
      <c r="G213" s="194"/>
      <c r="H213" s="197">
        <v>4</v>
      </c>
      <c r="I213" s="198"/>
      <c r="J213" s="194"/>
      <c r="K213" s="194"/>
      <c r="L213" s="199"/>
      <c r="M213" s="200"/>
      <c r="N213" s="201"/>
      <c r="O213" s="201"/>
      <c r="P213" s="201"/>
      <c r="Q213" s="201"/>
      <c r="R213" s="201"/>
      <c r="S213" s="201"/>
      <c r="T213" s="202"/>
      <c r="AT213" s="203" t="s">
        <v>158</v>
      </c>
      <c r="AU213" s="203" t="s">
        <v>82</v>
      </c>
      <c r="AV213" s="13" t="s">
        <v>82</v>
      </c>
      <c r="AW213" s="13" t="s">
        <v>33</v>
      </c>
      <c r="AX213" s="13" t="s">
        <v>72</v>
      </c>
      <c r="AY213" s="203" t="s">
        <v>143</v>
      </c>
    </row>
    <row r="214" spans="2:51" s="15" customFormat="1" ht="12">
      <c r="B214" s="214"/>
      <c r="C214" s="215"/>
      <c r="D214" s="188" t="s">
        <v>158</v>
      </c>
      <c r="E214" s="216" t="s">
        <v>19</v>
      </c>
      <c r="F214" s="217" t="s">
        <v>172</v>
      </c>
      <c r="G214" s="215"/>
      <c r="H214" s="218">
        <v>4</v>
      </c>
      <c r="I214" s="219"/>
      <c r="J214" s="215"/>
      <c r="K214" s="215"/>
      <c r="L214" s="220"/>
      <c r="M214" s="221"/>
      <c r="N214" s="222"/>
      <c r="O214" s="222"/>
      <c r="P214" s="222"/>
      <c r="Q214" s="222"/>
      <c r="R214" s="222"/>
      <c r="S214" s="222"/>
      <c r="T214" s="223"/>
      <c r="AT214" s="224" t="s">
        <v>158</v>
      </c>
      <c r="AU214" s="224" t="s">
        <v>82</v>
      </c>
      <c r="AV214" s="15" t="s">
        <v>149</v>
      </c>
      <c r="AW214" s="15" t="s">
        <v>33</v>
      </c>
      <c r="AX214" s="15" t="s">
        <v>80</v>
      </c>
      <c r="AY214" s="224" t="s">
        <v>143</v>
      </c>
    </row>
    <row r="215" spans="1:65" s="2" customFormat="1" ht="14.45" customHeight="1">
      <c r="A215" s="36"/>
      <c r="B215" s="37"/>
      <c r="C215" s="175" t="s">
        <v>337</v>
      </c>
      <c r="D215" s="175" t="s">
        <v>145</v>
      </c>
      <c r="E215" s="176" t="s">
        <v>2445</v>
      </c>
      <c r="F215" s="177" t="s">
        <v>2446</v>
      </c>
      <c r="G215" s="178" t="s">
        <v>148</v>
      </c>
      <c r="H215" s="179">
        <v>13</v>
      </c>
      <c r="I215" s="180"/>
      <c r="J215" s="181">
        <f>ROUND(I215*H215,2)</f>
        <v>0</v>
      </c>
      <c r="K215" s="177" t="s">
        <v>155</v>
      </c>
      <c r="L215" s="41"/>
      <c r="M215" s="182" t="s">
        <v>19</v>
      </c>
      <c r="N215" s="183" t="s">
        <v>43</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242</v>
      </c>
      <c r="AT215" s="186" t="s">
        <v>145</v>
      </c>
      <c r="AU215" s="186" t="s">
        <v>82</v>
      </c>
      <c r="AY215" s="19" t="s">
        <v>143</v>
      </c>
      <c r="BE215" s="187">
        <f>IF(N215="základní",J215,0)</f>
        <v>0</v>
      </c>
      <c r="BF215" s="187">
        <f>IF(N215="snížená",J215,0)</f>
        <v>0</v>
      </c>
      <c r="BG215" s="187">
        <f>IF(N215="zákl. přenesená",J215,0)</f>
        <v>0</v>
      </c>
      <c r="BH215" s="187">
        <f>IF(N215="sníž. přenesená",J215,0)</f>
        <v>0</v>
      </c>
      <c r="BI215" s="187">
        <f>IF(N215="nulová",J215,0)</f>
        <v>0</v>
      </c>
      <c r="BJ215" s="19" t="s">
        <v>80</v>
      </c>
      <c r="BK215" s="187">
        <f>ROUND(I215*H215,2)</f>
        <v>0</v>
      </c>
      <c r="BL215" s="19" t="s">
        <v>242</v>
      </c>
      <c r="BM215" s="186" t="s">
        <v>2447</v>
      </c>
    </row>
    <row r="216" spans="1:47" s="2" customFormat="1" ht="19.5">
      <c r="A216" s="36"/>
      <c r="B216" s="37"/>
      <c r="C216" s="38"/>
      <c r="D216" s="188" t="s">
        <v>151</v>
      </c>
      <c r="E216" s="38"/>
      <c r="F216" s="189" t="s">
        <v>2448</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151</v>
      </c>
      <c r="AU216" s="19" t="s">
        <v>82</v>
      </c>
    </row>
    <row r="217" spans="2:51" s="14" customFormat="1" ht="12">
      <c r="B217" s="204"/>
      <c r="C217" s="205"/>
      <c r="D217" s="188" t="s">
        <v>158</v>
      </c>
      <c r="E217" s="206" t="s">
        <v>19</v>
      </c>
      <c r="F217" s="207" t="s">
        <v>2351</v>
      </c>
      <c r="G217" s="205"/>
      <c r="H217" s="206" t="s">
        <v>19</v>
      </c>
      <c r="I217" s="208"/>
      <c r="J217" s="205"/>
      <c r="K217" s="205"/>
      <c r="L217" s="209"/>
      <c r="M217" s="210"/>
      <c r="N217" s="211"/>
      <c r="O217" s="211"/>
      <c r="P217" s="211"/>
      <c r="Q217" s="211"/>
      <c r="R217" s="211"/>
      <c r="S217" s="211"/>
      <c r="T217" s="212"/>
      <c r="AT217" s="213" t="s">
        <v>158</v>
      </c>
      <c r="AU217" s="213" t="s">
        <v>82</v>
      </c>
      <c r="AV217" s="14" t="s">
        <v>80</v>
      </c>
      <c r="AW217" s="14" t="s">
        <v>33</v>
      </c>
      <c r="AX217" s="14" t="s">
        <v>72</v>
      </c>
      <c r="AY217" s="213" t="s">
        <v>143</v>
      </c>
    </row>
    <row r="218" spans="2:51" s="13" customFormat="1" ht="12">
      <c r="B218" s="193"/>
      <c r="C218" s="194"/>
      <c r="D218" s="188" t="s">
        <v>158</v>
      </c>
      <c r="E218" s="195" t="s">
        <v>19</v>
      </c>
      <c r="F218" s="196" t="s">
        <v>2352</v>
      </c>
      <c r="G218" s="194"/>
      <c r="H218" s="197">
        <v>2</v>
      </c>
      <c r="I218" s="198"/>
      <c r="J218" s="194"/>
      <c r="K218" s="194"/>
      <c r="L218" s="199"/>
      <c r="M218" s="200"/>
      <c r="N218" s="201"/>
      <c r="O218" s="201"/>
      <c r="P218" s="201"/>
      <c r="Q218" s="201"/>
      <c r="R218" s="201"/>
      <c r="S218" s="201"/>
      <c r="T218" s="202"/>
      <c r="AT218" s="203" t="s">
        <v>158</v>
      </c>
      <c r="AU218" s="203" t="s">
        <v>82</v>
      </c>
      <c r="AV218" s="13" t="s">
        <v>82</v>
      </c>
      <c r="AW218" s="13" t="s">
        <v>33</v>
      </c>
      <c r="AX218" s="13" t="s">
        <v>72</v>
      </c>
      <c r="AY218" s="203" t="s">
        <v>143</v>
      </c>
    </row>
    <row r="219" spans="2:51" s="16" customFormat="1" ht="12">
      <c r="B219" s="235"/>
      <c r="C219" s="236"/>
      <c r="D219" s="188" t="s">
        <v>158</v>
      </c>
      <c r="E219" s="237" t="s">
        <v>19</v>
      </c>
      <c r="F219" s="238" t="s">
        <v>279</v>
      </c>
      <c r="G219" s="236"/>
      <c r="H219" s="239">
        <v>2</v>
      </c>
      <c r="I219" s="240"/>
      <c r="J219" s="236"/>
      <c r="K219" s="236"/>
      <c r="L219" s="241"/>
      <c r="M219" s="242"/>
      <c r="N219" s="243"/>
      <c r="O219" s="243"/>
      <c r="P219" s="243"/>
      <c r="Q219" s="243"/>
      <c r="R219" s="243"/>
      <c r="S219" s="243"/>
      <c r="T219" s="244"/>
      <c r="AT219" s="245" t="s">
        <v>158</v>
      </c>
      <c r="AU219" s="245" t="s">
        <v>82</v>
      </c>
      <c r="AV219" s="16" t="s">
        <v>160</v>
      </c>
      <c r="AW219" s="16" t="s">
        <v>33</v>
      </c>
      <c r="AX219" s="16" t="s">
        <v>72</v>
      </c>
      <c r="AY219" s="245" t="s">
        <v>143</v>
      </c>
    </row>
    <row r="220" spans="2:51" s="14" customFormat="1" ht="12">
      <c r="B220" s="204"/>
      <c r="C220" s="205"/>
      <c r="D220" s="188" t="s">
        <v>158</v>
      </c>
      <c r="E220" s="206" t="s">
        <v>19</v>
      </c>
      <c r="F220" s="207" t="s">
        <v>2399</v>
      </c>
      <c r="G220" s="205"/>
      <c r="H220" s="206" t="s">
        <v>19</v>
      </c>
      <c r="I220" s="208"/>
      <c r="J220" s="205"/>
      <c r="K220" s="205"/>
      <c r="L220" s="209"/>
      <c r="M220" s="210"/>
      <c r="N220" s="211"/>
      <c r="O220" s="211"/>
      <c r="P220" s="211"/>
      <c r="Q220" s="211"/>
      <c r="R220" s="211"/>
      <c r="S220" s="211"/>
      <c r="T220" s="212"/>
      <c r="AT220" s="213" t="s">
        <v>158</v>
      </c>
      <c r="AU220" s="213" t="s">
        <v>82</v>
      </c>
      <c r="AV220" s="14" t="s">
        <v>80</v>
      </c>
      <c r="AW220" s="14" t="s">
        <v>33</v>
      </c>
      <c r="AX220" s="14" t="s">
        <v>72</v>
      </c>
      <c r="AY220" s="213" t="s">
        <v>143</v>
      </c>
    </row>
    <row r="221" spans="2:51" s="13" customFormat="1" ht="12">
      <c r="B221" s="193"/>
      <c r="C221" s="194"/>
      <c r="D221" s="188" t="s">
        <v>158</v>
      </c>
      <c r="E221" s="195" t="s">
        <v>19</v>
      </c>
      <c r="F221" s="196" t="s">
        <v>2449</v>
      </c>
      <c r="G221" s="194"/>
      <c r="H221" s="197">
        <v>6</v>
      </c>
      <c r="I221" s="198"/>
      <c r="J221" s="194"/>
      <c r="K221" s="194"/>
      <c r="L221" s="199"/>
      <c r="M221" s="200"/>
      <c r="N221" s="201"/>
      <c r="O221" s="201"/>
      <c r="P221" s="201"/>
      <c r="Q221" s="201"/>
      <c r="R221" s="201"/>
      <c r="S221" s="201"/>
      <c r="T221" s="202"/>
      <c r="AT221" s="203" t="s">
        <v>158</v>
      </c>
      <c r="AU221" s="203" t="s">
        <v>82</v>
      </c>
      <c r="AV221" s="13" t="s">
        <v>82</v>
      </c>
      <c r="AW221" s="13" t="s">
        <v>33</v>
      </c>
      <c r="AX221" s="13" t="s">
        <v>72</v>
      </c>
      <c r="AY221" s="203" t="s">
        <v>143</v>
      </c>
    </row>
    <row r="222" spans="2:51" s="16" customFormat="1" ht="12">
      <c r="B222" s="235"/>
      <c r="C222" s="236"/>
      <c r="D222" s="188" t="s">
        <v>158</v>
      </c>
      <c r="E222" s="237" t="s">
        <v>19</v>
      </c>
      <c r="F222" s="238" t="s">
        <v>279</v>
      </c>
      <c r="G222" s="236"/>
      <c r="H222" s="239">
        <v>6</v>
      </c>
      <c r="I222" s="240"/>
      <c r="J222" s="236"/>
      <c r="K222" s="236"/>
      <c r="L222" s="241"/>
      <c r="M222" s="242"/>
      <c r="N222" s="243"/>
      <c r="O222" s="243"/>
      <c r="P222" s="243"/>
      <c r="Q222" s="243"/>
      <c r="R222" s="243"/>
      <c r="S222" s="243"/>
      <c r="T222" s="244"/>
      <c r="AT222" s="245" t="s">
        <v>158</v>
      </c>
      <c r="AU222" s="245" t="s">
        <v>82</v>
      </c>
      <c r="AV222" s="16" t="s">
        <v>160</v>
      </c>
      <c r="AW222" s="16" t="s">
        <v>33</v>
      </c>
      <c r="AX222" s="16" t="s">
        <v>72</v>
      </c>
      <c r="AY222" s="245" t="s">
        <v>143</v>
      </c>
    </row>
    <row r="223" spans="2:51" s="14" customFormat="1" ht="12">
      <c r="B223" s="204"/>
      <c r="C223" s="205"/>
      <c r="D223" s="188" t="s">
        <v>158</v>
      </c>
      <c r="E223" s="206" t="s">
        <v>19</v>
      </c>
      <c r="F223" s="207" t="s">
        <v>2404</v>
      </c>
      <c r="G223" s="205"/>
      <c r="H223" s="206" t="s">
        <v>19</v>
      </c>
      <c r="I223" s="208"/>
      <c r="J223" s="205"/>
      <c r="K223" s="205"/>
      <c r="L223" s="209"/>
      <c r="M223" s="210"/>
      <c r="N223" s="211"/>
      <c r="O223" s="211"/>
      <c r="P223" s="211"/>
      <c r="Q223" s="211"/>
      <c r="R223" s="211"/>
      <c r="S223" s="211"/>
      <c r="T223" s="212"/>
      <c r="AT223" s="213" t="s">
        <v>158</v>
      </c>
      <c r="AU223" s="213" t="s">
        <v>82</v>
      </c>
      <c r="AV223" s="14" t="s">
        <v>80</v>
      </c>
      <c r="AW223" s="14" t="s">
        <v>33</v>
      </c>
      <c r="AX223" s="14" t="s">
        <v>72</v>
      </c>
      <c r="AY223" s="213" t="s">
        <v>143</v>
      </c>
    </row>
    <row r="224" spans="2:51" s="13" customFormat="1" ht="12">
      <c r="B224" s="193"/>
      <c r="C224" s="194"/>
      <c r="D224" s="188" t="s">
        <v>158</v>
      </c>
      <c r="E224" s="195" t="s">
        <v>19</v>
      </c>
      <c r="F224" s="196" t="s">
        <v>2450</v>
      </c>
      <c r="G224" s="194"/>
      <c r="H224" s="197">
        <v>3</v>
      </c>
      <c r="I224" s="198"/>
      <c r="J224" s="194"/>
      <c r="K224" s="194"/>
      <c r="L224" s="199"/>
      <c r="M224" s="200"/>
      <c r="N224" s="201"/>
      <c r="O224" s="201"/>
      <c r="P224" s="201"/>
      <c r="Q224" s="201"/>
      <c r="R224" s="201"/>
      <c r="S224" s="201"/>
      <c r="T224" s="202"/>
      <c r="AT224" s="203" t="s">
        <v>158</v>
      </c>
      <c r="AU224" s="203" t="s">
        <v>82</v>
      </c>
      <c r="AV224" s="13" t="s">
        <v>82</v>
      </c>
      <c r="AW224" s="13" t="s">
        <v>33</v>
      </c>
      <c r="AX224" s="13" t="s">
        <v>72</v>
      </c>
      <c r="AY224" s="203" t="s">
        <v>143</v>
      </c>
    </row>
    <row r="225" spans="2:51" s="16" customFormat="1" ht="12">
      <c r="B225" s="235"/>
      <c r="C225" s="236"/>
      <c r="D225" s="188" t="s">
        <v>158</v>
      </c>
      <c r="E225" s="237" t="s">
        <v>19</v>
      </c>
      <c r="F225" s="238" t="s">
        <v>279</v>
      </c>
      <c r="G225" s="236"/>
      <c r="H225" s="239">
        <v>3</v>
      </c>
      <c r="I225" s="240"/>
      <c r="J225" s="236"/>
      <c r="K225" s="236"/>
      <c r="L225" s="241"/>
      <c r="M225" s="242"/>
      <c r="N225" s="243"/>
      <c r="O225" s="243"/>
      <c r="P225" s="243"/>
      <c r="Q225" s="243"/>
      <c r="R225" s="243"/>
      <c r="S225" s="243"/>
      <c r="T225" s="244"/>
      <c r="AT225" s="245" t="s">
        <v>158</v>
      </c>
      <c r="AU225" s="245" t="s">
        <v>82</v>
      </c>
      <c r="AV225" s="16" t="s">
        <v>160</v>
      </c>
      <c r="AW225" s="16" t="s">
        <v>33</v>
      </c>
      <c r="AX225" s="16" t="s">
        <v>72</v>
      </c>
      <c r="AY225" s="245" t="s">
        <v>143</v>
      </c>
    </row>
    <row r="226" spans="2:51" s="14" customFormat="1" ht="12">
      <c r="B226" s="204"/>
      <c r="C226" s="205"/>
      <c r="D226" s="188" t="s">
        <v>158</v>
      </c>
      <c r="E226" s="206" t="s">
        <v>19</v>
      </c>
      <c r="F226" s="207" t="s">
        <v>2395</v>
      </c>
      <c r="G226" s="205"/>
      <c r="H226" s="206" t="s">
        <v>19</v>
      </c>
      <c r="I226" s="208"/>
      <c r="J226" s="205"/>
      <c r="K226" s="205"/>
      <c r="L226" s="209"/>
      <c r="M226" s="210"/>
      <c r="N226" s="211"/>
      <c r="O226" s="211"/>
      <c r="P226" s="211"/>
      <c r="Q226" s="211"/>
      <c r="R226" s="211"/>
      <c r="S226" s="211"/>
      <c r="T226" s="212"/>
      <c r="AT226" s="213" t="s">
        <v>158</v>
      </c>
      <c r="AU226" s="213" t="s">
        <v>82</v>
      </c>
      <c r="AV226" s="14" t="s">
        <v>80</v>
      </c>
      <c r="AW226" s="14" t="s">
        <v>33</v>
      </c>
      <c r="AX226" s="14" t="s">
        <v>72</v>
      </c>
      <c r="AY226" s="213" t="s">
        <v>143</v>
      </c>
    </row>
    <row r="227" spans="2:51" s="13" customFormat="1" ht="12">
      <c r="B227" s="193"/>
      <c r="C227" s="194"/>
      <c r="D227" s="188" t="s">
        <v>158</v>
      </c>
      <c r="E227" s="195" t="s">
        <v>19</v>
      </c>
      <c r="F227" s="196" t="s">
        <v>2352</v>
      </c>
      <c r="G227" s="194"/>
      <c r="H227" s="197">
        <v>2</v>
      </c>
      <c r="I227" s="198"/>
      <c r="J227" s="194"/>
      <c r="K227" s="194"/>
      <c r="L227" s="199"/>
      <c r="M227" s="200"/>
      <c r="N227" s="201"/>
      <c r="O227" s="201"/>
      <c r="P227" s="201"/>
      <c r="Q227" s="201"/>
      <c r="R227" s="201"/>
      <c r="S227" s="201"/>
      <c r="T227" s="202"/>
      <c r="AT227" s="203" t="s">
        <v>158</v>
      </c>
      <c r="AU227" s="203" t="s">
        <v>82</v>
      </c>
      <c r="AV227" s="13" t="s">
        <v>82</v>
      </c>
      <c r="AW227" s="13" t="s">
        <v>33</v>
      </c>
      <c r="AX227" s="13" t="s">
        <v>72</v>
      </c>
      <c r="AY227" s="203" t="s">
        <v>143</v>
      </c>
    </row>
    <row r="228" spans="2:51" s="16" customFormat="1" ht="12">
      <c r="B228" s="235"/>
      <c r="C228" s="236"/>
      <c r="D228" s="188" t="s">
        <v>158</v>
      </c>
      <c r="E228" s="237" t="s">
        <v>19</v>
      </c>
      <c r="F228" s="238" t="s">
        <v>279</v>
      </c>
      <c r="G228" s="236"/>
      <c r="H228" s="239">
        <v>2</v>
      </c>
      <c r="I228" s="240"/>
      <c r="J228" s="236"/>
      <c r="K228" s="236"/>
      <c r="L228" s="241"/>
      <c r="M228" s="242"/>
      <c r="N228" s="243"/>
      <c r="O228" s="243"/>
      <c r="P228" s="243"/>
      <c r="Q228" s="243"/>
      <c r="R228" s="243"/>
      <c r="S228" s="243"/>
      <c r="T228" s="244"/>
      <c r="AT228" s="245" t="s">
        <v>158</v>
      </c>
      <c r="AU228" s="245" t="s">
        <v>82</v>
      </c>
      <c r="AV228" s="16" t="s">
        <v>160</v>
      </c>
      <c r="AW228" s="16" t="s">
        <v>33</v>
      </c>
      <c r="AX228" s="16" t="s">
        <v>72</v>
      </c>
      <c r="AY228" s="245" t="s">
        <v>143</v>
      </c>
    </row>
    <row r="229" spans="2:51" s="15" customFormat="1" ht="12">
      <c r="B229" s="214"/>
      <c r="C229" s="215"/>
      <c r="D229" s="188" t="s">
        <v>158</v>
      </c>
      <c r="E229" s="216" t="s">
        <v>19</v>
      </c>
      <c r="F229" s="217" t="s">
        <v>172</v>
      </c>
      <c r="G229" s="215"/>
      <c r="H229" s="218">
        <v>13</v>
      </c>
      <c r="I229" s="219"/>
      <c r="J229" s="215"/>
      <c r="K229" s="215"/>
      <c r="L229" s="220"/>
      <c r="M229" s="221"/>
      <c r="N229" s="222"/>
      <c r="O229" s="222"/>
      <c r="P229" s="222"/>
      <c r="Q229" s="222"/>
      <c r="R229" s="222"/>
      <c r="S229" s="222"/>
      <c r="T229" s="223"/>
      <c r="AT229" s="224" t="s">
        <v>158</v>
      </c>
      <c r="AU229" s="224" t="s">
        <v>82</v>
      </c>
      <c r="AV229" s="15" t="s">
        <v>149</v>
      </c>
      <c r="AW229" s="15" t="s">
        <v>33</v>
      </c>
      <c r="AX229" s="15" t="s">
        <v>80</v>
      </c>
      <c r="AY229" s="224" t="s">
        <v>143</v>
      </c>
    </row>
    <row r="230" spans="1:65" s="2" customFormat="1" ht="24.2" customHeight="1">
      <c r="A230" s="36"/>
      <c r="B230" s="37"/>
      <c r="C230" s="225" t="s">
        <v>348</v>
      </c>
      <c r="D230" s="225" t="s">
        <v>214</v>
      </c>
      <c r="E230" s="226" t="s">
        <v>2451</v>
      </c>
      <c r="F230" s="227" t="s">
        <v>2452</v>
      </c>
      <c r="G230" s="228" t="s">
        <v>148</v>
      </c>
      <c r="H230" s="229">
        <v>2</v>
      </c>
      <c r="I230" s="230"/>
      <c r="J230" s="231">
        <f>ROUND(I230*H230,2)</f>
        <v>0</v>
      </c>
      <c r="K230" s="227" t="s">
        <v>19</v>
      </c>
      <c r="L230" s="232"/>
      <c r="M230" s="233" t="s">
        <v>19</v>
      </c>
      <c r="N230" s="234" t="s">
        <v>43</v>
      </c>
      <c r="O230" s="66"/>
      <c r="P230" s="184">
        <f>O230*H230</f>
        <v>0</v>
      </c>
      <c r="Q230" s="184">
        <v>0.0018</v>
      </c>
      <c r="R230" s="184">
        <f>Q230*H230</f>
        <v>0.0036</v>
      </c>
      <c r="S230" s="184">
        <v>0</v>
      </c>
      <c r="T230" s="185">
        <f>S230*H230</f>
        <v>0</v>
      </c>
      <c r="U230" s="36"/>
      <c r="V230" s="36"/>
      <c r="W230" s="36"/>
      <c r="X230" s="36"/>
      <c r="Y230" s="36"/>
      <c r="Z230" s="36"/>
      <c r="AA230" s="36"/>
      <c r="AB230" s="36"/>
      <c r="AC230" s="36"/>
      <c r="AD230" s="36"/>
      <c r="AE230" s="36"/>
      <c r="AR230" s="186" t="s">
        <v>356</v>
      </c>
      <c r="AT230" s="186" t="s">
        <v>214</v>
      </c>
      <c r="AU230" s="186" t="s">
        <v>82</v>
      </c>
      <c r="AY230" s="19" t="s">
        <v>143</v>
      </c>
      <c r="BE230" s="187">
        <f>IF(N230="základní",J230,0)</f>
        <v>0</v>
      </c>
      <c r="BF230" s="187">
        <f>IF(N230="snížená",J230,0)</f>
        <v>0</v>
      </c>
      <c r="BG230" s="187">
        <f>IF(N230="zákl. přenesená",J230,0)</f>
        <v>0</v>
      </c>
      <c r="BH230" s="187">
        <f>IF(N230="sníž. přenesená",J230,0)</f>
        <v>0</v>
      </c>
      <c r="BI230" s="187">
        <f>IF(N230="nulová",J230,0)</f>
        <v>0</v>
      </c>
      <c r="BJ230" s="19" t="s">
        <v>80</v>
      </c>
      <c r="BK230" s="187">
        <f>ROUND(I230*H230,2)</f>
        <v>0</v>
      </c>
      <c r="BL230" s="19" t="s">
        <v>242</v>
      </c>
      <c r="BM230" s="186" t="s">
        <v>2453</v>
      </c>
    </row>
    <row r="231" spans="1:47" s="2" customFormat="1" ht="12">
      <c r="A231" s="36"/>
      <c r="B231" s="37"/>
      <c r="C231" s="38"/>
      <c r="D231" s="188" t="s">
        <v>151</v>
      </c>
      <c r="E231" s="38"/>
      <c r="F231" s="189" t="s">
        <v>2452</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151</v>
      </c>
      <c r="AU231" s="19" t="s">
        <v>82</v>
      </c>
    </row>
    <row r="232" spans="2:51" s="14" customFormat="1" ht="12">
      <c r="B232" s="204"/>
      <c r="C232" s="205"/>
      <c r="D232" s="188" t="s">
        <v>158</v>
      </c>
      <c r="E232" s="206" t="s">
        <v>19</v>
      </c>
      <c r="F232" s="207" t="s">
        <v>2454</v>
      </c>
      <c r="G232" s="205"/>
      <c r="H232" s="206" t="s">
        <v>19</v>
      </c>
      <c r="I232" s="208"/>
      <c r="J232" s="205"/>
      <c r="K232" s="205"/>
      <c r="L232" s="209"/>
      <c r="M232" s="210"/>
      <c r="N232" s="211"/>
      <c r="O232" s="211"/>
      <c r="P232" s="211"/>
      <c r="Q232" s="211"/>
      <c r="R232" s="211"/>
      <c r="S232" s="211"/>
      <c r="T232" s="212"/>
      <c r="AT232" s="213" t="s">
        <v>158</v>
      </c>
      <c r="AU232" s="213" t="s">
        <v>82</v>
      </c>
      <c r="AV232" s="14" t="s">
        <v>80</v>
      </c>
      <c r="AW232" s="14" t="s">
        <v>33</v>
      </c>
      <c r="AX232" s="14" t="s">
        <v>72</v>
      </c>
      <c r="AY232" s="213" t="s">
        <v>143</v>
      </c>
    </row>
    <row r="233" spans="2:51" s="13" customFormat="1" ht="12">
      <c r="B233" s="193"/>
      <c r="C233" s="194"/>
      <c r="D233" s="188" t="s">
        <v>158</v>
      </c>
      <c r="E233" s="195" t="s">
        <v>19</v>
      </c>
      <c r="F233" s="196" t="s">
        <v>2352</v>
      </c>
      <c r="G233" s="194"/>
      <c r="H233" s="197">
        <v>2</v>
      </c>
      <c r="I233" s="198"/>
      <c r="J233" s="194"/>
      <c r="K233" s="194"/>
      <c r="L233" s="199"/>
      <c r="M233" s="200"/>
      <c r="N233" s="201"/>
      <c r="O233" s="201"/>
      <c r="P233" s="201"/>
      <c r="Q233" s="201"/>
      <c r="R233" s="201"/>
      <c r="S233" s="201"/>
      <c r="T233" s="202"/>
      <c r="AT233" s="203" t="s">
        <v>158</v>
      </c>
      <c r="AU233" s="203" t="s">
        <v>82</v>
      </c>
      <c r="AV233" s="13" t="s">
        <v>82</v>
      </c>
      <c r="AW233" s="13" t="s">
        <v>33</v>
      </c>
      <c r="AX233" s="13" t="s">
        <v>72</v>
      </c>
      <c r="AY233" s="203" t="s">
        <v>143</v>
      </c>
    </row>
    <row r="234" spans="2:51" s="15" customFormat="1" ht="12">
      <c r="B234" s="214"/>
      <c r="C234" s="215"/>
      <c r="D234" s="188" t="s">
        <v>158</v>
      </c>
      <c r="E234" s="216" t="s">
        <v>19</v>
      </c>
      <c r="F234" s="217" t="s">
        <v>172</v>
      </c>
      <c r="G234" s="215"/>
      <c r="H234" s="218">
        <v>2</v>
      </c>
      <c r="I234" s="219"/>
      <c r="J234" s="215"/>
      <c r="K234" s="215"/>
      <c r="L234" s="220"/>
      <c r="M234" s="221"/>
      <c r="N234" s="222"/>
      <c r="O234" s="222"/>
      <c r="P234" s="222"/>
      <c r="Q234" s="222"/>
      <c r="R234" s="222"/>
      <c r="S234" s="222"/>
      <c r="T234" s="223"/>
      <c r="AT234" s="224" t="s">
        <v>158</v>
      </c>
      <c r="AU234" s="224" t="s">
        <v>82</v>
      </c>
      <c r="AV234" s="15" t="s">
        <v>149</v>
      </c>
      <c r="AW234" s="15" t="s">
        <v>33</v>
      </c>
      <c r="AX234" s="15" t="s">
        <v>80</v>
      </c>
      <c r="AY234" s="224" t="s">
        <v>143</v>
      </c>
    </row>
    <row r="235" spans="1:65" s="2" customFormat="1" ht="24.2" customHeight="1">
      <c r="A235" s="36"/>
      <c r="B235" s="37"/>
      <c r="C235" s="225" t="s">
        <v>352</v>
      </c>
      <c r="D235" s="225" t="s">
        <v>214</v>
      </c>
      <c r="E235" s="226" t="s">
        <v>2455</v>
      </c>
      <c r="F235" s="227" t="s">
        <v>2456</v>
      </c>
      <c r="G235" s="228" t="s">
        <v>148</v>
      </c>
      <c r="H235" s="229">
        <v>6</v>
      </c>
      <c r="I235" s="230"/>
      <c r="J235" s="231">
        <f>ROUND(I235*H235,2)</f>
        <v>0</v>
      </c>
      <c r="K235" s="227" t="s">
        <v>19</v>
      </c>
      <c r="L235" s="232"/>
      <c r="M235" s="233" t="s">
        <v>19</v>
      </c>
      <c r="N235" s="234" t="s">
        <v>43</v>
      </c>
      <c r="O235" s="66"/>
      <c r="P235" s="184">
        <f>O235*H235</f>
        <v>0</v>
      </c>
      <c r="Q235" s="184">
        <v>0.0034</v>
      </c>
      <c r="R235" s="184">
        <f>Q235*H235</f>
        <v>0.020399999999999998</v>
      </c>
      <c r="S235" s="184">
        <v>0</v>
      </c>
      <c r="T235" s="185">
        <f>S235*H235</f>
        <v>0</v>
      </c>
      <c r="U235" s="36"/>
      <c r="V235" s="36"/>
      <c r="W235" s="36"/>
      <c r="X235" s="36"/>
      <c r="Y235" s="36"/>
      <c r="Z235" s="36"/>
      <c r="AA235" s="36"/>
      <c r="AB235" s="36"/>
      <c r="AC235" s="36"/>
      <c r="AD235" s="36"/>
      <c r="AE235" s="36"/>
      <c r="AR235" s="186" t="s">
        <v>356</v>
      </c>
      <c r="AT235" s="186" t="s">
        <v>214</v>
      </c>
      <c r="AU235" s="186" t="s">
        <v>82</v>
      </c>
      <c r="AY235" s="19" t="s">
        <v>143</v>
      </c>
      <c r="BE235" s="187">
        <f>IF(N235="základní",J235,0)</f>
        <v>0</v>
      </c>
      <c r="BF235" s="187">
        <f>IF(N235="snížená",J235,0)</f>
        <v>0</v>
      </c>
      <c r="BG235" s="187">
        <f>IF(N235="zákl. přenesená",J235,0)</f>
        <v>0</v>
      </c>
      <c r="BH235" s="187">
        <f>IF(N235="sníž. přenesená",J235,0)</f>
        <v>0</v>
      </c>
      <c r="BI235" s="187">
        <f>IF(N235="nulová",J235,0)</f>
        <v>0</v>
      </c>
      <c r="BJ235" s="19" t="s">
        <v>80</v>
      </c>
      <c r="BK235" s="187">
        <f>ROUND(I235*H235,2)</f>
        <v>0</v>
      </c>
      <c r="BL235" s="19" t="s">
        <v>242</v>
      </c>
      <c r="BM235" s="186" t="s">
        <v>2457</v>
      </c>
    </row>
    <row r="236" spans="1:47" s="2" customFormat="1" ht="12">
      <c r="A236" s="36"/>
      <c r="B236" s="37"/>
      <c r="C236" s="38"/>
      <c r="D236" s="188" t="s">
        <v>151</v>
      </c>
      <c r="E236" s="38"/>
      <c r="F236" s="189" t="s">
        <v>2456</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151</v>
      </c>
      <c r="AU236" s="19" t="s">
        <v>82</v>
      </c>
    </row>
    <row r="237" spans="2:51" s="14" customFormat="1" ht="12">
      <c r="B237" s="204"/>
      <c r="C237" s="205"/>
      <c r="D237" s="188" t="s">
        <v>158</v>
      </c>
      <c r="E237" s="206" t="s">
        <v>19</v>
      </c>
      <c r="F237" s="207" t="s">
        <v>2399</v>
      </c>
      <c r="G237" s="205"/>
      <c r="H237" s="206" t="s">
        <v>19</v>
      </c>
      <c r="I237" s="208"/>
      <c r="J237" s="205"/>
      <c r="K237" s="205"/>
      <c r="L237" s="209"/>
      <c r="M237" s="210"/>
      <c r="N237" s="211"/>
      <c r="O237" s="211"/>
      <c r="P237" s="211"/>
      <c r="Q237" s="211"/>
      <c r="R237" s="211"/>
      <c r="S237" s="211"/>
      <c r="T237" s="212"/>
      <c r="AT237" s="213" t="s">
        <v>158</v>
      </c>
      <c r="AU237" s="213" t="s">
        <v>82</v>
      </c>
      <c r="AV237" s="14" t="s">
        <v>80</v>
      </c>
      <c r="AW237" s="14" t="s">
        <v>33</v>
      </c>
      <c r="AX237" s="14" t="s">
        <v>72</v>
      </c>
      <c r="AY237" s="213" t="s">
        <v>143</v>
      </c>
    </row>
    <row r="238" spans="2:51" s="13" customFormat="1" ht="12">
      <c r="B238" s="193"/>
      <c r="C238" s="194"/>
      <c r="D238" s="188" t="s">
        <v>158</v>
      </c>
      <c r="E238" s="195" t="s">
        <v>19</v>
      </c>
      <c r="F238" s="196" t="s">
        <v>2449</v>
      </c>
      <c r="G238" s="194"/>
      <c r="H238" s="197">
        <v>6</v>
      </c>
      <c r="I238" s="198"/>
      <c r="J238" s="194"/>
      <c r="K238" s="194"/>
      <c r="L238" s="199"/>
      <c r="M238" s="200"/>
      <c r="N238" s="201"/>
      <c r="O238" s="201"/>
      <c r="P238" s="201"/>
      <c r="Q238" s="201"/>
      <c r="R238" s="201"/>
      <c r="S238" s="201"/>
      <c r="T238" s="202"/>
      <c r="AT238" s="203" t="s">
        <v>158</v>
      </c>
      <c r="AU238" s="203" t="s">
        <v>82</v>
      </c>
      <c r="AV238" s="13" t="s">
        <v>82</v>
      </c>
      <c r="AW238" s="13" t="s">
        <v>33</v>
      </c>
      <c r="AX238" s="13" t="s">
        <v>72</v>
      </c>
      <c r="AY238" s="203" t="s">
        <v>143</v>
      </c>
    </row>
    <row r="239" spans="2:51" s="15" customFormat="1" ht="12">
      <c r="B239" s="214"/>
      <c r="C239" s="215"/>
      <c r="D239" s="188" t="s">
        <v>158</v>
      </c>
      <c r="E239" s="216" t="s">
        <v>19</v>
      </c>
      <c r="F239" s="217" t="s">
        <v>172</v>
      </c>
      <c r="G239" s="215"/>
      <c r="H239" s="218">
        <v>6</v>
      </c>
      <c r="I239" s="219"/>
      <c r="J239" s="215"/>
      <c r="K239" s="215"/>
      <c r="L239" s="220"/>
      <c r="M239" s="221"/>
      <c r="N239" s="222"/>
      <c r="O239" s="222"/>
      <c r="P239" s="222"/>
      <c r="Q239" s="222"/>
      <c r="R239" s="222"/>
      <c r="S239" s="222"/>
      <c r="T239" s="223"/>
      <c r="AT239" s="224" t="s">
        <v>158</v>
      </c>
      <c r="AU239" s="224" t="s">
        <v>82</v>
      </c>
      <c r="AV239" s="15" t="s">
        <v>149</v>
      </c>
      <c r="AW239" s="15" t="s">
        <v>33</v>
      </c>
      <c r="AX239" s="15" t="s">
        <v>80</v>
      </c>
      <c r="AY239" s="224" t="s">
        <v>143</v>
      </c>
    </row>
    <row r="240" spans="1:65" s="2" customFormat="1" ht="24.2" customHeight="1">
      <c r="A240" s="36"/>
      <c r="B240" s="37"/>
      <c r="C240" s="225" t="s">
        <v>356</v>
      </c>
      <c r="D240" s="225" t="s">
        <v>214</v>
      </c>
      <c r="E240" s="226" t="s">
        <v>2458</v>
      </c>
      <c r="F240" s="227" t="s">
        <v>2459</v>
      </c>
      <c r="G240" s="228" t="s">
        <v>148</v>
      </c>
      <c r="H240" s="229">
        <v>3</v>
      </c>
      <c r="I240" s="230"/>
      <c r="J240" s="231">
        <f>ROUND(I240*H240,2)</f>
        <v>0</v>
      </c>
      <c r="K240" s="227" t="s">
        <v>19</v>
      </c>
      <c r="L240" s="232"/>
      <c r="M240" s="233" t="s">
        <v>19</v>
      </c>
      <c r="N240" s="234" t="s">
        <v>43</v>
      </c>
      <c r="O240" s="66"/>
      <c r="P240" s="184">
        <f>O240*H240</f>
        <v>0</v>
      </c>
      <c r="Q240" s="184">
        <v>0.0059</v>
      </c>
      <c r="R240" s="184">
        <f>Q240*H240</f>
        <v>0.0177</v>
      </c>
      <c r="S240" s="184">
        <v>0</v>
      </c>
      <c r="T240" s="185">
        <f>S240*H240</f>
        <v>0</v>
      </c>
      <c r="U240" s="36"/>
      <c r="V240" s="36"/>
      <c r="W240" s="36"/>
      <c r="X240" s="36"/>
      <c r="Y240" s="36"/>
      <c r="Z240" s="36"/>
      <c r="AA240" s="36"/>
      <c r="AB240" s="36"/>
      <c r="AC240" s="36"/>
      <c r="AD240" s="36"/>
      <c r="AE240" s="36"/>
      <c r="AR240" s="186" t="s">
        <v>356</v>
      </c>
      <c r="AT240" s="186" t="s">
        <v>214</v>
      </c>
      <c r="AU240" s="186" t="s">
        <v>82</v>
      </c>
      <c r="AY240" s="19" t="s">
        <v>143</v>
      </c>
      <c r="BE240" s="187">
        <f>IF(N240="základní",J240,0)</f>
        <v>0</v>
      </c>
      <c r="BF240" s="187">
        <f>IF(N240="snížená",J240,0)</f>
        <v>0</v>
      </c>
      <c r="BG240" s="187">
        <f>IF(N240="zákl. přenesená",J240,0)</f>
        <v>0</v>
      </c>
      <c r="BH240" s="187">
        <f>IF(N240="sníž. přenesená",J240,0)</f>
        <v>0</v>
      </c>
      <c r="BI240" s="187">
        <f>IF(N240="nulová",J240,0)</f>
        <v>0</v>
      </c>
      <c r="BJ240" s="19" t="s">
        <v>80</v>
      </c>
      <c r="BK240" s="187">
        <f>ROUND(I240*H240,2)</f>
        <v>0</v>
      </c>
      <c r="BL240" s="19" t="s">
        <v>242</v>
      </c>
      <c r="BM240" s="186" t="s">
        <v>2460</v>
      </c>
    </row>
    <row r="241" spans="1:47" s="2" customFormat="1" ht="12">
      <c r="A241" s="36"/>
      <c r="B241" s="37"/>
      <c r="C241" s="38"/>
      <c r="D241" s="188" t="s">
        <v>151</v>
      </c>
      <c r="E241" s="38"/>
      <c r="F241" s="189" t="s">
        <v>2459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82</v>
      </c>
    </row>
    <row r="242" spans="2:51" s="14" customFormat="1" ht="12">
      <c r="B242" s="204"/>
      <c r="C242" s="205"/>
      <c r="D242" s="188" t="s">
        <v>158</v>
      </c>
      <c r="E242" s="206" t="s">
        <v>19</v>
      </c>
      <c r="F242" s="207" t="s">
        <v>2404</v>
      </c>
      <c r="G242" s="205"/>
      <c r="H242" s="206" t="s">
        <v>19</v>
      </c>
      <c r="I242" s="208"/>
      <c r="J242" s="205"/>
      <c r="K242" s="205"/>
      <c r="L242" s="209"/>
      <c r="M242" s="210"/>
      <c r="N242" s="211"/>
      <c r="O242" s="211"/>
      <c r="P242" s="211"/>
      <c r="Q242" s="211"/>
      <c r="R242" s="211"/>
      <c r="S242" s="211"/>
      <c r="T242" s="212"/>
      <c r="AT242" s="213" t="s">
        <v>158</v>
      </c>
      <c r="AU242" s="213" t="s">
        <v>82</v>
      </c>
      <c r="AV242" s="14" t="s">
        <v>80</v>
      </c>
      <c r="AW242" s="14" t="s">
        <v>33</v>
      </c>
      <c r="AX242" s="14" t="s">
        <v>72</v>
      </c>
      <c r="AY242" s="213" t="s">
        <v>143</v>
      </c>
    </row>
    <row r="243" spans="2:51" s="13" customFormat="1" ht="12">
      <c r="B243" s="193"/>
      <c r="C243" s="194"/>
      <c r="D243" s="188" t="s">
        <v>158</v>
      </c>
      <c r="E243" s="195" t="s">
        <v>19</v>
      </c>
      <c r="F243" s="196" t="s">
        <v>2450</v>
      </c>
      <c r="G243" s="194"/>
      <c r="H243" s="197">
        <v>3</v>
      </c>
      <c r="I243" s="198"/>
      <c r="J243" s="194"/>
      <c r="K243" s="194"/>
      <c r="L243" s="199"/>
      <c r="M243" s="200"/>
      <c r="N243" s="201"/>
      <c r="O243" s="201"/>
      <c r="P243" s="201"/>
      <c r="Q243" s="201"/>
      <c r="R243" s="201"/>
      <c r="S243" s="201"/>
      <c r="T243" s="202"/>
      <c r="AT243" s="203" t="s">
        <v>158</v>
      </c>
      <c r="AU243" s="203" t="s">
        <v>82</v>
      </c>
      <c r="AV243" s="13" t="s">
        <v>82</v>
      </c>
      <c r="AW243" s="13" t="s">
        <v>33</v>
      </c>
      <c r="AX243" s="13" t="s">
        <v>72</v>
      </c>
      <c r="AY243" s="203" t="s">
        <v>143</v>
      </c>
    </row>
    <row r="244" spans="2:51" s="15" customFormat="1" ht="12">
      <c r="B244" s="214"/>
      <c r="C244" s="215"/>
      <c r="D244" s="188" t="s">
        <v>158</v>
      </c>
      <c r="E244" s="216" t="s">
        <v>19</v>
      </c>
      <c r="F244" s="217" t="s">
        <v>172</v>
      </c>
      <c r="G244" s="215"/>
      <c r="H244" s="218">
        <v>3</v>
      </c>
      <c r="I244" s="219"/>
      <c r="J244" s="215"/>
      <c r="K244" s="215"/>
      <c r="L244" s="220"/>
      <c r="M244" s="221"/>
      <c r="N244" s="222"/>
      <c r="O244" s="222"/>
      <c r="P244" s="222"/>
      <c r="Q244" s="222"/>
      <c r="R244" s="222"/>
      <c r="S244" s="222"/>
      <c r="T244" s="223"/>
      <c r="AT244" s="224" t="s">
        <v>158</v>
      </c>
      <c r="AU244" s="224" t="s">
        <v>82</v>
      </c>
      <c r="AV244" s="15" t="s">
        <v>149</v>
      </c>
      <c r="AW244" s="15" t="s">
        <v>33</v>
      </c>
      <c r="AX244" s="15" t="s">
        <v>80</v>
      </c>
      <c r="AY244" s="224" t="s">
        <v>143</v>
      </c>
    </row>
    <row r="245" spans="1:65" s="2" customFormat="1" ht="24.2" customHeight="1">
      <c r="A245" s="36"/>
      <c r="B245" s="37"/>
      <c r="C245" s="225" t="s">
        <v>361</v>
      </c>
      <c r="D245" s="225" t="s">
        <v>214</v>
      </c>
      <c r="E245" s="226" t="s">
        <v>2461</v>
      </c>
      <c r="F245" s="227" t="s">
        <v>2462</v>
      </c>
      <c r="G245" s="228" t="s">
        <v>148</v>
      </c>
      <c r="H245" s="229">
        <v>2</v>
      </c>
      <c r="I245" s="230"/>
      <c r="J245" s="231">
        <f>ROUND(I245*H245,2)</f>
        <v>0</v>
      </c>
      <c r="K245" s="227" t="s">
        <v>19</v>
      </c>
      <c r="L245" s="232"/>
      <c r="M245" s="233" t="s">
        <v>19</v>
      </c>
      <c r="N245" s="234" t="s">
        <v>43</v>
      </c>
      <c r="O245" s="66"/>
      <c r="P245" s="184">
        <f>O245*H245</f>
        <v>0</v>
      </c>
      <c r="Q245" s="184">
        <v>0.0118</v>
      </c>
      <c r="R245" s="184">
        <f>Q245*H245</f>
        <v>0.0236</v>
      </c>
      <c r="S245" s="184">
        <v>0</v>
      </c>
      <c r="T245" s="185">
        <f>S245*H245</f>
        <v>0</v>
      </c>
      <c r="U245" s="36"/>
      <c r="V245" s="36"/>
      <c r="W245" s="36"/>
      <c r="X245" s="36"/>
      <c r="Y245" s="36"/>
      <c r="Z245" s="36"/>
      <c r="AA245" s="36"/>
      <c r="AB245" s="36"/>
      <c r="AC245" s="36"/>
      <c r="AD245" s="36"/>
      <c r="AE245" s="36"/>
      <c r="AR245" s="186" t="s">
        <v>356</v>
      </c>
      <c r="AT245" s="186" t="s">
        <v>214</v>
      </c>
      <c r="AU245" s="186" t="s">
        <v>82</v>
      </c>
      <c r="AY245" s="19" t="s">
        <v>143</v>
      </c>
      <c r="BE245" s="187">
        <f>IF(N245="základní",J245,0)</f>
        <v>0</v>
      </c>
      <c r="BF245" s="187">
        <f>IF(N245="snížená",J245,0)</f>
        <v>0</v>
      </c>
      <c r="BG245" s="187">
        <f>IF(N245="zákl. přenesená",J245,0)</f>
        <v>0</v>
      </c>
      <c r="BH245" s="187">
        <f>IF(N245="sníž. přenesená",J245,0)</f>
        <v>0</v>
      </c>
      <c r="BI245" s="187">
        <f>IF(N245="nulová",J245,0)</f>
        <v>0</v>
      </c>
      <c r="BJ245" s="19" t="s">
        <v>80</v>
      </c>
      <c r="BK245" s="187">
        <f>ROUND(I245*H245,2)</f>
        <v>0</v>
      </c>
      <c r="BL245" s="19" t="s">
        <v>242</v>
      </c>
      <c r="BM245" s="186" t="s">
        <v>2463</v>
      </c>
    </row>
    <row r="246" spans="1:47" s="2" customFormat="1" ht="12">
      <c r="A246" s="36"/>
      <c r="B246" s="37"/>
      <c r="C246" s="38"/>
      <c r="D246" s="188" t="s">
        <v>151</v>
      </c>
      <c r="E246" s="38"/>
      <c r="F246" s="189" t="s">
        <v>2462</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151</v>
      </c>
      <c r="AU246" s="19" t="s">
        <v>82</v>
      </c>
    </row>
    <row r="247" spans="2:51" s="14" customFormat="1" ht="12">
      <c r="B247" s="204"/>
      <c r="C247" s="205"/>
      <c r="D247" s="188" t="s">
        <v>158</v>
      </c>
      <c r="E247" s="206" t="s">
        <v>19</v>
      </c>
      <c r="F247" s="207" t="s">
        <v>2395</v>
      </c>
      <c r="G247" s="205"/>
      <c r="H247" s="206" t="s">
        <v>19</v>
      </c>
      <c r="I247" s="208"/>
      <c r="J247" s="205"/>
      <c r="K247" s="205"/>
      <c r="L247" s="209"/>
      <c r="M247" s="210"/>
      <c r="N247" s="211"/>
      <c r="O247" s="211"/>
      <c r="P247" s="211"/>
      <c r="Q247" s="211"/>
      <c r="R247" s="211"/>
      <c r="S247" s="211"/>
      <c r="T247" s="212"/>
      <c r="AT247" s="213" t="s">
        <v>158</v>
      </c>
      <c r="AU247" s="213" t="s">
        <v>82</v>
      </c>
      <c r="AV247" s="14" t="s">
        <v>80</v>
      </c>
      <c r="AW247" s="14" t="s">
        <v>33</v>
      </c>
      <c r="AX247" s="14" t="s">
        <v>72</v>
      </c>
      <c r="AY247" s="213" t="s">
        <v>143</v>
      </c>
    </row>
    <row r="248" spans="2:51" s="13" customFormat="1" ht="12">
      <c r="B248" s="193"/>
      <c r="C248" s="194"/>
      <c r="D248" s="188" t="s">
        <v>158</v>
      </c>
      <c r="E248" s="195" t="s">
        <v>19</v>
      </c>
      <c r="F248" s="196" t="s">
        <v>2352</v>
      </c>
      <c r="G248" s="194"/>
      <c r="H248" s="197">
        <v>2</v>
      </c>
      <c r="I248" s="198"/>
      <c r="J248" s="194"/>
      <c r="K248" s="194"/>
      <c r="L248" s="199"/>
      <c r="M248" s="200"/>
      <c r="N248" s="201"/>
      <c r="O248" s="201"/>
      <c r="P248" s="201"/>
      <c r="Q248" s="201"/>
      <c r="R248" s="201"/>
      <c r="S248" s="201"/>
      <c r="T248" s="202"/>
      <c r="AT248" s="203" t="s">
        <v>158</v>
      </c>
      <c r="AU248" s="203" t="s">
        <v>82</v>
      </c>
      <c r="AV248" s="13" t="s">
        <v>82</v>
      </c>
      <c r="AW248" s="13" t="s">
        <v>33</v>
      </c>
      <c r="AX248" s="13" t="s">
        <v>72</v>
      </c>
      <c r="AY248" s="203" t="s">
        <v>143</v>
      </c>
    </row>
    <row r="249" spans="2:51" s="15" customFormat="1" ht="12">
      <c r="B249" s="214"/>
      <c r="C249" s="215"/>
      <c r="D249" s="188" t="s">
        <v>158</v>
      </c>
      <c r="E249" s="216" t="s">
        <v>19</v>
      </c>
      <c r="F249" s="217" t="s">
        <v>172</v>
      </c>
      <c r="G249" s="215"/>
      <c r="H249" s="218">
        <v>2</v>
      </c>
      <c r="I249" s="219"/>
      <c r="J249" s="215"/>
      <c r="K249" s="215"/>
      <c r="L249" s="220"/>
      <c r="M249" s="221"/>
      <c r="N249" s="222"/>
      <c r="O249" s="222"/>
      <c r="P249" s="222"/>
      <c r="Q249" s="222"/>
      <c r="R249" s="222"/>
      <c r="S249" s="222"/>
      <c r="T249" s="223"/>
      <c r="AT249" s="224" t="s">
        <v>158</v>
      </c>
      <c r="AU249" s="224" t="s">
        <v>82</v>
      </c>
      <c r="AV249" s="15" t="s">
        <v>149</v>
      </c>
      <c r="AW249" s="15" t="s">
        <v>33</v>
      </c>
      <c r="AX249" s="15" t="s">
        <v>80</v>
      </c>
      <c r="AY249" s="224" t="s">
        <v>143</v>
      </c>
    </row>
    <row r="250" spans="1:65" s="2" customFormat="1" ht="24.2" customHeight="1">
      <c r="A250" s="36"/>
      <c r="B250" s="37"/>
      <c r="C250" s="175" t="s">
        <v>366</v>
      </c>
      <c r="D250" s="175" t="s">
        <v>145</v>
      </c>
      <c r="E250" s="176" t="s">
        <v>2464</v>
      </c>
      <c r="F250" s="177" t="s">
        <v>2465</v>
      </c>
      <c r="G250" s="178" t="s">
        <v>375</v>
      </c>
      <c r="H250" s="179">
        <v>8.8</v>
      </c>
      <c r="I250" s="180"/>
      <c r="J250" s="181">
        <f>ROUND(I250*H250,2)</f>
        <v>0</v>
      </c>
      <c r="K250" s="177" t="s">
        <v>155</v>
      </c>
      <c r="L250" s="41"/>
      <c r="M250" s="182" t="s">
        <v>19</v>
      </c>
      <c r="N250" s="183" t="s">
        <v>43</v>
      </c>
      <c r="O250" s="66"/>
      <c r="P250" s="184">
        <f>O250*H250</f>
        <v>0</v>
      </c>
      <c r="Q250" s="184">
        <v>0</v>
      </c>
      <c r="R250" s="184">
        <f>Q250*H250</f>
        <v>0</v>
      </c>
      <c r="S250" s="184">
        <v>0</v>
      </c>
      <c r="T250" s="185">
        <f>S250*H250</f>
        <v>0</v>
      </c>
      <c r="U250" s="36"/>
      <c r="V250" s="36"/>
      <c r="W250" s="36"/>
      <c r="X250" s="36"/>
      <c r="Y250" s="36"/>
      <c r="Z250" s="36"/>
      <c r="AA250" s="36"/>
      <c r="AB250" s="36"/>
      <c r="AC250" s="36"/>
      <c r="AD250" s="36"/>
      <c r="AE250" s="36"/>
      <c r="AR250" s="186" t="s">
        <v>242</v>
      </c>
      <c r="AT250" s="186" t="s">
        <v>145</v>
      </c>
      <c r="AU250" s="186" t="s">
        <v>82</v>
      </c>
      <c r="AY250" s="19" t="s">
        <v>143</v>
      </c>
      <c r="BE250" s="187">
        <f>IF(N250="základní",J250,0)</f>
        <v>0</v>
      </c>
      <c r="BF250" s="187">
        <f>IF(N250="snížená",J250,0)</f>
        <v>0</v>
      </c>
      <c r="BG250" s="187">
        <f>IF(N250="zákl. přenesená",J250,0)</f>
        <v>0</v>
      </c>
      <c r="BH250" s="187">
        <f>IF(N250="sníž. přenesená",J250,0)</f>
        <v>0</v>
      </c>
      <c r="BI250" s="187">
        <f>IF(N250="nulová",J250,0)</f>
        <v>0</v>
      </c>
      <c r="BJ250" s="19" t="s">
        <v>80</v>
      </c>
      <c r="BK250" s="187">
        <f>ROUND(I250*H250,2)</f>
        <v>0</v>
      </c>
      <c r="BL250" s="19" t="s">
        <v>242</v>
      </c>
      <c r="BM250" s="186" t="s">
        <v>2466</v>
      </c>
    </row>
    <row r="251" spans="1:47" s="2" customFormat="1" ht="19.5">
      <c r="A251" s="36"/>
      <c r="B251" s="37"/>
      <c r="C251" s="38"/>
      <c r="D251" s="188" t="s">
        <v>151</v>
      </c>
      <c r="E251" s="38"/>
      <c r="F251" s="189" t="s">
        <v>2467</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82</v>
      </c>
    </row>
    <row r="252" spans="2:51" s="14" customFormat="1" ht="12">
      <c r="B252" s="204"/>
      <c r="C252" s="205"/>
      <c r="D252" s="188" t="s">
        <v>158</v>
      </c>
      <c r="E252" s="206" t="s">
        <v>19</v>
      </c>
      <c r="F252" s="207" t="s">
        <v>2351</v>
      </c>
      <c r="G252" s="205"/>
      <c r="H252" s="206" t="s">
        <v>19</v>
      </c>
      <c r="I252" s="208"/>
      <c r="J252" s="205"/>
      <c r="K252" s="205"/>
      <c r="L252" s="209"/>
      <c r="M252" s="210"/>
      <c r="N252" s="211"/>
      <c r="O252" s="211"/>
      <c r="P252" s="211"/>
      <c r="Q252" s="211"/>
      <c r="R252" s="211"/>
      <c r="S252" s="211"/>
      <c r="T252" s="212"/>
      <c r="AT252" s="213" t="s">
        <v>158</v>
      </c>
      <c r="AU252" s="213" t="s">
        <v>82</v>
      </c>
      <c r="AV252" s="14" t="s">
        <v>80</v>
      </c>
      <c r="AW252" s="14" t="s">
        <v>33</v>
      </c>
      <c r="AX252" s="14" t="s">
        <v>72</v>
      </c>
      <c r="AY252" s="213" t="s">
        <v>143</v>
      </c>
    </row>
    <row r="253" spans="2:51" s="13" customFormat="1" ht="12">
      <c r="B253" s="193"/>
      <c r="C253" s="194"/>
      <c r="D253" s="188" t="s">
        <v>158</v>
      </c>
      <c r="E253" s="195" t="s">
        <v>19</v>
      </c>
      <c r="F253" s="196" t="s">
        <v>2468</v>
      </c>
      <c r="G253" s="194"/>
      <c r="H253" s="197">
        <v>8.8</v>
      </c>
      <c r="I253" s="198"/>
      <c r="J253" s="194"/>
      <c r="K253" s="194"/>
      <c r="L253" s="199"/>
      <c r="M253" s="200"/>
      <c r="N253" s="201"/>
      <c r="O253" s="201"/>
      <c r="P253" s="201"/>
      <c r="Q253" s="201"/>
      <c r="R253" s="201"/>
      <c r="S253" s="201"/>
      <c r="T253" s="202"/>
      <c r="AT253" s="203" t="s">
        <v>158</v>
      </c>
      <c r="AU253" s="203" t="s">
        <v>82</v>
      </c>
      <c r="AV253" s="13" t="s">
        <v>82</v>
      </c>
      <c r="AW253" s="13" t="s">
        <v>33</v>
      </c>
      <c r="AX253" s="13" t="s">
        <v>72</v>
      </c>
      <c r="AY253" s="203" t="s">
        <v>143</v>
      </c>
    </row>
    <row r="254" spans="2:51" s="15" customFormat="1" ht="12">
      <c r="B254" s="214"/>
      <c r="C254" s="215"/>
      <c r="D254" s="188" t="s">
        <v>158</v>
      </c>
      <c r="E254" s="216" t="s">
        <v>19</v>
      </c>
      <c r="F254" s="217" t="s">
        <v>172</v>
      </c>
      <c r="G254" s="215"/>
      <c r="H254" s="218">
        <v>8.8</v>
      </c>
      <c r="I254" s="219"/>
      <c r="J254" s="215"/>
      <c r="K254" s="215"/>
      <c r="L254" s="220"/>
      <c r="M254" s="221"/>
      <c r="N254" s="222"/>
      <c r="O254" s="222"/>
      <c r="P254" s="222"/>
      <c r="Q254" s="222"/>
      <c r="R254" s="222"/>
      <c r="S254" s="222"/>
      <c r="T254" s="223"/>
      <c r="AT254" s="224" t="s">
        <v>158</v>
      </c>
      <c r="AU254" s="224" t="s">
        <v>82</v>
      </c>
      <c r="AV254" s="15" t="s">
        <v>149</v>
      </c>
      <c r="AW254" s="15" t="s">
        <v>33</v>
      </c>
      <c r="AX254" s="15" t="s">
        <v>80</v>
      </c>
      <c r="AY254" s="224" t="s">
        <v>143</v>
      </c>
    </row>
    <row r="255" spans="1:65" s="2" customFormat="1" ht="14.45" customHeight="1">
      <c r="A255" s="36"/>
      <c r="B255" s="37"/>
      <c r="C255" s="225" t="s">
        <v>372</v>
      </c>
      <c r="D255" s="225" t="s">
        <v>214</v>
      </c>
      <c r="E255" s="226" t="s">
        <v>2469</v>
      </c>
      <c r="F255" s="227" t="s">
        <v>2470</v>
      </c>
      <c r="G255" s="228" t="s">
        <v>375</v>
      </c>
      <c r="H255" s="229">
        <v>8.8</v>
      </c>
      <c r="I255" s="230"/>
      <c r="J255" s="231">
        <f>ROUND(I255*H255,2)</f>
        <v>0</v>
      </c>
      <c r="K255" s="227" t="s">
        <v>155</v>
      </c>
      <c r="L255" s="232"/>
      <c r="M255" s="233" t="s">
        <v>19</v>
      </c>
      <c r="N255" s="234" t="s">
        <v>43</v>
      </c>
      <c r="O255" s="66"/>
      <c r="P255" s="184">
        <f>O255*H255</f>
        <v>0</v>
      </c>
      <c r="Q255" s="184">
        <v>0.0015</v>
      </c>
      <c r="R255" s="184">
        <f>Q255*H255</f>
        <v>0.013200000000000002</v>
      </c>
      <c r="S255" s="184">
        <v>0</v>
      </c>
      <c r="T255" s="185">
        <f>S255*H255</f>
        <v>0</v>
      </c>
      <c r="U255" s="36"/>
      <c r="V255" s="36"/>
      <c r="W255" s="36"/>
      <c r="X255" s="36"/>
      <c r="Y255" s="36"/>
      <c r="Z255" s="36"/>
      <c r="AA255" s="36"/>
      <c r="AB255" s="36"/>
      <c r="AC255" s="36"/>
      <c r="AD255" s="36"/>
      <c r="AE255" s="36"/>
      <c r="AR255" s="186" t="s">
        <v>356</v>
      </c>
      <c r="AT255" s="186" t="s">
        <v>214</v>
      </c>
      <c r="AU255" s="186" t="s">
        <v>82</v>
      </c>
      <c r="AY255" s="19" t="s">
        <v>143</v>
      </c>
      <c r="BE255" s="187">
        <f>IF(N255="základní",J255,0)</f>
        <v>0</v>
      </c>
      <c r="BF255" s="187">
        <f>IF(N255="snížená",J255,0)</f>
        <v>0</v>
      </c>
      <c r="BG255" s="187">
        <f>IF(N255="zákl. přenesená",J255,0)</f>
        <v>0</v>
      </c>
      <c r="BH255" s="187">
        <f>IF(N255="sníž. přenesená",J255,0)</f>
        <v>0</v>
      </c>
      <c r="BI255" s="187">
        <f>IF(N255="nulová",J255,0)</f>
        <v>0</v>
      </c>
      <c r="BJ255" s="19" t="s">
        <v>80</v>
      </c>
      <c r="BK255" s="187">
        <f>ROUND(I255*H255,2)</f>
        <v>0</v>
      </c>
      <c r="BL255" s="19" t="s">
        <v>242</v>
      </c>
      <c r="BM255" s="186" t="s">
        <v>2471</v>
      </c>
    </row>
    <row r="256" spans="1:47" s="2" customFormat="1" ht="12">
      <c r="A256" s="36"/>
      <c r="B256" s="37"/>
      <c r="C256" s="38"/>
      <c r="D256" s="188" t="s">
        <v>151</v>
      </c>
      <c r="E256" s="38"/>
      <c r="F256" s="189" t="s">
        <v>2470</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151</v>
      </c>
      <c r="AU256" s="19" t="s">
        <v>82</v>
      </c>
    </row>
    <row r="257" spans="2:51" s="14" customFormat="1" ht="12">
      <c r="B257" s="204"/>
      <c r="C257" s="205"/>
      <c r="D257" s="188" t="s">
        <v>158</v>
      </c>
      <c r="E257" s="206" t="s">
        <v>19</v>
      </c>
      <c r="F257" s="207" t="s">
        <v>2351</v>
      </c>
      <c r="G257" s="205"/>
      <c r="H257" s="206" t="s">
        <v>19</v>
      </c>
      <c r="I257" s="208"/>
      <c r="J257" s="205"/>
      <c r="K257" s="205"/>
      <c r="L257" s="209"/>
      <c r="M257" s="210"/>
      <c r="N257" s="211"/>
      <c r="O257" s="211"/>
      <c r="P257" s="211"/>
      <c r="Q257" s="211"/>
      <c r="R257" s="211"/>
      <c r="S257" s="211"/>
      <c r="T257" s="212"/>
      <c r="AT257" s="213" t="s">
        <v>158</v>
      </c>
      <c r="AU257" s="213" t="s">
        <v>82</v>
      </c>
      <c r="AV257" s="14" t="s">
        <v>80</v>
      </c>
      <c r="AW257" s="14" t="s">
        <v>33</v>
      </c>
      <c r="AX257" s="14" t="s">
        <v>72</v>
      </c>
      <c r="AY257" s="213" t="s">
        <v>143</v>
      </c>
    </row>
    <row r="258" spans="2:51" s="13" customFormat="1" ht="12">
      <c r="B258" s="193"/>
      <c r="C258" s="194"/>
      <c r="D258" s="188" t="s">
        <v>158</v>
      </c>
      <c r="E258" s="195" t="s">
        <v>19</v>
      </c>
      <c r="F258" s="196" t="s">
        <v>2468</v>
      </c>
      <c r="G258" s="194"/>
      <c r="H258" s="197">
        <v>8.8</v>
      </c>
      <c r="I258" s="198"/>
      <c r="J258" s="194"/>
      <c r="K258" s="194"/>
      <c r="L258" s="199"/>
      <c r="M258" s="200"/>
      <c r="N258" s="201"/>
      <c r="O258" s="201"/>
      <c r="P258" s="201"/>
      <c r="Q258" s="201"/>
      <c r="R258" s="201"/>
      <c r="S258" s="201"/>
      <c r="T258" s="202"/>
      <c r="AT258" s="203" t="s">
        <v>158</v>
      </c>
      <c r="AU258" s="203" t="s">
        <v>82</v>
      </c>
      <c r="AV258" s="13" t="s">
        <v>82</v>
      </c>
      <c r="AW258" s="13" t="s">
        <v>33</v>
      </c>
      <c r="AX258" s="13" t="s">
        <v>72</v>
      </c>
      <c r="AY258" s="203" t="s">
        <v>143</v>
      </c>
    </row>
    <row r="259" spans="2:51" s="15" customFormat="1" ht="12">
      <c r="B259" s="214"/>
      <c r="C259" s="215"/>
      <c r="D259" s="188" t="s">
        <v>158</v>
      </c>
      <c r="E259" s="216" t="s">
        <v>19</v>
      </c>
      <c r="F259" s="217" t="s">
        <v>172</v>
      </c>
      <c r="G259" s="215"/>
      <c r="H259" s="218">
        <v>8.8</v>
      </c>
      <c r="I259" s="219"/>
      <c r="J259" s="215"/>
      <c r="K259" s="215"/>
      <c r="L259" s="220"/>
      <c r="M259" s="221"/>
      <c r="N259" s="222"/>
      <c r="O259" s="222"/>
      <c r="P259" s="222"/>
      <c r="Q259" s="222"/>
      <c r="R259" s="222"/>
      <c r="S259" s="222"/>
      <c r="T259" s="223"/>
      <c r="AT259" s="224" t="s">
        <v>158</v>
      </c>
      <c r="AU259" s="224" t="s">
        <v>82</v>
      </c>
      <c r="AV259" s="15" t="s">
        <v>149</v>
      </c>
      <c r="AW259" s="15" t="s">
        <v>33</v>
      </c>
      <c r="AX259" s="15" t="s">
        <v>80</v>
      </c>
      <c r="AY259" s="224" t="s">
        <v>143</v>
      </c>
    </row>
    <row r="260" spans="1:65" s="2" customFormat="1" ht="24.2" customHeight="1">
      <c r="A260" s="36"/>
      <c r="B260" s="37"/>
      <c r="C260" s="175" t="s">
        <v>380</v>
      </c>
      <c r="D260" s="175" t="s">
        <v>145</v>
      </c>
      <c r="E260" s="176" t="s">
        <v>2472</v>
      </c>
      <c r="F260" s="177" t="s">
        <v>2473</v>
      </c>
      <c r="G260" s="178" t="s">
        <v>375</v>
      </c>
      <c r="H260" s="179">
        <v>63.5</v>
      </c>
      <c r="I260" s="180"/>
      <c r="J260" s="181">
        <f>ROUND(I260*H260,2)</f>
        <v>0</v>
      </c>
      <c r="K260" s="177" t="s">
        <v>155</v>
      </c>
      <c r="L260" s="41"/>
      <c r="M260" s="182" t="s">
        <v>19</v>
      </c>
      <c r="N260" s="183" t="s">
        <v>43</v>
      </c>
      <c r="O260" s="66"/>
      <c r="P260" s="184">
        <f>O260*H260</f>
        <v>0</v>
      </c>
      <c r="Q260" s="184">
        <v>0</v>
      </c>
      <c r="R260" s="184">
        <f>Q260*H260</f>
        <v>0</v>
      </c>
      <c r="S260" s="184">
        <v>0</v>
      </c>
      <c r="T260" s="185">
        <f>S260*H260</f>
        <v>0</v>
      </c>
      <c r="U260" s="36"/>
      <c r="V260" s="36"/>
      <c r="W260" s="36"/>
      <c r="X260" s="36"/>
      <c r="Y260" s="36"/>
      <c r="Z260" s="36"/>
      <c r="AA260" s="36"/>
      <c r="AB260" s="36"/>
      <c r="AC260" s="36"/>
      <c r="AD260" s="36"/>
      <c r="AE260" s="36"/>
      <c r="AR260" s="186" t="s">
        <v>242</v>
      </c>
      <c r="AT260" s="186" t="s">
        <v>145</v>
      </c>
      <c r="AU260" s="186" t="s">
        <v>82</v>
      </c>
      <c r="AY260" s="19" t="s">
        <v>143</v>
      </c>
      <c r="BE260" s="187">
        <f>IF(N260="základní",J260,0)</f>
        <v>0</v>
      </c>
      <c r="BF260" s="187">
        <f>IF(N260="snížená",J260,0)</f>
        <v>0</v>
      </c>
      <c r="BG260" s="187">
        <f>IF(N260="zákl. přenesená",J260,0)</f>
        <v>0</v>
      </c>
      <c r="BH260" s="187">
        <f>IF(N260="sníž. přenesená",J260,0)</f>
        <v>0</v>
      </c>
      <c r="BI260" s="187">
        <f>IF(N260="nulová",J260,0)</f>
        <v>0</v>
      </c>
      <c r="BJ260" s="19" t="s">
        <v>80</v>
      </c>
      <c r="BK260" s="187">
        <f>ROUND(I260*H260,2)</f>
        <v>0</v>
      </c>
      <c r="BL260" s="19" t="s">
        <v>242</v>
      </c>
      <c r="BM260" s="186" t="s">
        <v>2474</v>
      </c>
    </row>
    <row r="261" spans="1:47" s="2" customFormat="1" ht="19.5">
      <c r="A261" s="36"/>
      <c r="B261" s="37"/>
      <c r="C261" s="38"/>
      <c r="D261" s="188" t="s">
        <v>151</v>
      </c>
      <c r="E261" s="38"/>
      <c r="F261" s="189" t="s">
        <v>2475</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151</v>
      </c>
      <c r="AU261" s="19" t="s">
        <v>82</v>
      </c>
    </row>
    <row r="262" spans="2:51" s="14" customFormat="1" ht="12">
      <c r="B262" s="204"/>
      <c r="C262" s="205"/>
      <c r="D262" s="188" t="s">
        <v>158</v>
      </c>
      <c r="E262" s="206" t="s">
        <v>19</v>
      </c>
      <c r="F262" s="207" t="s">
        <v>2363</v>
      </c>
      <c r="G262" s="205"/>
      <c r="H262" s="206" t="s">
        <v>19</v>
      </c>
      <c r="I262" s="208"/>
      <c r="J262" s="205"/>
      <c r="K262" s="205"/>
      <c r="L262" s="209"/>
      <c r="M262" s="210"/>
      <c r="N262" s="211"/>
      <c r="O262" s="211"/>
      <c r="P262" s="211"/>
      <c r="Q262" s="211"/>
      <c r="R262" s="211"/>
      <c r="S262" s="211"/>
      <c r="T262" s="212"/>
      <c r="AT262" s="213" t="s">
        <v>158</v>
      </c>
      <c r="AU262" s="213" t="s">
        <v>82</v>
      </c>
      <c r="AV262" s="14" t="s">
        <v>80</v>
      </c>
      <c r="AW262" s="14" t="s">
        <v>33</v>
      </c>
      <c r="AX262" s="14" t="s">
        <v>72</v>
      </c>
      <c r="AY262" s="213" t="s">
        <v>143</v>
      </c>
    </row>
    <row r="263" spans="2:51" s="13" customFormat="1" ht="12">
      <c r="B263" s="193"/>
      <c r="C263" s="194"/>
      <c r="D263" s="188" t="s">
        <v>158</v>
      </c>
      <c r="E263" s="195" t="s">
        <v>19</v>
      </c>
      <c r="F263" s="196" t="s">
        <v>2476</v>
      </c>
      <c r="G263" s="194"/>
      <c r="H263" s="197">
        <v>7.2</v>
      </c>
      <c r="I263" s="198"/>
      <c r="J263" s="194"/>
      <c r="K263" s="194"/>
      <c r="L263" s="199"/>
      <c r="M263" s="200"/>
      <c r="N263" s="201"/>
      <c r="O263" s="201"/>
      <c r="P263" s="201"/>
      <c r="Q263" s="201"/>
      <c r="R263" s="201"/>
      <c r="S263" s="201"/>
      <c r="T263" s="202"/>
      <c r="AT263" s="203" t="s">
        <v>158</v>
      </c>
      <c r="AU263" s="203" t="s">
        <v>82</v>
      </c>
      <c r="AV263" s="13" t="s">
        <v>82</v>
      </c>
      <c r="AW263" s="13" t="s">
        <v>33</v>
      </c>
      <c r="AX263" s="13" t="s">
        <v>72</v>
      </c>
      <c r="AY263" s="203" t="s">
        <v>143</v>
      </c>
    </row>
    <row r="264" spans="2:51" s="13" customFormat="1" ht="12">
      <c r="B264" s="193"/>
      <c r="C264" s="194"/>
      <c r="D264" s="188" t="s">
        <v>158</v>
      </c>
      <c r="E264" s="195" t="s">
        <v>19</v>
      </c>
      <c r="F264" s="196" t="s">
        <v>2477</v>
      </c>
      <c r="G264" s="194"/>
      <c r="H264" s="197">
        <v>7.6</v>
      </c>
      <c r="I264" s="198"/>
      <c r="J264" s="194"/>
      <c r="K264" s="194"/>
      <c r="L264" s="199"/>
      <c r="M264" s="200"/>
      <c r="N264" s="201"/>
      <c r="O264" s="201"/>
      <c r="P264" s="201"/>
      <c r="Q264" s="201"/>
      <c r="R264" s="201"/>
      <c r="S264" s="201"/>
      <c r="T264" s="202"/>
      <c r="AT264" s="203" t="s">
        <v>158</v>
      </c>
      <c r="AU264" s="203" t="s">
        <v>82</v>
      </c>
      <c r="AV264" s="13" t="s">
        <v>82</v>
      </c>
      <c r="AW264" s="13" t="s">
        <v>33</v>
      </c>
      <c r="AX264" s="13" t="s">
        <v>72</v>
      </c>
      <c r="AY264" s="203" t="s">
        <v>143</v>
      </c>
    </row>
    <row r="265" spans="2:51" s="13" customFormat="1" ht="12">
      <c r="B265" s="193"/>
      <c r="C265" s="194"/>
      <c r="D265" s="188" t="s">
        <v>158</v>
      </c>
      <c r="E265" s="195" t="s">
        <v>19</v>
      </c>
      <c r="F265" s="196" t="s">
        <v>2478</v>
      </c>
      <c r="G265" s="194"/>
      <c r="H265" s="197">
        <v>6</v>
      </c>
      <c r="I265" s="198"/>
      <c r="J265" s="194"/>
      <c r="K265" s="194"/>
      <c r="L265" s="199"/>
      <c r="M265" s="200"/>
      <c r="N265" s="201"/>
      <c r="O265" s="201"/>
      <c r="P265" s="201"/>
      <c r="Q265" s="201"/>
      <c r="R265" s="201"/>
      <c r="S265" s="201"/>
      <c r="T265" s="202"/>
      <c r="AT265" s="203" t="s">
        <v>158</v>
      </c>
      <c r="AU265" s="203" t="s">
        <v>82</v>
      </c>
      <c r="AV265" s="13" t="s">
        <v>82</v>
      </c>
      <c r="AW265" s="13" t="s">
        <v>33</v>
      </c>
      <c r="AX265" s="13" t="s">
        <v>72</v>
      </c>
      <c r="AY265" s="203" t="s">
        <v>143</v>
      </c>
    </row>
    <row r="266" spans="2:51" s="13" customFormat="1" ht="12">
      <c r="B266" s="193"/>
      <c r="C266" s="194"/>
      <c r="D266" s="188" t="s">
        <v>158</v>
      </c>
      <c r="E266" s="195" t="s">
        <v>19</v>
      </c>
      <c r="F266" s="196" t="s">
        <v>2479</v>
      </c>
      <c r="G266" s="194"/>
      <c r="H266" s="197">
        <v>5.3</v>
      </c>
      <c r="I266" s="198"/>
      <c r="J266" s="194"/>
      <c r="K266" s="194"/>
      <c r="L266" s="199"/>
      <c r="M266" s="200"/>
      <c r="N266" s="201"/>
      <c r="O266" s="201"/>
      <c r="P266" s="201"/>
      <c r="Q266" s="201"/>
      <c r="R266" s="201"/>
      <c r="S266" s="201"/>
      <c r="T266" s="202"/>
      <c r="AT266" s="203" t="s">
        <v>158</v>
      </c>
      <c r="AU266" s="203" t="s">
        <v>82</v>
      </c>
      <c r="AV266" s="13" t="s">
        <v>82</v>
      </c>
      <c r="AW266" s="13" t="s">
        <v>33</v>
      </c>
      <c r="AX266" s="13" t="s">
        <v>72</v>
      </c>
      <c r="AY266" s="203" t="s">
        <v>143</v>
      </c>
    </row>
    <row r="267" spans="2:51" s="13" customFormat="1" ht="12">
      <c r="B267" s="193"/>
      <c r="C267" s="194"/>
      <c r="D267" s="188" t="s">
        <v>158</v>
      </c>
      <c r="E267" s="195" t="s">
        <v>19</v>
      </c>
      <c r="F267" s="196" t="s">
        <v>2480</v>
      </c>
      <c r="G267" s="194"/>
      <c r="H267" s="197">
        <v>6.8</v>
      </c>
      <c r="I267" s="198"/>
      <c r="J267" s="194"/>
      <c r="K267" s="194"/>
      <c r="L267" s="199"/>
      <c r="M267" s="200"/>
      <c r="N267" s="201"/>
      <c r="O267" s="201"/>
      <c r="P267" s="201"/>
      <c r="Q267" s="201"/>
      <c r="R267" s="201"/>
      <c r="S267" s="201"/>
      <c r="T267" s="202"/>
      <c r="AT267" s="203" t="s">
        <v>158</v>
      </c>
      <c r="AU267" s="203" t="s">
        <v>82</v>
      </c>
      <c r="AV267" s="13" t="s">
        <v>82</v>
      </c>
      <c r="AW267" s="13" t="s">
        <v>33</v>
      </c>
      <c r="AX267" s="13" t="s">
        <v>72</v>
      </c>
      <c r="AY267" s="203" t="s">
        <v>143</v>
      </c>
    </row>
    <row r="268" spans="2:51" s="13" customFormat="1" ht="12">
      <c r="B268" s="193"/>
      <c r="C268" s="194"/>
      <c r="D268" s="188" t="s">
        <v>158</v>
      </c>
      <c r="E268" s="195" t="s">
        <v>19</v>
      </c>
      <c r="F268" s="196" t="s">
        <v>2481</v>
      </c>
      <c r="G268" s="194"/>
      <c r="H268" s="197">
        <v>2.2</v>
      </c>
      <c r="I268" s="198"/>
      <c r="J268" s="194"/>
      <c r="K268" s="194"/>
      <c r="L268" s="199"/>
      <c r="M268" s="200"/>
      <c r="N268" s="201"/>
      <c r="O268" s="201"/>
      <c r="P268" s="201"/>
      <c r="Q268" s="201"/>
      <c r="R268" s="201"/>
      <c r="S268" s="201"/>
      <c r="T268" s="202"/>
      <c r="AT268" s="203" t="s">
        <v>158</v>
      </c>
      <c r="AU268" s="203" t="s">
        <v>82</v>
      </c>
      <c r="AV268" s="13" t="s">
        <v>82</v>
      </c>
      <c r="AW268" s="13" t="s">
        <v>33</v>
      </c>
      <c r="AX268" s="13" t="s">
        <v>72</v>
      </c>
      <c r="AY268" s="203" t="s">
        <v>143</v>
      </c>
    </row>
    <row r="269" spans="2:51" s="13" customFormat="1" ht="12">
      <c r="B269" s="193"/>
      <c r="C269" s="194"/>
      <c r="D269" s="188" t="s">
        <v>158</v>
      </c>
      <c r="E269" s="195" t="s">
        <v>19</v>
      </c>
      <c r="F269" s="196" t="s">
        <v>182</v>
      </c>
      <c r="G269" s="194"/>
      <c r="H269" s="197">
        <v>6</v>
      </c>
      <c r="I269" s="198"/>
      <c r="J269" s="194"/>
      <c r="K269" s="194"/>
      <c r="L269" s="199"/>
      <c r="M269" s="200"/>
      <c r="N269" s="201"/>
      <c r="O269" s="201"/>
      <c r="P269" s="201"/>
      <c r="Q269" s="201"/>
      <c r="R269" s="201"/>
      <c r="S269" s="201"/>
      <c r="T269" s="202"/>
      <c r="AT269" s="203" t="s">
        <v>158</v>
      </c>
      <c r="AU269" s="203" t="s">
        <v>82</v>
      </c>
      <c r="AV269" s="13" t="s">
        <v>82</v>
      </c>
      <c r="AW269" s="13" t="s">
        <v>33</v>
      </c>
      <c r="AX269" s="13" t="s">
        <v>72</v>
      </c>
      <c r="AY269" s="203" t="s">
        <v>143</v>
      </c>
    </row>
    <row r="270" spans="2:51" s="13" customFormat="1" ht="12">
      <c r="B270" s="193"/>
      <c r="C270" s="194"/>
      <c r="D270" s="188" t="s">
        <v>158</v>
      </c>
      <c r="E270" s="195" t="s">
        <v>19</v>
      </c>
      <c r="F270" s="196" t="s">
        <v>2479</v>
      </c>
      <c r="G270" s="194"/>
      <c r="H270" s="197">
        <v>5.3</v>
      </c>
      <c r="I270" s="198"/>
      <c r="J270" s="194"/>
      <c r="K270" s="194"/>
      <c r="L270" s="199"/>
      <c r="M270" s="200"/>
      <c r="N270" s="201"/>
      <c r="O270" s="201"/>
      <c r="P270" s="201"/>
      <c r="Q270" s="201"/>
      <c r="R270" s="201"/>
      <c r="S270" s="201"/>
      <c r="T270" s="202"/>
      <c r="AT270" s="203" t="s">
        <v>158</v>
      </c>
      <c r="AU270" s="203" t="s">
        <v>82</v>
      </c>
      <c r="AV270" s="13" t="s">
        <v>82</v>
      </c>
      <c r="AW270" s="13" t="s">
        <v>33</v>
      </c>
      <c r="AX270" s="13" t="s">
        <v>72</v>
      </c>
      <c r="AY270" s="203" t="s">
        <v>143</v>
      </c>
    </row>
    <row r="271" spans="2:51" s="13" customFormat="1" ht="12">
      <c r="B271" s="193"/>
      <c r="C271" s="194"/>
      <c r="D271" s="188" t="s">
        <v>158</v>
      </c>
      <c r="E271" s="195" t="s">
        <v>19</v>
      </c>
      <c r="F271" s="196" t="s">
        <v>2480</v>
      </c>
      <c r="G271" s="194"/>
      <c r="H271" s="197">
        <v>6.8</v>
      </c>
      <c r="I271" s="198"/>
      <c r="J271" s="194"/>
      <c r="K271" s="194"/>
      <c r="L271" s="199"/>
      <c r="M271" s="200"/>
      <c r="N271" s="201"/>
      <c r="O271" s="201"/>
      <c r="P271" s="201"/>
      <c r="Q271" s="201"/>
      <c r="R271" s="201"/>
      <c r="S271" s="201"/>
      <c r="T271" s="202"/>
      <c r="AT271" s="203" t="s">
        <v>158</v>
      </c>
      <c r="AU271" s="203" t="s">
        <v>82</v>
      </c>
      <c r="AV271" s="13" t="s">
        <v>82</v>
      </c>
      <c r="AW271" s="13" t="s">
        <v>33</v>
      </c>
      <c r="AX271" s="13" t="s">
        <v>72</v>
      </c>
      <c r="AY271" s="203" t="s">
        <v>143</v>
      </c>
    </row>
    <row r="272" spans="2:51" s="13" customFormat="1" ht="12">
      <c r="B272" s="193"/>
      <c r="C272" s="194"/>
      <c r="D272" s="188" t="s">
        <v>158</v>
      </c>
      <c r="E272" s="195" t="s">
        <v>19</v>
      </c>
      <c r="F272" s="196" t="s">
        <v>182</v>
      </c>
      <c r="G272" s="194"/>
      <c r="H272" s="197">
        <v>6</v>
      </c>
      <c r="I272" s="198"/>
      <c r="J272" s="194"/>
      <c r="K272" s="194"/>
      <c r="L272" s="199"/>
      <c r="M272" s="200"/>
      <c r="N272" s="201"/>
      <c r="O272" s="201"/>
      <c r="P272" s="201"/>
      <c r="Q272" s="201"/>
      <c r="R272" s="201"/>
      <c r="S272" s="201"/>
      <c r="T272" s="202"/>
      <c r="AT272" s="203" t="s">
        <v>158</v>
      </c>
      <c r="AU272" s="203" t="s">
        <v>82</v>
      </c>
      <c r="AV272" s="13" t="s">
        <v>82</v>
      </c>
      <c r="AW272" s="13" t="s">
        <v>33</v>
      </c>
      <c r="AX272" s="13" t="s">
        <v>72</v>
      </c>
      <c r="AY272" s="203" t="s">
        <v>143</v>
      </c>
    </row>
    <row r="273" spans="2:51" s="13" customFormat="1" ht="12">
      <c r="B273" s="193"/>
      <c r="C273" s="194"/>
      <c r="D273" s="188" t="s">
        <v>158</v>
      </c>
      <c r="E273" s="195" t="s">
        <v>19</v>
      </c>
      <c r="F273" s="196" t="s">
        <v>2482</v>
      </c>
      <c r="G273" s="194"/>
      <c r="H273" s="197">
        <v>4.3</v>
      </c>
      <c r="I273" s="198"/>
      <c r="J273" s="194"/>
      <c r="K273" s="194"/>
      <c r="L273" s="199"/>
      <c r="M273" s="200"/>
      <c r="N273" s="201"/>
      <c r="O273" s="201"/>
      <c r="P273" s="201"/>
      <c r="Q273" s="201"/>
      <c r="R273" s="201"/>
      <c r="S273" s="201"/>
      <c r="T273" s="202"/>
      <c r="AT273" s="203" t="s">
        <v>158</v>
      </c>
      <c r="AU273" s="203" t="s">
        <v>82</v>
      </c>
      <c r="AV273" s="13" t="s">
        <v>82</v>
      </c>
      <c r="AW273" s="13" t="s">
        <v>33</v>
      </c>
      <c r="AX273" s="13" t="s">
        <v>72</v>
      </c>
      <c r="AY273" s="203" t="s">
        <v>143</v>
      </c>
    </row>
    <row r="274" spans="2:51" s="15" customFormat="1" ht="12">
      <c r="B274" s="214"/>
      <c r="C274" s="215"/>
      <c r="D274" s="188" t="s">
        <v>158</v>
      </c>
      <c r="E274" s="216" t="s">
        <v>19</v>
      </c>
      <c r="F274" s="217" t="s">
        <v>172</v>
      </c>
      <c r="G274" s="215"/>
      <c r="H274" s="218">
        <v>63.49999999999999</v>
      </c>
      <c r="I274" s="219"/>
      <c r="J274" s="215"/>
      <c r="K274" s="215"/>
      <c r="L274" s="220"/>
      <c r="M274" s="221"/>
      <c r="N274" s="222"/>
      <c r="O274" s="222"/>
      <c r="P274" s="222"/>
      <c r="Q274" s="222"/>
      <c r="R274" s="222"/>
      <c r="S274" s="222"/>
      <c r="T274" s="223"/>
      <c r="AT274" s="224" t="s">
        <v>158</v>
      </c>
      <c r="AU274" s="224" t="s">
        <v>82</v>
      </c>
      <c r="AV274" s="15" t="s">
        <v>149</v>
      </c>
      <c r="AW274" s="15" t="s">
        <v>33</v>
      </c>
      <c r="AX274" s="15" t="s">
        <v>80</v>
      </c>
      <c r="AY274" s="224" t="s">
        <v>143</v>
      </c>
    </row>
    <row r="275" spans="1:65" s="2" customFormat="1" ht="14.45" customHeight="1">
      <c r="A275" s="36"/>
      <c r="B275" s="37"/>
      <c r="C275" s="225" t="s">
        <v>407</v>
      </c>
      <c r="D275" s="225" t="s">
        <v>214</v>
      </c>
      <c r="E275" s="226" t="s">
        <v>2483</v>
      </c>
      <c r="F275" s="227" t="s">
        <v>2484</v>
      </c>
      <c r="G275" s="228" t="s">
        <v>375</v>
      </c>
      <c r="H275" s="229">
        <v>52.1</v>
      </c>
      <c r="I275" s="230"/>
      <c r="J275" s="231">
        <f>ROUND(I275*H275,2)</f>
        <v>0</v>
      </c>
      <c r="K275" s="227" t="s">
        <v>155</v>
      </c>
      <c r="L275" s="232"/>
      <c r="M275" s="233" t="s">
        <v>19</v>
      </c>
      <c r="N275" s="234" t="s">
        <v>43</v>
      </c>
      <c r="O275" s="66"/>
      <c r="P275" s="184">
        <f>O275*H275</f>
        <v>0</v>
      </c>
      <c r="Q275" s="184">
        <v>0.0018</v>
      </c>
      <c r="R275" s="184">
        <f>Q275*H275</f>
        <v>0.09378</v>
      </c>
      <c r="S275" s="184">
        <v>0</v>
      </c>
      <c r="T275" s="185">
        <f>S275*H275</f>
        <v>0</v>
      </c>
      <c r="U275" s="36"/>
      <c r="V275" s="36"/>
      <c r="W275" s="36"/>
      <c r="X275" s="36"/>
      <c r="Y275" s="36"/>
      <c r="Z275" s="36"/>
      <c r="AA275" s="36"/>
      <c r="AB275" s="36"/>
      <c r="AC275" s="36"/>
      <c r="AD275" s="36"/>
      <c r="AE275" s="36"/>
      <c r="AR275" s="186" t="s">
        <v>356</v>
      </c>
      <c r="AT275" s="186" t="s">
        <v>214</v>
      </c>
      <c r="AU275" s="186" t="s">
        <v>82</v>
      </c>
      <c r="AY275" s="19" t="s">
        <v>143</v>
      </c>
      <c r="BE275" s="187">
        <f>IF(N275="základní",J275,0)</f>
        <v>0</v>
      </c>
      <c r="BF275" s="187">
        <f>IF(N275="snížená",J275,0)</f>
        <v>0</v>
      </c>
      <c r="BG275" s="187">
        <f>IF(N275="zákl. přenesená",J275,0)</f>
        <v>0</v>
      </c>
      <c r="BH275" s="187">
        <f>IF(N275="sníž. přenesená",J275,0)</f>
        <v>0</v>
      </c>
      <c r="BI275" s="187">
        <f>IF(N275="nulová",J275,0)</f>
        <v>0</v>
      </c>
      <c r="BJ275" s="19" t="s">
        <v>80</v>
      </c>
      <c r="BK275" s="187">
        <f>ROUND(I275*H275,2)</f>
        <v>0</v>
      </c>
      <c r="BL275" s="19" t="s">
        <v>242</v>
      </c>
      <c r="BM275" s="186" t="s">
        <v>2485</v>
      </c>
    </row>
    <row r="276" spans="1:47" s="2" customFormat="1" ht="12">
      <c r="A276" s="36"/>
      <c r="B276" s="37"/>
      <c r="C276" s="38"/>
      <c r="D276" s="188" t="s">
        <v>151</v>
      </c>
      <c r="E276" s="38"/>
      <c r="F276" s="189" t="s">
        <v>2484</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151</v>
      </c>
      <c r="AU276" s="19" t="s">
        <v>82</v>
      </c>
    </row>
    <row r="277" spans="2:51" s="14" customFormat="1" ht="12">
      <c r="B277" s="204"/>
      <c r="C277" s="205"/>
      <c r="D277" s="188" t="s">
        <v>158</v>
      </c>
      <c r="E277" s="206" t="s">
        <v>19</v>
      </c>
      <c r="F277" s="207" t="s">
        <v>2363</v>
      </c>
      <c r="G277" s="205"/>
      <c r="H277" s="206" t="s">
        <v>19</v>
      </c>
      <c r="I277" s="208"/>
      <c r="J277" s="205"/>
      <c r="K277" s="205"/>
      <c r="L277" s="209"/>
      <c r="M277" s="210"/>
      <c r="N277" s="211"/>
      <c r="O277" s="211"/>
      <c r="P277" s="211"/>
      <c r="Q277" s="211"/>
      <c r="R277" s="211"/>
      <c r="S277" s="211"/>
      <c r="T277" s="212"/>
      <c r="AT277" s="213" t="s">
        <v>158</v>
      </c>
      <c r="AU277" s="213" t="s">
        <v>82</v>
      </c>
      <c r="AV277" s="14" t="s">
        <v>80</v>
      </c>
      <c r="AW277" s="14" t="s">
        <v>33</v>
      </c>
      <c r="AX277" s="14" t="s">
        <v>72</v>
      </c>
      <c r="AY277" s="213" t="s">
        <v>143</v>
      </c>
    </row>
    <row r="278" spans="2:51" s="13" customFormat="1" ht="12">
      <c r="B278" s="193"/>
      <c r="C278" s="194"/>
      <c r="D278" s="188" t="s">
        <v>158</v>
      </c>
      <c r="E278" s="195" t="s">
        <v>19</v>
      </c>
      <c r="F278" s="196" t="s">
        <v>2486</v>
      </c>
      <c r="G278" s="194"/>
      <c r="H278" s="197">
        <v>52.1</v>
      </c>
      <c r="I278" s="198"/>
      <c r="J278" s="194"/>
      <c r="K278" s="194"/>
      <c r="L278" s="199"/>
      <c r="M278" s="200"/>
      <c r="N278" s="201"/>
      <c r="O278" s="201"/>
      <c r="P278" s="201"/>
      <c r="Q278" s="201"/>
      <c r="R278" s="201"/>
      <c r="S278" s="201"/>
      <c r="T278" s="202"/>
      <c r="AT278" s="203" t="s">
        <v>158</v>
      </c>
      <c r="AU278" s="203" t="s">
        <v>82</v>
      </c>
      <c r="AV278" s="13" t="s">
        <v>82</v>
      </c>
      <c r="AW278" s="13" t="s">
        <v>33</v>
      </c>
      <c r="AX278" s="13" t="s">
        <v>72</v>
      </c>
      <c r="AY278" s="203" t="s">
        <v>143</v>
      </c>
    </row>
    <row r="279" spans="2:51" s="15" customFormat="1" ht="12">
      <c r="B279" s="214"/>
      <c r="C279" s="215"/>
      <c r="D279" s="188" t="s">
        <v>158</v>
      </c>
      <c r="E279" s="216" t="s">
        <v>19</v>
      </c>
      <c r="F279" s="217" t="s">
        <v>172</v>
      </c>
      <c r="G279" s="215"/>
      <c r="H279" s="218">
        <v>52.1</v>
      </c>
      <c r="I279" s="219"/>
      <c r="J279" s="215"/>
      <c r="K279" s="215"/>
      <c r="L279" s="220"/>
      <c r="M279" s="221"/>
      <c r="N279" s="222"/>
      <c r="O279" s="222"/>
      <c r="P279" s="222"/>
      <c r="Q279" s="222"/>
      <c r="R279" s="222"/>
      <c r="S279" s="222"/>
      <c r="T279" s="223"/>
      <c r="AT279" s="224" t="s">
        <v>158</v>
      </c>
      <c r="AU279" s="224" t="s">
        <v>82</v>
      </c>
      <c r="AV279" s="15" t="s">
        <v>149</v>
      </c>
      <c r="AW279" s="15" t="s">
        <v>33</v>
      </c>
      <c r="AX279" s="15" t="s">
        <v>80</v>
      </c>
      <c r="AY279" s="224" t="s">
        <v>143</v>
      </c>
    </row>
    <row r="280" spans="1:65" s="2" customFormat="1" ht="14.45" customHeight="1">
      <c r="A280" s="36"/>
      <c r="B280" s="37"/>
      <c r="C280" s="225" t="s">
        <v>414</v>
      </c>
      <c r="D280" s="225" t="s">
        <v>214</v>
      </c>
      <c r="E280" s="226" t="s">
        <v>2487</v>
      </c>
      <c r="F280" s="227" t="s">
        <v>2488</v>
      </c>
      <c r="G280" s="228" t="s">
        <v>375</v>
      </c>
      <c r="H280" s="229">
        <v>3.8</v>
      </c>
      <c r="I280" s="230"/>
      <c r="J280" s="231">
        <f>ROUND(I280*H280,2)</f>
        <v>0</v>
      </c>
      <c r="K280" s="227" t="s">
        <v>155</v>
      </c>
      <c r="L280" s="232"/>
      <c r="M280" s="233" t="s">
        <v>19</v>
      </c>
      <c r="N280" s="234" t="s">
        <v>43</v>
      </c>
      <c r="O280" s="66"/>
      <c r="P280" s="184">
        <f>O280*H280</f>
        <v>0</v>
      </c>
      <c r="Q280" s="184">
        <v>0.0021</v>
      </c>
      <c r="R280" s="184">
        <f>Q280*H280</f>
        <v>0.00798</v>
      </c>
      <c r="S280" s="184">
        <v>0</v>
      </c>
      <c r="T280" s="185">
        <f>S280*H280</f>
        <v>0</v>
      </c>
      <c r="U280" s="36"/>
      <c r="V280" s="36"/>
      <c r="W280" s="36"/>
      <c r="X280" s="36"/>
      <c r="Y280" s="36"/>
      <c r="Z280" s="36"/>
      <c r="AA280" s="36"/>
      <c r="AB280" s="36"/>
      <c r="AC280" s="36"/>
      <c r="AD280" s="36"/>
      <c r="AE280" s="36"/>
      <c r="AR280" s="186" t="s">
        <v>356</v>
      </c>
      <c r="AT280" s="186" t="s">
        <v>214</v>
      </c>
      <c r="AU280" s="186" t="s">
        <v>82</v>
      </c>
      <c r="AY280" s="19" t="s">
        <v>143</v>
      </c>
      <c r="BE280" s="187">
        <f>IF(N280="základní",J280,0)</f>
        <v>0</v>
      </c>
      <c r="BF280" s="187">
        <f>IF(N280="snížená",J280,0)</f>
        <v>0</v>
      </c>
      <c r="BG280" s="187">
        <f>IF(N280="zákl. přenesená",J280,0)</f>
        <v>0</v>
      </c>
      <c r="BH280" s="187">
        <f>IF(N280="sníž. přenesená",J280,0)</f>
        <v>0</v>
      </c>
      <c r="BI280" s="187">
        <f>IF(N280="nulová",J280,0)</f>
        <v>0</v>
      </c>
      <c r="BJ280" s="19" t="s">
        <v>80</v>
      </c>
      <c r="BK280" s="187">
        <f>ROUND(I280*H280,2)</f>
        <v>0</v>
      </c>
      <c r="BL280" s="19" t="s">
        <v>242</v>
      </c>
      <c r="BM280" s="186" t="s">
        <v>2489</v>
      </c>
    </row>
    <row r="281" spans="1:47" s="2" customFormat="1" ht="12">
      <c r="A281" s="36"/>
      <c r="B281" s="37"/>
      <c r="C281" s="38"/>
      <c r="D281" s="188" t="s">
        <v>151</v>
      </c>
      <c r="E281" s="38"/>
      <c r="F281" s="189" t="s">
        <v>2488</v>
      </c>
      <c r="G281" s="38"/>
      <c r="H281" s="38"/>
      <c r="I281" s="190"/>
      <c r="J281" s="38"/>
      <c r="K281" s="38"/>
      <c r="L281" s="41"/>
      <c r="M281" s="191"/>
      <c r="N281" s="192"/>
      <c r="O281" s="66"/>
      <c r="P281" s="66"/>
      <c r="Q281" s="66"/>
      <c r="R281" s="66"/>
      <c r="S281" s="66"/>
      <c r="T281" s="67"/>
      <c r="U281" s="36"/>
      <c r="V281" s="36"/>
      <c r="W281" s="36"/>
      <c r="X281" s="36"/>
      <c r="Y281" s="36"/>
      <c r="Z281" s="36"/>
      <c r="AA281" s="36"/>
      <c r="AB281" s="36"/>
      <c r="AC281" s="36"/>
      <c r="AD281" s="36"/>
      <c r="AE281" s="36"/>
      <c r="AT281" s="19" t="s">
        <v>151</v>
      </c>
      <c r="AU281" s="19" t="s">
        <v>82</v>
      </c>
    </row>
    <row r="282" spans="2:51" s="14" customFormat="1" ht="12">
      <c r="B282" s="204"/>
      <c r="C282" s="205"/>
      <c r="D282" s="188" t="s">
        <v>158</v>
      </c>
      <c r="E282" s="206" t="s">
        <v>19</v>
      </c>
      <c r="F282" s="207" t="s">
        <v>2490</v>
      </c>
      <c r="G282" s="205"/>
      <c r="H282" s="206" t="s">
        <v>19</v>
      </c>
      <c r="I282" s="208"/>
      <c r="J282" s="205"/>
      <c r="K282" s="205"/>
      <c r="L282" s="209"/>
      <c r="M282" s="210"/>
      <c r="N282" s="211"/>
      <c r="O282" s="211"/>
      <c r="P282" s="211"/>
      <c r="Q282" s="211"/>
      <c r="R282" s="211"/>
      <c r="S282" s="211"/>
      <c r="T282" s="212"/>
      <c r="AT282" s="213" t="s">
        <v>158</v>
      </c>
      <c r="AU282" s="213" t="s">
        <v>82</v>
      </c>
      <c r="AV282" s="14" t="s">
        <v>80</v>
      </c>
      <c r="AW282" s="14" t="s">
        <v>33</v>
      </c>
      <c r="AX282" s="14" t="s">
        <v>72</v>
      </c>
      <c r="AY282" s="213" t="s">
        <v>143</v>
      </c>
    </row>
    <row r="283" spans="2:51" s="13" customFormat="1" ht="12">
      <c r="B283" s="193"/>
      <c r="C283" s="194"/>
      <c r="D283" s="188" t="s">
        <v>158</v>
      </c>
      <c r="E283" s="195" t="s">
        <v>19</v>
      </c>
      <c r="F283" s="196" t="s">
        <v>2491</v>
      </c>
      <c r="G283" s="194"/>
      <c r="H283" s="197">
        <v>3.8</v>
      </c>
      <c r="I283" s="198"/>
      <c r="J283" s="194"/>
      <c r="K283" s="194"/>
      <c r="L283" s="199"/>
      <c r="M283" s="200"/>
      <c r="N283" s="201"/>
      <c r="O283" s="201"/>
      <c r="P283" s="201"/>
      <c r="Q283" s="201"/>
      <c r="R283" s="201"/>
      <c r="S283" s="201"/>
      <c r="T283" s="202"/>
      <c r="AT283" s="203" t="s">
        <v>158</v>
      </c>
      <c r="AU283" s="203" t="s">
        <v>82</v>
      </c>
      <c r="AV283" s="13" t="s">
        <v>82</v>
      </c>
      <c r="AW283" s="13" t="s">
        <v>33</v>
      </c>
      <c r="AX283" s="13" t="s">
        <v>72</v>
      </c>
      <c r="AY283" s="203" t="s">
        <v>143</v>
      </c>
    </row>
    <row r="284" spans="2:51" s="15" customFormat="1" ht="12">
      <c r="B284" s="214"/>
      <c r="C284" s="215"/>
      <c r="D284" s="188" t="s">
        <v>158</v>
      </c>
      <c r="E284" s="216" t="s">
        <v>19</v>
      </c>
      <c r="F284" s="217" t="s">
        <v>172</v>
      </c>
      <c r="G284" s="215"/>
      <c r="H284" s="218">
        <v>3.8</v>
      </c>
      <c r="I284" s="219"/>
      <c r="J284" s="215"/>
      <c r="K284" s="215"/>
      <c r="L284" s="220"/>
      <c r="M284" s="221"/>
      <c r="N284" s="222"/>
      <c r="O284" s="222"/>
      <c r="P284" s="222"/>
      <c r="Q284" s="222"/>
      <c r="R284" s="222"/>
      <c r="S284" s="222"/>
      <c r="T284" s="223"/>
      <c r="AT284" s="224" t="s">
        <v>158</v>
      </c>
      <c r="AU284" s="224" t="s">
        <v>82</v>
      </c>
      <c r="AV284" s="15" t="s">
        <v>149</v>
      </c>
      <c r="AW284" s="15" t="s">
        <v>33</v>
      </c>
      <c r="AX284" s="15" t="s">
        <v>80</v>
      </c>
      <c r="AY284" s="224" t="s">
        <v>143</v>
      </c>
    </row>
    <row r="285" spans="1:65" s="2" customFormat="1" ht="14.45" customHeight="1">
      <c r="A285" s="36"/>
      <c r="B285" s="37"/>
      <c r="C285" s="225" t="s">
        <v>426</v>
      </c>
      <c r="D285" s="225" t="s">
        <v>214</v>
      </c>
      <c r="E285" s="226" t="s">
        <v>2492</v>
      </c>
      <c r="F285" s="227" t="s">
        <v>2493</v>
      </c>
      <c r="G285" s="228" t="s">
        <v>375</v>
      </c>
      <c r="H285" s="229">
        <v>7.6</v>
      </c>
      <c r="I285" s="230"/>
      <c r="J285" s="231">
        <f>ROUND(I285*H285,2)</f>
        <v>0</v>
      </c>
      <c r="K285" s="227" t="s">
        <v>155</v>
      </c>
      <c r="L285" s="232"/>
      <c r="M285" s="233" t="s">
        <v>19</v>
      </c>
      <c r="N285" s="234" t="s">
        <v>43</v>
      </c>
      <c r="O285" s="66"/>
      <c r="P285" s="184">
        <f>O285*H285</f>
        <v>0</v>
      </c>
      <c r="Q285" s="184">
        <v>0.0028</v>
      </c>
      <c r="R285" s="184">
        <f>Q285*H285</f>
        <v>0.02128</v>
      </c>
      <c r="S285" s="184">
        <v>0</v>
      </c>
      <c r="T285" s="185">
        <f>S285*H285</f>
        <v>0</v>
      </c>
      <c r="U285" s="36"/>
      <c r="V285" s="36"/>
      <c r="W285" s="36"/>
      <c r="X285" s="36"/>
      <c r="Y285" s="36"/>
      <c r="Z285" s="36"/>
      <c r="AA285" s="36"/>
      <c r="AB285" s="36"/>
      <c r="AC285" s="36"/>
      <c r="AD285" s="36"/>
      <c r="AE285" s="36"/>
      <c r="AR285" s="186" t="s">
        <v>356</v>
      </c>
      <c r="AT285" s="186" t="s">
        <v>214</v>
      </c>
      <c r="AU285" s="186" t="s">
        <v>82</v>
      </c>
      <c r="AY285" s="19" t="s">
        <v>143</v>
      </c>
      <c r="BE285" s="187">
        <f>IF(N285="základní",J285,0)</f>
        <v>0</v>
      </c>
      <c r="BF285" s="187">
        <f>IF(N285="snížená",J285,0)</f>
        <v>0</v>
      </c>
      <c r="BG285" s="187">
        <f>IF(N285="zákl. přenesená",J285,0)</f>
        <v>0</v>
      </c>
      <c r="BH285" s="187">
        <f>IF(N285="sníž. přenesená",J285,0)</f>
        <v>0</v>
      </c>
      <c r="BI285" s="187">
        <f>IF(N285="nulová",J285,0)</f>
        <v>0</v>
      </c>
      <c r="BJ285" s="19" t="s">
        <v>80</v>
      </c>
      <c r="BK285" s="187">
        <f>ROUND(I285*H285,2)</f>
        <v>0</v>
      </c>
      <c r="BL285" s="19" t="s">
        <v>242</v>
      </c>
      <c r="BM285" s="186" t="s">
        <v>2494</v>
      </c>
    </row>
    <row r="286" spans="1:47" s="2" customFormat="1" ht="12">
      <c r="A286" s="36"/>
      <c r="B286" s="37"/>
      <c r="C286" s="38"/>
      <c r="D286" s="188" t="s">
        <v>151</v>
      </c>
      <c r="E286" s="38"/>
      <c r="F286" s="189" t="s">
        <v>2493</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82</v>
      </c>
    </row>
    <row r="287" spans="2:51" s="14" customFormat="1" ht="12">
      <c r="B287" s="204"/>
      <c r="C287" s="205"/>
      <c r="D287" s="188" t="s">
        <v>158</v>
      </c>
      <c r="E287" s="206" t="s">
        <v>19</v>
      </c>
      <c r="F287" s="207" t="s">
        <v>2395</v>
      </c>
      <c r="G287" s="205"/>
      <c r="H287" s="206" t="s">
        <v>19</v>
      </c>
      <c r="I287" s="208"/>
      <c r="J287" s="205"/>
      <c r="K287" s="205"/>
      <c r="L287" s="209"/>
      <c r="M287" s="210"/>
      <c r="N287" s="211"/>
      <c r="O287" s="211"/>
      <c r="P287" s="211"/>
      <c r="Q287" s="211"/>
      <c r="R287" s="211"/>
      <c r="S287" s="211"/>
      <c r="T287" s="212"/>
      <c r="AT287" s="213" t="s">
        <v>158</v>
      </c>
      <c r="AU287" s="213" t="s">
        <v>82</v>
      </c>
      <c r="AV287" s="14" t="s">
        <v>80</v>
      </c>
      <c r="AW287" s="14" t="s">
        <v>33</v>
      </c>
      <c r="AX287" s="14" t="s">
        <v>72</v>
      </c>
      <c r="AY287" s="213" t="s">
        <v>143</v>
      </c>
    </row>
    <row r="288" spans="2:51" s="13" customFormat="1" ht="12">
      <c r="B288" s="193"/>
      <c r="C288" s="194"/>
      <c r="D288" s="188" t="s">
        <v>158</v>
      </c>
      <c r="E288" s="195" t="s">
        <v>19</v>
      </c>
      <c r="F288" s="196" t="s">
        <v>2495</v>
      </c>
      <c r="G288" s="194"/>
      <c r="H288" s="197">
        <v>7.6</v>
      </c>
      <c r="I288" s="198"/>
      <c r="J288" s="194"/>
      <c r="K288" s="194"/>
      <c r="L288" s="199"/>
      <c r="M288" s="200"/>
      <c r="N288" s="201"/>
      <c r="O288" s="201"/>
      <c r="P288" s="201"/>
      <c r="Q288" s="201"/>
      <c r="R288" s="201"/>
      <c r="S288" s="201"/>
      <c r="T288" s="202"/>
      <c r="AT288" s="203" t="s">
        <v>158</v>
      </c>
      <c r="AU288" s="203" t="s">
        <v>82</v>
      </c>
      <c r="AV288" s="13" t="s">
        <v>82</v>
      </c>
      <c r="AW288" s="13" t="s">
        <v>33</v>
      </c>
      <c r="AX288" s="13" t="s">
        <v>72</v>
      </c>
      <c r="AY288" s="203" t="s">
        <v>143</v>
      </c>
    </row>
    <row r="289" spans="2:51" s="15" customFormat="1" ht="12">
      <c r="B289" s="214"/>
      <c r="C289" s="215"/>
      <c r="D289" s="188" t="s">
        <v>158</v>
      </c>
      <c r="E289" s="216" t="s">
        <v>19</v>
      </c>
      <c r="F289" s="217" t="s">
        <v>172</v>
      </c>
      <c r="G289" s="215"/>
      <c r="H289" s="218">
        <v>7.6</v>
      </c>
      <c r="I289" s="219"/>
      <c r="J289" s="215"/>
      <c r="K289" s="215"/>
      <c r="L289" s="220"/>
      <c r="M289" s="221"/>
      <c r="N289" s="222"/>
      <c r="O289" s="222"/>
      <c r="P289" s="222"/>
      <c r="Q289" s="222"/>
      <c r="R289" s="222"/>
      <c r="S289" s="222"/>
      <c r="T289" s="223"/>
      <c r="AT289" s="224" t="s">
        <v>158</v>
      </c>
      <c r="AU289" s="224" t="s">
        <v>82</v>
      </c>
      <c r="AV289" s="15" t="s">
        <v>149</v>
      </c>
      <c r="AW289" s="15" t="s">
        <v>33</v>
      </c>
      <c r="AX289" s="15" t="s">
        <v>80</v>
      </c>
      <c r="AY289" s="224" t="s">
        <v>143</v>
      </c>
    </row>
    <row r="290" spans="1:65" s="2" customFormat="1" ht="24.2" customHeight="1">
      <c r="A290" s="36"/>
      <c r="B290" s="37"/>
      <c r="C290" s="175" t="s">
        <v>435</v>
      </c>
      <c r="D290" s="175" t="s">
        <v>145</v>
      </c>
      <c r="E290" s="176" t="s">
        <v>2496</v>
      </c>
      <c r="F290" s="177" t="s">
        <v>2497</v>
      </c>
      <c r="G290" s="178" t="s">
        <v>148</v>
      </c>
      <c r="H290" s="179">
        <v>43</v>
      </c>
      <c r="I290" s="180"/>
      <c r="J290" s="181">
        <f>ROUND(I290*H290,2)</f>
        <v>0</v>
      </c>
      <c r="K290" s="177" t="s">
        <v>155</v>
      </c>
      <c r="L290" s="41"/>
      <c r="M290" s="182" t="s">
        <v>19</v>
      </c>
      <c r="N290" s="183" t="s">
        <v>43</v>
      </c>
      <c r="O290" s="66"/>
      <c r="P290" s="184">
        <f>O290*H290</f>
        <v>0</v>
      </c>
      <c r="Q290" s="184">
        <v>0</v>
      </c>
      <c r="R290" s="184">
        <f>Q290*H290</f>
        <v>0</v>
      </c>
      <c r="S290" s="184">
        <v>0</v>
      </c>
      <c r="T290" s="185">
        <f>S290*H290</f>
        <v>0</v>
      </c>
      <c r="U290" s="36"/>
      <c r="V290" s="36"/>
      <c r="W290" s="36"/>
      <c r="X290" s="36"/>
      <c r="Y290" s="36"/>
      <c r="Z290" s="36"/>
      <c r="AA290" s="36"/>
      <c r="AB290" s="36"/>
      <c r="AC290" s="36"/>
      <c r="AD290" s="36"/>
      <c r="AE290" s="36"/>
      <c r="AR290" s="186" t="s">
        <v>242</v>
      </c>
      <c r="AT290" s="186" t="s">
        <v>145</v>
      </c>
      <c r="AU290" s="186" t="s">
        <v>82</v>
      </c>
      <c r="AY290" s="19" t="s">
        <v>143</v>
      </c>
      <c r="BE290" s="187">
        <f>IF(N290="základní",J290,0)</f>
        <v>0</v>
      </c>
      <c r="BF290" s="187">
        <f>IF(N290="snížená",J290,0)</f>
        <v>0</v>
      </c>
      <c r="BG290" s="187">
        <f>IF(N290="zákl. přenesená",J290,0)</f>
        <v>0</v>
      </c>
      <c r="BH290" s="187">
        <f>IF(N290="sníž. přenesená",J290,0)</f>
        <v>0</v>
      </c>
      <c r="BI290" s="187">
        <f>IF(N290="nulová",J290,0)</f>
        <v>0</v>
      </c>
      <c r="BJ290" s="19" t="s">
        <v>80</v>
      </c>
      <c r="BK290" s="187">
        <f>ROUND(I290*H290,2)</f>
        <v>0</v>
      </c>
      <c r="BL290" s="19" t="s">
        <v>242</v>
      </c>
      <c r="BM290" s="186" t="s">
        <v>2498</v>
      </c>
    </row>
    <row r="291" spans="1:47" s="2" customFormat="1" ht="19.5">
      <c r="A291" s="36"/>
      <c r="B291" s="37"/>
      <c r="C291" s="38"/>
      <c r="D291" s="188" t="s">
        <v>151</v>
      </c>
      <c r="E291" s="38"/>
      <c r="F291" s="189" t="s">
        <v>2499</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151</v>
      </c>
      <c r="AU291" s="19" t="s">
        <v>82</v>
      </c>
    </row>
    <row r="292" spans="2:51" s="14" customFormat="1" ht="12">
      <c r="B292" s="204"/>
      <c r="C292" s="205"/>
      <c r="D292" s="188" t="s">
        <v>158</v>
      </c>
      <c r="E292" s="206" t="s">
        <v>19</v>
      </c>
      <c r="F292" s="207" t="s">
        <v>2363</v>
      </c>
      <c r="G292" s="205"/>
      <c r="H292" s="206" t="s">
        <v>19</v>
      </c>
      <c r="I292" s="208"/>
      <c r="J292" s="205"/>
      <c r="K292" s="205"/>
      <c r="L292" s="209"/>
      <c r="M292" s="210"/>
      <c r="N292" s="211"/>
      <c r="O292" s="211"/>
      <c r="P292" s="211"/>
      <c r="Q292" s="211"/>
      <c r="R292" s="211"/>
      <c r="S292" s="211"/>
      <c r="T292" s="212"/>
      <c r="AT292" s="213" t="s">
        <v>158</v>
      </c>
      <c r="AU292" s="213" t="s">
        <v>82</v>
      </c>
      <c r="AV292" s="14" t="s">
        <v>80</v>
      </c>
      <c r="AW292" s="14" t="s">
        <v>33</v>
      </c>
      <c r="AX292" s="14" t="s">
        <v>72</v>
      </c>
      <c r="AY292" s="213" t="s">
        <v>143</v>
      </c>
    </row>
    <row r="293" spans="2:51" s="13" customFormat="1" ht="12">
      <c r="B293" s="193"/>
      <c r="C293" s="194"/>
      <c r="D293" s="188" t="s">
        <v>158</v>
      </c>
      <c r="E293" s="195" t="s">
        <v>19</v>
      </c>
      <c r="F293" s="196" t="s">
        <v>2500</v>
      </c>
      <c r="G293" s="194"/>
      <c r="H293" s="197">
        <v>43</v>
      </c>
      <c r="I293" s="198"/>
      <c r="J293" s="194"/>
      <c r="K293" s="194"/>
      <c r="L293" s="199"/>
      <c r="M293" s="200"/>
      <c r="N293" s="201"/>
      <c r="O293" s="201"/>
      <c r="P293" s="201"/>
      <c r="Q293" s="201"/>
      <c r="R293" s="201"/>
      <c r="S293" s="201"/>
      <c r="T293" s="202"/>
      <c r="AT293" s="203" t="s">
        <v>158</v>
      </c>
      <c r="AU293" s="203" t="s">
        <v>82</v>
      </c>
      <c r="AV293" s="13" t="s">
        <v>82</v>
      </c>
      <c r="AW293" s="13" t="s">
        <v>33</v>
      </c>
      <c r="AX293" s="13" t="s">
        <v>72</v>
      </c>
      <c r="AY293" s="203" t="s">
        <v>143</v>
      </c>
    </row>
    <row r="294" spans="2:51" s="15" customFormat="1" ht="12">
      <c r="B294" s="214"/>
      <c r="C294" s="215"/>
      <c r="D294" s="188" t="s">
        <v>158</v>
      </c>
      <c r="E294" s="216" t="s">
        <v>19</v>
      </c>
      <c r="F294" s="217" t="s">
        <v>172</v>
      </c>
      <c r="G294" s="215"/>
      <c r="H294" s="218">
        <v>43</v>
      </c>
      <c r="I294" s="219"/>
      <c r="J294" s="215"/>
      <c r="K294" s="215"/>
      <c r="L294" s="220"/>
      <c r="M294" s="221"/>
      <c r="N294" s="222"/>
      <c r="O294" s="222"/>
      <c r="P294" s="222"/>
      <c r="Q294" s="222"/>
      <c r="R294" s="222"/>
      <c r="S294" s="222"/>
      <c r="T294" s="223"/>
      <c r="AT294" s="224" t="s">
        <v>158</v>
      </c>
      <c r="AU294" s="224" t="s">
        <v>82</v>
      </c>
      <c r="AV294" s="15" t="s">
        <v>149</v>
      </c>
      <c r="AW294" s="15" t="s">
        <v>33</v>
      </c>
      <c r="AX294" s="15" t="s">
        <v>80</v>
      </c>
      <c r="AY294" s="224" t="s">
        <v>143</v>
      </c>
    </row>
    <row r="295" spans="1:65" s="2" customFormat="1" ht="14.45" customHeight="1">
      <c r="A295" s="36"/>
      <c r="B295" s="37"/>
      <c r="C295" s="225" t="s">
        <v>442</v>
      </c>
      <c r="D295" s="225" t="s">
        <v>214</v>
      </c>
      <c r="E295" s="226" t="s">
        <v>2501</v>
      </c>
      <c r="F295" s="227" t="s">
        <v>2502</v>
      </c>
      <c r="G295" s="228" t="s">
        <v>148</v>
      </c>
      <c r="H295" s="229">
        <v>32</v>
      </c>
      <c r="I295" s="230"/>
      <c r="J295" s="231">
        <f>ROUND(I295*H295,2)</f>
        <v>0</v>
      </c>
      <c r="K295" s="227" t="s">
        <v>155</v>
      </c>
      <c r="L295" s="232"/>
      <c r="M295" s="233" t="s">
        <v>19</v>
      </c>
      <c r="N295" s="234" t="s">
        <v>43</v>
      </c>
      <c r="O295" s="66"/>
      <c r="P295" s="184">
        <f>O295*H295</f>
        <v>0</v>
      </c>
      <c r="Q295" s="184">
        <v>0.0005</v>
      </c>
      <c r="R295" s="184">
        <f>Q295*H295</f>
        <v>0.016</v>
      </c>
      <c r="S295" s="184">
        <v>0</v>
      </c>
      <c r="T295" s="185">
        <f>S295*H295</f>
        <v>0</v>
      </c>
      <c r="U295" s="36"/>
      <c r="V295" s="36"/>
      <c r="W295" s="36"/>
      <c r="X295" s="36"/>
      <c r="Y295" s="36"/>
      <c r="Z295" s="36"/>
      <c r="AA295" s="36"/>
      <c r="AB295" s="36"/>
      <c r="AC295" s="36"/>
      <c r="AD295" s="36"/>
      <c r="AE295" s="36"/>
      <c r="AR295" s="186" t="s">
        <v>356</v>
      </c>
      <c r="AT295" s="186" t="s">
        <v>214</v>
      </c>
      <c r="AU295" s="186" t="s">
        <v>82</v>
      </c>
      <c r="AY295" s="19" t="s">
        <v>143</v>
      </c>
      <c r="BE295" s="187">
        <f>IF(N295="základní",J295,0)</f>
        <v>0</v>
      </c>
      <c r="BF295" s="187">
        <f>IF(N295="snížená",J295,0)</f>
        <v>0</v>
      </c>
      <c r="BG295" s="187">
        <f>IF(N295="zákl. přenesená",J295,0)</f>
        <v>0</v>
      </c>
      <c r="BH295" s="187">
        <f>IF(N295="sníž. přenesená",J295,0)</f>
        <v>0</v>
      </c>
      <c r="BI295" s="187">
        <f>IF(N295="nulová",J295,0)</f>
        <v>0</v>
      </c>
      <c r="BJ295" s="19" t="s">
        <v>80</v>
      </c>
      <c r="BK295" s="187">
        <f>ROUND(I295*H295,2)</f>
        <v>0</v>
      </c>
      <c r="BL295" s="19" t="s">
        <v>242</v>
      </c>
      <c r="BM295" s="186" t="s">
        <v>2503</v>
      </c>
    </row>
    <row r="296" spans="1:47" s="2" customFormat="1" ht="12">
      <c r="A296" s="36"/>
      <c r="B296" s="37"/>
      <c r="C296" s="38"/>
      <c r="D296" s="188" t="s">
        <v>151</v>
      </c>
      <c r="E296" s="38"/>
      <c r="F296" s="189" t="s">
        <v>2502</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151</v>
      </c>
      <c r="AU296" s="19" t="s">
        <v>82</v>
      </c>
    </row>
    <row r="297" spans="2:51" s="14" customFormat="1" ht="12">
      <c r="B297" s="204"/>
      <c r="C297" s="205"/>
      <c r="D297" s="188" t="s">
        <v>158</v>
      </c>
      <c r="E297" s="206" t="s">
        <v>19</v>
      </c>
      <c r="F297" s="207" t="s">
        <v>2363</v>
      </c>
      <c r="G297" s="205"/>
      <c r="H297" s="206" t="s">
        <v>19</v>
      </c>
      <c r="I297" s="208"/>
      <c r="J297" s="205"/>
      <c r="K297" s="205"/>
      <c r="L297" s="209"/>
      <c r="M297" s="210"/>
      <c r="N297" s="211"/>
      <c r="O297" s="211"/>
      <c r="P297" s="211"/>
      <c r="Q297" s="211"/>
      <c r="R297" s="211"/>
      <c r="S297" s="211"/>
      <c r="T297" s="212"/>
      <c r="AT297" s="213" t="s">
        <v>158</v>
      </c>
      <c r="AU297" s="213" t="s">
        <v>82</v>
      </c>
      <c r="AV297" s="14" t="s">
        <v>80</v>
      </c>
      <c r="AW297" s="14" t="s">
        <v>33</v>
      </c>
      <c r="AX297" s="14" t="s">
        <v>72</v>
      </c>
      <c r="AY297" s="213" t="s">
        <v>143</v>
      </c>
    </row>
    <row r="298" spans="2:51" s="13" customFormat="1" ht="12">
      <c r="B298" s="193"/>
      <c r="C298" s="194"/>
      <c r="D298" s="188" t="s">
        <v>158</v>
      </c>
      <c r="E298" s="195" t="s">
        <v>19</v>
      </c>
      <c r="F298" s="196" t="s">
        <v>2504</v>
      </c>
      <c r="G298" s="194"/>
      <c r="H298" s="197">
        <v>32</v>
      </c>
      <c r="I298" s="198"/>
      <c r="J298" s="194"/>
      <c r="K298" s="194"/>
      <c r="L298" s="199"/>
      <c r="M298" s="200"/>
      <c r="N298" s="201"/>
      <c r="O298" s="201"/>
      <c r="P298" s="201"/>
      <c r="Q298" s="201"/>
      <c r="R298" s="201"/>
      <c r="S298" s="201"/>
      <c r="T298" s="202"/>
      <c r="AT298" s="203" t="s">
        <v>158</v>
      </c>
      <c r="AU298" s="203" t="s">
        <v>82</v>
      </c>
      <c r="AV298" s="13" t="s">
        <v>82</v>
      </c>
      <c r="AW298" s="13" t="s">
        <v>33</v>
      </c>
      <c r="AX298" s="13" t="s">
        <v>72</v>
      </c>
      <c r="AY298" s="203" t="s">
        <v>143</v>
      </c>
    </row>
    <row r="299" spans="2:51" s="15" customFormat="1" ht="12">
      <c r="B299" s="214"/>
      <c r="C299" s="215"/>
      <c r="D299" s="188" t="s">
        <v>158</v>
      </c>
      <c r="E299" s="216" t="s">
        <v>19</v>
      </c>
      <c r="F299" s="217" t="s">
        <v>172</v>
      </c>
      <c r="G299" s="215"/>
      <c r="H299" s="218">
        <v>32</v>
      </c>
      <c r="I299" s="219"/>
      <c r="J299" s="215"/>
      <c r="K299" s="215"/>
      <c r="L299" s="220"/>
      <c r="M299" s="221"/>
      <c r="N299" s="222"/>
      <c r="O299" s="222"/>
      <c r="P299" s="222"/>
      <c r="Q299" s="222"/>
      <c r="R299" s="222"/>
      <c r="S299" s="222"/>
      <c r="T299" s="223"/>
      <c r="AT299" s="224" t="s">
        <v>158</v>
      </c>
      <c r="AU299" s="224" t="s">
        <v>82</v>
      </c>
      <c r="AV299" s="15" t="s">
        <v>149</v>
      </c>
      <c r="AW299" s="15" t="s">
        <v>33</v>
      </c>
      <c r="AX299" s="15" t="s">
        <v>80</v>
      </c>
      <c r="AY299" s="224" t="s">
        <v>143</v>
      </c>
    </row>
    <row r="300" spans="1:65" s="2" customFormat="1" ht="14.45" customHeight="1">
      <c r="A300" s="36"/>
      <c r="B300" s="37"/>
      <c r="C300" s="225" t="s">
        <v>447</v>
      </c>
      <c r="D300" s="225" t="s">
        <v>214</v>
      </c>
      <c r="E300" s="226" t="s">
        <v>2505</v>
      </c>
      <c r="F300" s="227" t="s">
        <v>2506</v>
      </c>
      <c r="G300" s="228" t="s">
        <v>148</v>
      </c>
      <c r="H300" s="229">
        <v>6</v>
      </c>
      <c r="I300" s="230"/>
      <c r="J300" s="231">
        <f>ROUND(I300*H300,2)</f>
        <v>0</v>
      </c>
      <c r="K300" s="227" t="s">
        <v>155</v>
      </c>
      <c r="L300" s="232"/>
      <c r="M300" s="233" t="s">
        <v>19</v>
      </c>
      <c r="N300" s="234" t="s">
        <v>43</v>
      </c>
      <c r="O300" s="66"/>
      <c r="P300" s="184">
        <f>O300*H300</f>
        <v>0</v>
      </c>
      <c r="Q300" s="184">
        <v>0.0008</v>
      </c>
      <c r="R300" s="184">
        <f>Q300*H300</f>
        <v>0.0048000000000000004</v>
      </c>
      <c r="S300" s="184">
        <v>0</v>
      </c>
      <c r="T300" s="185">
        <f>S300*H300</f>
        <v>0</v>
      </c>
      <c r="U300" s="36"/>
      <c r="V300" s="36"/>
      <c r="W300" s="36"/>
      <c r="X300" s="36"/>
      <c r="Y300" s="36"/>
      <c r="Z300" s="36"/>
      <c r="AA300" s="36"/>
      <c r="AB300" s="36"/>
      <c r="AC300" s="36"/>
      <c r="AD300" s="36"/>
      <c r="AE300" s="36"/>
      <c r="AR300" s="186" t="s">
        <v>356</v>
      </c>
      <c r="AT300" s="186" t="s">
        <v>214</v>
      </c>
      <c r="AU300" s="186" t="s">
        <v>82</v>
      </c>
      <c r="AY300" s="19" t="s">
        <v>143</v>
      </c>
      <c r="BE300" s="187">
        <f>IF(N300="základní",J300,0)</f>
        <v>0</v>
      </c>
      <c r="BF300" s="187">
        <f>IF(N300="snížená",J300,0)</f>
        <v>0</v>
      </c>
      <c r="BG300" s="187">
        <f>IF(N300="zákl. přenesená",J300,0)</f>
        <v>0</v>
      </c>
      <c r="BH300" s="187">
        <f>IF(N300="sníž. přenesená",J300,0)</f>
        <v>0</v>
      </c>
      <c r="BI300" s="187">
        <f>IF(N300="nulová",J300,0)</f>
        <v>0</v>
      </c>
      <c r="BJ300" s="19" t="s">
        <v>80</v>
      </c>
      <c r="BK300" s="187">
        <f>ROUND(I300*H300,2)</f>
        <v>0</v>
      </c>
      <c r="BL300" s="19" t="s">
        <v>242</v>
      </c>
      <c r="BM300" s="186" t="s">
        <v>2507</v>
      </c>
    </row>
    <row r="301" spans="1:47" s="2" customFormat="1" ht="12">
      <c r="A301" s="36"/>
      <c r="B301" s="37"/>
      <c r="C301" s="38"/>
      <c r="D301" s="188" t="s">
        <v>151</v>
      </c>
      <c r="E301" s="38"/>
      <c r="F301" s="189" t="s">
        <v>2506</v>
      </c>
      <c r="G301" s="38"/>
      <c r="H301" s="38"/>
      <c r="I301" s="190"/>
      <c r="J301" s="38"/>
      <c r="K301" s="38"/>
      <c r="L301" s="41"/>
      <c r="M301" s="191"/>
      <c r="N301" s="192"/>
      <c r="O301" s="66"/>
      <c r="P301" s="66"/>
      <c r="Q301" s="66"/>
      <c r="R301" s="66"/>
      <c r="S301" s="66"/>
      <c r="T301" s="67"/>
      <c r="U301" s="36"/>
      <c r="V301" s="36"/>
      <c r="W301" s="36"/>
      <c r="X301" s="36"/>
      <c r="Y301" s="36"/>
      <c r="Z301" s="36"/>
      <c r="AA301" s="36"/>
      <c r="AB301" s="36"/>
      <c r="AC301" s="36"/>
      <c r="AD301" s="36"/>
      <c r="AE301" s="36"/>
      <c r="AT301" s="19" t="s">
        <v>151</v>
      </c>
      <c r="AU301" s="19" t="s">
        <v>82</v>
      </c>
    </row>
    <row r="302" spans="2:51" s="14" customFormat="1" ht="12">
      <c r="B302" s="204"/>
      <c r="C302" s="205"/>
      <c r="D302" s="188" t="s">
        <v>158</v>
      </c>
      <c r="E302" s="206" t="s">
        <v>19</v>
      </c>
      <c r="F302" s="207" t="s">
        <v>2490</v>
      </c>
      <c r="G302" s="205"/>
      <c r="H302" s="206" t="s">
        <v>19</v>
      </c>
      <c r="I302" s="208"/>
      <c r="J302" s="205"/>
      <c r="K302" s="205"/>
      <c r="L302" s="209"/>
      <c r="M302" s="210"/>
      <c r="N302" s="211"/>
      <c r="O302" s="211"/>
      <c r="P302" s="211"/>
      <c r="Q302" s="211"/>
      <c r="R302" s="211"/>
      <c r="S302" s="211"/>
      <c r="T302" s="212"/>
      <c r="AT302" s="213" t="s">
        <v>158</v>
      </c>
      <c r="AU302" s="213" t="s">
        <v>82</v>
      </c>
      <c r="AV302" s="14" t="s">
        <v>80</v>
      </c>
      <c r="AW302" s="14" t="s">
        <v>33</v>
      </c>
      <c r="AX302" s="14" t="s">
        <v>72</v>
      </c>
      <c r="AY302" s="213" t="s">
        <v>143</v>
      </c>
    </row>
    <row r="303" spans="2:51" s="13" customFormat="1" ht="12">
      <c r="B303" s="193"/>
      <c r="C303" s="194"/>
      <c r="D303" s="188" t="s">
        <v>158</v>
      </c>
      <c r="E303" s="195" t="s">
        <v>19</v>
      </c>
      <c r="F303" s="196" t="s">
        <v>2508</v>
      </c>
      <c r="G303" s="194"/>
      <c r="H303" s="197">
        <v>6</v>
      </c>
      <c r="I303" s="198"/>
      <c r="J303" s="194"/>
      <c r="K303" s="194"/>
      <c r="L303" s="199"/>
      <c r="M303" s="200"/>
      <c r="N303" s="201"/>
      <c r="O303" s="201"/>
      <c r="P303" s="201"/>
      <c r="Q303" s="201"/>
      <c r="R303" s="201"/>
      <c r="S303" s="201"/>
      <c r="T303" s="202"/>
      <c r="AT303" s="203" t="s">
        <v>158</v>
      </c>
      <c r="AU303" s="203" t="s">
        <v>82</v>
      </c>
      <c r="AV303" s="13" t="s">
        <v>82</v>
      </c>
      <c r="AW303" s="13" t="s">
        <v>33</v>
      </c>
      <c r="AX303" s="13" t="s">
        <v>72</v>
      </c>
      <c r="AY303" s="203" t="s">
        <v>143</v>
      </c>
    </row>
    <row r="304" spans="2:51" s="15" customFormat="1" ht="12">
      <c r="B304" s="214"/>
      <c r="C304" s="215"/>
      <c r="D304" s="188" t="s">
        <v>158</v>
      </c>
      <c r="E304" s="216" t="s">
        <v>19</v>
      </c>
      <c r="F304" s="217" t="s">
        <v>172</v>
      </c>
      <c r="G304" s="215"/>
      <c r="H304" s="218">
        <v>6</v>
      </c>
      <c r="I304" s="219"/>
      <c r="J304" s="215"/>
      <c r="K304" s="215"/>
      <c r="L304" s="220"/>
      <c r="M304" s="221"/>
      <c r="N304" s="222"/>
      <c r="O304" s="222"/>
      <c r="P304" s="222"/>
      <c r="Q304" s="222"/>
      <c r="R304" s="222"/>
      <c r="S304" s="222"/>
      <c r="T304" s="223"/>
      <c r="AT304" s="224" t="s">
        <v>158</v>
      </c>
      <c r="AU304" s="224" t="s">
        <v>82</v>
      </c>
      <c r="AV304" s="15" t="s">
        <v>149</v>
      </c>
      <c r="AW304" s="15" t="s">
        <v>33</v>
      </c>
      <c r="AX304" s="15" t="s">
        <v>80</v>
      </c>
      <c r="AY304" s="224" t="s">
        <v>143</v>
      </c>
    </row>
    <row r="305" spans="1:65" s="2" customFormat="1" ht="14.45" customHeight="1">
      <c r="A305" s="36"/>
      <c r="B305" s="37"/>
      <c r="C305" s="225" t="s">
        <v>452</v>
      </c>
      <c r="D305" s="225" t="s">
        <v>214</v>
      </c>
      <c r="E305" s="226" t="s">
        <v>2509</v>
      </c>
      <c r="F305" s="227" t="s">
        <v>2510</v>
      </c>
      <c r="G305" s="228" t="s">
        <v>148</v>
      </c>
      <c r="H305" s="229">
        <v>5</v>
      </c>
      <c r="I305" s="230"/>
      <c r="J305" s="231">
        <f>ROUND(I305*H305,2)</f>
        <v>0</v>
      </c>
      <c r="K305" s="227" t="s">
        <v>155</v>
      </c>
      <c r="L305" s="232"/>
      <c r="M305" s="233" t="s">
        <v>19</v>
      </c>
      <c r="N305" s="234" t="s">
        <v>43</v>
      </c>
      <c r="O305" s="66"/>
      <c r="P305" s="184">
        <f>O305*H305</f>
        <v>0</v>
      </c>
      <c r="Q305" s="184">
        <v>0.0019</v>
      </c>
      <c r="R305" s="184">
        <f>Q305*H305</f>
        <v>0.0095</v>
      </c>
      <c r="S305" s="184">
        <v>0</v>
      </c>
      <c r="T305" s="185">
        <f>S305*H305</f>
        <v>0</v>
      </c>
      <c r="U305" s="36"/>
      <c r="V305" s="36"/>
      <c r="W305" s="36"/>
      <c r="X305" s="36"/>
      <c r="Y305" s="36"/>
      <c r="Z305" s="36"/>
      <c r="AA305" s="36"/>
      <c r="AB305" s="36"/>
      <c r="AC305" s="36"/>
      <c r="AD305" s="36"/>
      <c r="AE305" s="36"/>
      <c r="AR305" s="186" t="s">
        <v>356</v>
      </c>
      <c r="AT305" s="186" t="s">
        <v>214</v>
      </c>
      <c r="AU305" s="186" t="s">
        <v>82</v>
      </c>
      <c r="AY305" s="19" t="s">
        <v>143</v>
      </c>
      <c r="BE305" s="187">
        <f>IF(N305="základní",J305,0)</f>
        <v>0</v>
      </c>
      <c r="BF305" s="187">
        <f>IF(N305="snížená",J305,0)</f>
        <v>0</v>
      </c>
      <c r="BG305" s="187">
        <f>IF(N305="zákl. přenesená",J305,0)</f>
        <v>0</v>
      </c>
      <c r="BH305" s="187">
        <f>IF(N305="sníž. přenesená",J305,0)</f>
        <v>0</v>
      </c>
      <c r="BI305" s="187">
        <f>IF(N305="nulová",J305,0)</f>
        <v>0</v>
      </c>
      <c r="BJ305" s="19" t="s">
        <v>80</v>
      </c>
      <c r="BK305" s="187">
        <f>ROUND(I305*H305,2)</f>
        <v>0</v>
      </c>
      <c r="BL305" s="19" t="s">
        <v>242</v>
      </c>
      <c r="BM305" s="186" t="s">
        <v>2511</v>
      </c>
    </row>
    <row r="306" spans="1:47" s="2" customFormat="1" ht="12">
      <c r="A306" s="36"/>
      <c r="B306" s="37"/>
      <c r="C306" s="38"/>
      <c r="D306" s="188" t="s">
        <v>151</v>
      </c>
      <c r="E306" s="38"/>
      <c r="F306" s="189" t="s">
        <v>2510</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151</v>
      </c>
      <c r="AU306" s="19" t="s">
        <v>82</v>
      </c>
    </row>
    <row r="307" spans="2:51" s="14" customFormat="1" ht="12">
      <c r="B307" s="204"/>
      <c r="C307" s="205"/>
      <c r="D307" s="188" t="s">
        <v>158</v>
      </c>
      <c r="E307" s="206" t="s">
        <v>19</v>
      </c>
      <c r="F307" s="207" t="s">
        <v>2395</v>
      </c>
      <c r="G307" s="205"/>
      <c r="H307" s="206" t="s">
        <v>19</v>
      </c>
      <c r="I307" s="208"/>
      <c r="J307" s="205"/>
      <c r="K307" s="205"/>
      <c r="L307" s="209"/>
      <c r="M307" s="210"/>
      <c r="N307" s="211"/>
      <c r="O307" s="211"/>
      <c r="P307" s="211"/>
      <c r="Q307" s="211"/>
      <c r="R307" s="211"/>
      <c r="S307" s="211"/>
      <c r="T307" s="212"/>
      <c r="AT307" s="213" t="s">
        <v>158</v>
      </c>
      <c r="AU307" s="213" t="s">
        <v>82</v>
      </c>
      <c r="AV307" s="14" t="s">
        <v>80</v>
      </c>
      <c r="AW307" s="14" t="s">
        <v>33</v>
      </c>
      <c r="AX307" s="14" t="s">
        <v>72</v>
      </c>
      <c r="AY307" s="213" t="s">
        <v>143</v>
      </c>
    </row>
    <row r="308" spans="2:51" s="13" customFormat="1" ht="12">
      <c r="B308" s="193"/>
      <c r="C308" s="194"/>
      <c r="D308" s="188" t="s">
        <v>158</v>
      </c>
      <c r="E308" s="195" t="s">
        <v>19</v>
      </c>
      <c r="F308" s="196" t="s">
        <v>2512</v>
      </c>
      <c r="G308" s="194"/>
      <c r="H308" s="197">
        <v>5</v>
      </c>
      <c r="I308" s="198"/>
      <c r="J308" s="194"/>
      <c r="K308" s="194"/>
      <c r="L308" s="199"/>
      <c r="M308" s="200"/>
      <c r="N308" s="201"/>
      <c r="O308" s="201"/>
      <c r="P308" s="201"/>
      <c r="Q308" s="201"/>
      <c r="R308" s="201"/>
      <c r="S308" s="201"/>
      <c r="T308" s="202"/>
      <c r="AT308" s="203" t="s">
        <v>158</v>
      </c>
      <c r="AU308" s="203" t="s">
        <v>82</v>
      </c>
      <c r="AV308" s="13" t="s">
        <v>82</v>
      </c>
      <c r="AW308" s="13" t="s">
        <v>33</v>
      </c>
      <c r="AX308" s="13" t="s">
        <v>72</v>
      </c>
      <c r="AY308" s="203" t="s">
        <v>143</v>
      </c>
    </row>
    <row r="309" spans="2:51" s="15" customFormat="1" ht="12">
      <c r="B309" s="214"/>
      <c r="C309" s="215"/>
      <c r="D309" s="188" t="s">
        <v>158</v>
      </c>
      <c r="E309" s="216" t="s">
        <v>19</v>
      </c>
      <c r="F309" s="217" t="s">
        <v>172</v>
      </c>
      <c r="G309" s="215"/>
      <c r="H309" s="218">
        <v>5</v>
      </c>
      <c r="I309" s="219"/>
      <c r="J309" s="215"/>
      <c r="K309" s="215"/>
      <c r="L309" s="220"/>
      <c r="M309" s="221"/>
      <c r="N309" s="222"/>
      <c r="O309" s="222"/>
      <c r="P309" s="222"/>
      <c r="Q309" s="222"/>
      <c r="R309" s="222"/>
      <c r="S309" s="222"/>
      <c r="T309" s="223"/>
      <c r="AT309" s="224" t="s">
        <v>158</v>
      </c>
      <c r="AU309" s="224" t="s">
        <v>82</v>
      </c>
      <c r="AV309" s="15" t="s">
        <v>149</v>
      </c>
      <c r="AW309" s="15" t="s">
        <v>33</v>
      </c>
      <c r="AX309" s="15" t="s">
        <v>80</v>
      </c>
      <c r="AY309" s="224" t="s">
        <v>143</v>
      </c>
    </row>
    <row r="310" spans="1:65" s="2" customFormat="1" ht="24.2" customHeight="1">
      <c r="A310" s="36"/>
      <c r="B310" s="37"/>
      <c r="C310" s="175" t="s">
        <v>457</v>
      </c>
      <c r="D310" s="175" t="s">
        <v>145</v>
      </c>
      <c r="E310" s="176" t="s">
        <v>2513</v>
      </c>
      <c r="F310" s="177" t="s">
        <v>2514</v>
      </c>
      <c r="G310" s="178" t="s">
        <v>148</v>
      </c>
      <c r="H310" s="179">
        <v>36</v>
      </c>
      <c r="I310" s="180"/>
      <c r="J310" s="181">
        <f>ROUND(I310*H310,2)</f>
        <v>0</v>
      </c>
      <c r="K310" s="177" t="s">
        <v>155</v>
      </c>
      <c r="L310" s="41"/>
      <c r="M310" s="182" t="s">
        <v>19</v>
      </c>
      <c r="N310" s="183" t="s">
        <v>43</v>
      </c>
      <c r="O310" s="66"/>
      <c r="P310" s="184">
        <f>O310*H310</f>
        <v>0</v>
      </c>
      <c r="Q310" s="184">
        <v>0</v>
      </c>
      <c r="R310" s="184">
        <f>Q310*H310</f>
        <v>0</v>
      </c>
      <c r="S310" s="184">
        <v>0</v>
      </c>
      <c r="T310" s="185">
        <f>S310*H310</f>
        <v>0</v>
      </c>
      <c r="U310" s="36"/>
      <c r="V310" s="36"/>
      <c r="W310" s="36"/>
      <c r="X310" s="36"/>
      <c r="Y310" s="36"/>
      <c r="Z310" s="36"/>
      <c r="AA310" s="36"/>
      <c r="AB310" s="36"/>
      <c r="AC310" s="36"/>
      <c r="AD310" s="36"/>
      <c r="AE310" s="36"/>
      <c r="AR310" s="186" t="s">
        <v>242</v>
      </c>
      <c r="AT310" s="186" t="s">
        <v>145</v>
      </c>
      <c r="AU310" s="186" t="s">
        <v>82</v>
      </c>
      <c r="AY310" s="19" t="s">
        <v>143</v>
      </c>
      <c r="BE310" s="187">
        <f>IF(N310="základní",J310,0)</f>
        <v>0</v>
      </c>
      <c r="BF310" s="187">
        <f>IF(N310="snížená",J310,0)</f>
        <v>0</v>
      </c>
      <c r="BG310" s="187">
        <f>IF(N310="zákl. přenesená",J310,0)</f>
        <v>0</v>
      </c>
      <c r="BH310" s="187">
        <f>IF(N310="sníž. přenesená",J310,0)</f>
        <v>0</v>
      </c>
      <c r="BI310" s="187">
        <f>IF(N310="nulová",J310,0)</f>
        <v>0</v>
      </c>
      <c r="BJ310" s="19" t="s">
        <v>80</v>
      </c>
      <c r="BK310" s="187">
        <f>ROUND(I310*H310,2)</f>
        <v>0</v>
      </c>
      <c r="BL310" s="19" t="s">
        <v>242</v>
      </c>
      <c r="BM310" s="186" t="s">
        <v>2515</v>
      </c>
    </row>
    <row r="311" spans="1:47" s="2" customFormat="1" ht="19.5">
      <c r="A311" s="36"/>
      <c r="B311" s="37"/>
      <c r="C311" s="38"/>
      <c r="D311" s="188" t="s">
        <v>151</v>
      </c>
      <c r="E311" s="38"/>
      <c r="F311" s="189" t="s">
        <v>2516</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151</v>
      </c>
      <c r="AU311" s="19" t="s">
        <v>82</v>
      </c>
    </row>
    <row r="312" spans="2:51" s="14" customFormat="1" ht="12">
      <c r="B312" s="204"/>
      <c r="C312" s="205"/>
      <c r="D312" s="188" t="s">
        <v>158</v>
      </c>
      <c r="E312" s="206" t="s">
        <v>19</v>
      </c>
      <c r="F312" s="207" t="s">
        <v>2418</v>
      </c>
      <c r="G312" s="205"/>
      <c r="H312" s="206" t="s">
        <v>19</v>
      </c>
      <c r="I312" s="208"/>
      <c r="J312" s="205"/>
      <c r="K312" s="205"/>
      <c r="L312" s="209"/>
      <c r="M312" s="210"/>
      <c r="N312" s="211"/>
      <c r="O312" s="211"/>
      <c r="P312" s="211"/>
      <c r="Q312" s="211"/>
      <c r="R312" s="211"/>
      <c r="S312" s="211"/>
      <c r="T312" s="212"/>
      <c r="AT312" s="213" t="s">
        <v>158</v>
      </c>
      <c r="AU312" s="213" t="s">
        <v>82</v>
      </c>
      <c r="AV312" s="14" t="s">
        <v>80</v>
      </c>
      <c r="AW312" s="14" t="s">
        <v>33</v>
      </c>
      <c r="AX312" s="14" t="s">
        <v>72</v>
      </c>
      <c r="AY312" s="213" t="s">
        <v>143</v>
      </c>
    </row>
    <row r="313" spans="2:51" s="13" customFormat="1" ht="12">
      <c r="B313" s="193"/>
      <c r="C313" s="194"/>
      <c r="D313" s="188" t="s">
        <v>158</v>
      </c>
      <c r="E313" s="195" t="s">
        <v>19</v>
      </c>
      <c r="F313" s="196" t="s">
        <v>2517</v>
      </c>
      <c r="G313" s="194"/>
      <c r="H313" s="197">
        <v>36</v>
      </c>
      <c r="I313" s="198"/>
      <c r="J313" s="194"/>
      <c r="K313" s="194"/>
      <c r="L313" s="199"/>
      <c r="M313" s="200"/>
      <c r="N313" s="201"/>
      <c r="O313" s="201"/>
      <c r="P313" s="201"/>
      <c r="Q313" s="201"/>
      <c r="R313" s="201"/>
      <c r="S313" s="201"/>
      <c r="T313" s="202"/>
      <c r="AT313" s="203" t="s">
        <v>158</v>
      </c>
      <c r="AU313" s="203" t="s">
        <v>82</v>
      </c>
      <c r="AV313" s="13" t="s">
        <v>82</v>
      </c>
      <c r="AW313" s="13" t="s">
        <v>33</v>
      </c>
      <c r="AX313" s="13" t="s">
        <v>72</v>
      </c>
      <c r="AY313" s="203" t="s">
        <v>143</v>
      </c>
    </row>
    <row r="314" spans="2:51" s="15" customFormat="1" ht="12">
      <c r="B314" s="214"/>
      <c r="C314" s="215"/>
      <c r="D314" s="188" t="s">
        <v>158</v>
      </c>
      <c r="E314" s="216" t="s">
        <v>19</v>
      </c>
      <c r="F314" s="217" t="s">
        <v>172</v>
      </c>
      <c r="G314" s="215"/>
      <c r="H314" s="218">
        <v>36</v>
      </c>
      <c r="I314" s="219"/>
      <c r="J314" s="215"/>
      <c r="K314" s="215"/>
      <c r="L314" s="220"/>
      <c r="M314" s="221"/>
      <c r="N314" s="222"/>
      <c r="O314" s="222"/>
      <c r="P314" s="222"/>
      <c r="Q314" s="222"/>
      <c r="R314" s="222"/>
      <c r="S314" s="222"/>
      <c r="T314" s="223"/>
      <c r="AT314" s="224" t="s">
        <v>158</v>
      </c>
      <c r="AU314" s="224" t="s">
        <v>82</v>
      </c>
      <c r="AV314" s="15" t="s">
        <v>149</v>
      </c>
      <c r="AW314" s="15" t="s">
        <v>33</v>
      </c>
      <c r="AX314" s="15" t="s">
        <v>80</v>
      </c>
      <c r="AY314" s="224" t="s">
        <v>143</v>
      </c>
    </row>
    <row r="315" spans="1:65" s="2" customFormat="1" ht="24.2" customHeight="1">
      <c r="A315" s="36"/>
      <c r="B315" s="37"/>
      <c r="C315" s="225" t="s">
        <v>465</v>
      </c>
      <c r="D315" s="225" t="s">
        <v>214</v>
      </c>
      <c r="E315" s="226" t="s">
        <v>2518</v>
      </c>
      <c r="F315" s="227" t="s">
        <v>2519</v>
      </c>
      <c r="G315" s="228" t="s">
        <v>148</v>
      </c>
      <c r="H315" s="229">
        <v>3</v>
      </c>
      <c r="I315" s="230"/>
      <c r="J315" s="231">
        <f>ROUND(I315*H315,2)</f>
        <v>0</v>
      </c>
      <c r="K315" s="227" t="s">
        <v>155</v>
      </c>
      <c r="L315" s="232"/>
      <c r="M315" s="233" t="s">
        <v>19</v>
      </c>
      <c r="N315" s="234" t="s">
        <v>43</v>
      </c>
      <c r="O315" s="66"/>
      <c r="P315" s="184">
        <f>O315*H315</f>
        <v>0</v>
      </c>
      <c r="Q315" s="184">
        <v>0.0017</v>
      </c>
      <c r="R315" s="184">
        <f>Q315*H315</f>
        <v>0.0050999999999999995</v>
      </c>
      <c r="S315" s="184">
        <v>0</v>
      </c>
      <c r="T315" s="185">
        <f>S315*H315</f>
        <v>0</v>
      </c>
      <c r="U315" s="36"/>
      <c r="V315" s="36"/>
      <c r="W315" s="36"/>
      <c r="X315" s="36"/>
      <c r="Y315" s="36"/>
      <c r="Z315" s="36"/>
      <c r="AA315" s="36"/>
      <c r="AB315" s="36"/>
      <c r="AC315" s="36"/>
      <c r="AD315" s="36"/>
      <c r="AE315" s="36"/>
      <c r="AR315" s="186" t="s">
        <v>356</v>
      </c>
      <c r="AT315" s="186" t="s">
        <v>214</v>
      </c>
      <c r="AU315" s="186" t="s">
        <v>82</v>
      </c>
      <c r="AY315" s="19" t="s">
        <v>143</v>
      </c>
      <c r="BE315" s="187">
        <f>IF(N315="základní",J315,0)</f>
        <v>0</v>
      </c>
      <c r="BF315" s="187">
        <f>IF(N315="snížená",J315,0)</f>
        <v>0</v>
      </c>
      <c r="BG315" s="187">
        <f>IF(N315="zákl. přenesená",J315,0)</f>
        <v>0</v>
      </c>
      <c r="BH315" s="187">
        <f>IF(N315="sníž. přenesená",J315,0)</f>
        <v>0</v>
      </c>
      <c r="BI315" s="187">
        <f>IF(N315="nulová",J315,0)</f>
        <v>0</v>
      </c>
      <c r="BJ315" s="19" t="s">
        <v>80</v>
      </c>
      <c r="BK315" s="187">
        <f>ROUND(I315*H315,2)</f>
        <v>0</v>
      </c>
      <c r="BL315" s="19" t="s">
        <v>242</v>
      </c>
      <c r="BM315" s="186" t="s">
        <v>2520</v>
      </c>
    </row>
    <row r="316" spans="1:47" s="2" customFormat="1" ht="12">
      <c r="A316" s="36"/>
      <c r="B316" s="37"/>
      <c r="C316" s="38"/>
      <c r="D316" s="188" t="s">
        <v>151</v>
      </c>
      <c r="E316" s="38"/>
      <c r="F316" s="189" t="s">
        <v>2519</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151</v>
      </c>
      <c r="AU316" s="19" t="s">
        <v>82</v>
      </c>
    </row>
    <row r="317" spans="2:51" s="14" customFormat="1" ht="12">
      <c r="B317" s="204"/>
      <c r="C317" s="205"/>
      <c r="D317" s="188" t="s">
        <v>158</v>
      </c>
      <c r="E317" s="206" t="s">
        <v>19</v>
      </c>
      <c r="F317" s="207" t="s">
        <v>2395</v>
      </c>
      <c r="G317" s="205"/>
      <c r="H317" s="206" t="s">
        <v>19</v>
      </c>
      <c r="I317" s="208"/>
      <c r="J317" s="205"/>
      <c r="K317" s="205"/>
      <c r="L317" s="209"/>
      <c r="M317" s="210"/>
      <c r="N317" s="211"/>
      <c r="O317" s="211"/>
      <c r="P317" s="211"/>
      <c r="Q317" s="211"/>
      <c r="R317" s="211"/>
      <c r="S317" s="211"/>
      <c r="T317" s="212"/>
      <c r="AT317" s="213" t="s">
        <v>158</v>
      </c>
      <c r="AU317" s="213" t="s">
        <v>82</v>
      </c>
      <c r="AV317" s="14" t="s">
        <v>80</v>
      </c>
      <c r="AW317" s="14" t="s">
        <v>33</v>
      </c>
      <c r="AX317" s="14" t="s">
        <v>72</v>
      </c>
      <c r="AY317" s="213" t="s">
        <v>143</v>
      </c>
    </row>
    <row r="318" spans="2:51" s="13" customFormat="1" ht="12">
      <c r="B318" s="193"/>
      <c r="C318" s="194"/>
      <c r="D318" s="188" t="s">
        <v>158</v>
      </c>
      <c r="E318" s="195" t="s">
        <v>19</v>
      </c>
      <c r="F318" s="196" t="s">
        <v>2521</v>
      </c>
      <c r="G318" s="194"/>
      <c r="H318" s="197">
        <v>3</v>
      </c>
      <c r="I318" s="198"/>
      <c r="J318" s="194"/>
      <c r="K318" s="194"/>
      <c r="L318" s="199"/>
      <c r="M318" s="200"/>
      <c r="N318" s="201"/>
      <c r="O318" s="201"/>
      <c r="P318" s="201"/>
      <c r="Q318" s="201"/>
      <c r="R318" s="201"/>
      <c r="S318" s="201"/>
      <c r="T318" s="202"/>
      <c r="AT318" s="203" t="s">
        <v>158</v>
      </c>
      <c r="AU318" s="203" t="s">
        <v>82</v>
      </c>
      <c r="AV318" s="13" t="s">
        <v>82</v>
      </c>
      <c r="AW318" s="13" t="s">
        <v>33</v>
      </c>
      <c r="AX318" s="13" t="s">
        <v>72</v>
      </c>
      <c r="AY318" s="203" t="s">
        <v>143</v>
      </c>
    </row>
    <row r="319" spans="2:51" s="15" customFormat="1" ht="12">
      <c r="B319" s="214"/>
      <c r="C319" s="215"/>
      <c r="D319" s="188" t="s">
        <v>158</v>
      </c>
      <c r="E319" s="216" t="s">
        <v>19</v>
      </c>
      <c r="F319" s="217" t="s">
        <v>172</v>
      </c>
      <c r="G319" s="215"/>
      <c r="H319" s="218">
        <v>3</v>
      </c>
      <c r="I319" s="219"/>
      <c r="J319" s="215"/>
      <c r="K319" s="215"/>
      <c r="L319" s="220"/>
      <c r="M319" s="221"/>
      <c r="N319" s="222"/>
      <c r="O319" s="222"/>
      <c r="P319" s="222"/>
      <c r="Q319" s="222"/>
      <c r="R319" s="222"/>
      <c r="S319" s="222"/>
      <c r="T319" s="223"/>
      <c r="AT319" s="224" t="s">
        <v>158</v>
      </c>
      <c r="AU319" s="224" t="s">
        <v>82</v>
      </c>
      <c r="AV319" s="15" t="s">
        <v>149</v>
      </c>
      <c r="AW319" s="15" t="s">
        <v>33</v>
      </c>
      <c r="AX319" s="15" t="s">
        <v>80</v>
      </c>
      <c r="AY319" s="224" t="s">
        <v>143</v>
      </c>
    </row>
    <row r="320" spans="1:65" s="2" customFormat="1" ht="24.2" customHeight="1">
      <c r="A320" s="36"/>
      <c r="B320" s="37"/>
      <c r="C320" s="225" t="s">
        <v>473</v>
      </c>
      <c r="D320" s="225" t="s">
        <v>214</v>
      </c>
      <c r="E320" s="226" t="s">
        <v>2522</v>
      </c>
      <c r="F320" s="227" t="s">
        <v>2523</v>
      </c>
      <c r="G320" s="228" t="s">
        <v>148</v>
      </c>
      <c r="H320" s="229">
        <v>26</v>
      </c>
      <c r="I320" s="230"/>
      <c r="J320" s="231">
        <f>ROUND(I320*H320,2)</f>
        <v>0</v>
      </c>
      <c r="K320" s="227" t="s">
        <v>155</v>
      </c>
      <c r="L320" s="232"/>
      <c r="M320" s="233" t="s">
        <v>19</v>
      </c>
      <c r="N320" s="234" t="s">
        <v>43</v>
      </c>
      <c r="O320" s="66"/>
      <c r="P320" s="184">
        <f>O320*H320</f>
        <v>0</v>
      </c>
      <c r="Q320" s="184">
        <v>0.0006</v>
      </c>
      <c r="R320" s="184">
        <f>Q320*H320</f>
        <v>0.0156</v>
      </c>
      <c r="S320" s="184">
        <v>0</v>
      </c>
      <c r="T320" s="185">
        <f>S320*H320</f>
        <v>0</v>
      </c>
      <c r="U320" s="36"/>
      <c r="V320" s="36"/>
      <c r="W320" s="36"/>
      <c r="X320" s="36"/>
      <c r="Y320" s="36"/>
      <c r="Z320" s="36"/>
      <c r="AA320" s="36"/>
      <c r="AB320" s="36"/>
      <c r="AC320" s="36"/>
      <c r="AD320" s="36"/>
      <c r="AE320" s="36"/>
      <c r="AR320" s="186" t="s">
        <v>356</v>
      </c>
      <c r="AT320" s="186" t="s">
        <v>214</v>
      </c>
      <c r="AU320" s="186" t="s">
        <v>82</v>
      </c>
      <c r="AY320" s="19" t="s">
        <v>143</v>
      </c>
      <c r="BE320" s="187">
        <f>IF(N320="základní",J320,0)</f>
        <v>0</v>
      </c>
      <c r="BF320" s="187">
        <f>IF(N320="snížená",J320,0)</f>
        <v>0</v>
      </c>
      <c r="BG320" s="187">
        <f>IF(N320="zákl. přenesená",J320,0)</f>
        <v>0</v>
      </c>
      <c r="BH320" s="187">
        <f>IF(N320="sníž. přenesená",J320,0)</f>
        <v>0</v>
      </c>
      <c r="BI320" s="187">
        <f>IF(N320="nulová",J320,0)</f>
        <v>0</v>
      </c>
      <c r="BJ320" s="19" t="s">
        <v>80</v>
      </c>
      <c r="BK320" s="187">
        <f>ROUND(I320*H320,2)</f>
        <v>0</v>
      </c>
      <c r="BL320" s="19" t="s">
        <v>242</v>
      </c>
      <c r="BM320" s="186" t="s">
        <v>2524</v>
      </c>
    </row>
    <row r="321" spans="1:47" s="2" customFormat="1" ht="12">
      <c r="A321" s="36"/>
      <c r="B321" s="37"/>
      <c r="C321" s="38"/>
      <c r="D321" s="188" t="s">
        <v>151</v>
      </c>
      <c r="E321" s="38"/>
      <c r="F321" s="189" t="s">
        <v>2523</v>
      </c>
      <c r="G321" s="38"/>
      <c r="H321" s="38"/>
      <c r="I321" s="190"/>
      <c r="J321" s="38"/>
      <c r="K321" s="38"/>
      <c r="L321" s="41"/>
      <c r="M321" s="191"/>
      <c r="N321" s="192"/>
      <c r="O321" s="66"/>
      <c r="P321" s="66"/>
      <c r="Q321" s="66"/>
      <c r="R321" s="66"/>
      <c r="S321" s="66"/>
      <c r="T321" s="67"/>
      <c r="U321" s="36"/>
      <c r="V321" s="36"/>
      <c r="W321" s="36"/>
      <c r="X321" s="36"/>
      <c r="Y321" s="36"/>
      <c r="Z321" s="36"/>
      <c r="AA321" s="36"/>
      <c r="AB321" s="36"/>
      <c r="AC321" s="36"/>
      <c r="AD321" s="36"/>
      <c r="AE321" s="36"/>
      <c r="AT321" s="19" t="s">
        <v>151</v>
      </c>
      <c r="AU321" s="19" t="s">
        <v>82</v>
      </c>
    </row>
    <row r="322" spans="2:51" s="14" customFormat="1" ht="12">
      <c r="B322" s="204"/>
      <c r="C322" s="205"/>
      <c r="D322" s="188" t="s">
        <v>158</v>
      </c>
      <c r="E322" s="206" t="s">
        <v>19</v>
      </c>
      <c r="F322" s="207" t="s">
        <v>2418</v>
      </c>
      <c r="G322" s="205"/>
      <c r="H322" s="206" t="s">
        <v>19</v>
      </c>
      <c r="I322" s="208"/>
      <c r="J322" s="205"/>
      <c r="K322" s="205"/>
      <c r="L322" s="209"/>
      <c r="M322" s="210"/>
      <c r="N322" s="211"/>
      <c r="O322" s="211"/>
      <c r="P322" s="211"/>
      <c r="Q322" s="211"/>
      <c r="R322" s="211"/>
      <c r="S322" s="211"/>
      <c r="T322" s="212"/>
      <c r="AT322" s="213" t="s">
        <v>158</v>
      </c>
      <c r="AU322" s="213" t="s">
        <v>82</v>
      </c>
      <c r="AV322" s="14" t="s">
        <v>80</v>
      </c>
      <c r="AW322" s="14" t="s">
        <v>33</v>
      </c>
      <c r="AX322" s="14" t="s">
        <v>72</v>
      </c>
      <c r="AY322" s="213" t="s">
        <v>143</v>
      </c>
    </row>
    <row r="323" spans="2:51" s="13" customFormat="1" ht="12">
      <c r="B323" s="193"/>
      <c r="C323" s="194"/>
      <c r="D323" s="188" t="s">
        <v>158</v>
      </c>
      <c r="E323" s="195" t="s">
        <v>19</v>
      </c>
      <c r="F323" s="196" t="s">
        <v>2525</v>
      </c>
      <c r="G323" s="194"/>
      <c r="H323" s="197">
        <v>26</v>
      </c>
      <c r="I323" s="198"/>
      <c r="J323" s="194"/>
      <c r="K323" s="194"/>
      <c r="L323" s="199"/>
      <c r="M323" s="200"/>
      <c r="N323" s="201"/>
      <c r="O323" s="201"/>
      <c r="P323" s="201"/>
      <c r="Q323" s="201"/>
      <c r="R323" s="201"/>
      <c r="S323" s="201"/>
      <c r="T323" s="202"/>
      <c r="AT323" s="203" t="s">
        <v>158</v>
      </c>
      <c r="AU323" s="203" t="s">
        <v>82</v>
      </c>
      <c r="AV323" s="13" t="s">
        <v>82</v>
      </c>
      <c r="AW323" s="13" t="s">
        <v>33</v>
      </c>
      <c r="AX323" s="13" t="s">
        <v>72</v>
      </c>
      <c r="AY323" s="203" t="s">
        <v>143</v>
      </c>
    </row>
    <row r="324" spans="2:51" s="15" customFormat="1" ht="12">
      <c r="B324" s="214"/>
      <c r="C324" s="215"/>
      <c r="D324" s="188" t="s">
        <v>158</v>
      </c>
      <c r="E324" s="216" t="s">
        <v>19</v>
      </c>
      <c r="F324" s="217" t="s">
        <v>172</v>
      </c>
      <c r="G324" s="215"/>
      <c r="H324" s="218">
        <v>26</v>
      </c>
      <c r="I324" s="219"/>
      <c r="J324" s="215"/>
      <c r="K324" s="215"/>
      <c r="L324" s="220"/>
      <c r="M324" s="221"/>
      <c r="N324" s="222"/>
      <c r="O324" s="222"/>
      <c r="P324" s="222"/>
      <c r="Q324" s="222"/>
      <c r="R324" s="222"/>
      <c r="S324" s="222"/>
      <c r="T324" s="223"/>
      <c r="AT324" s="224" t="s">
        <v>158</v>
      </c>
      <c r="AU324" s="224" t="s">
        <v>82</v>
      </c>
      <c r="AV324" s="15" t="s">
        <v>149</v>
      </c>
      <c r="AW324" s="15" t="s">
        <v>33</v>
      </c>
      <c r="AX324" s="15" t="s">
        <v>80</v>
      </c>
      <c r="AY324" s="224" t="s">
        <v>143</v>
      </c>
    </row>
    <row r="325" spans="1:65" s="2" customFormat="1" ht="24.2" customHeight="1">
      <c r="A325" s="36"/>
      <c r="B325" s="37"/>
      <c r="C325" s="225" t="s">
        <v>479</v>
      </c>
      <c r="D325" s="225" t="s">
        <v>214</v>
      </c>
      <c r="E325" s="226" t="s">
        <v>2526</v>
      </c>
      <c r="F325" s="227" t="s">
        <v>2527</v>
      </c>
      <c r="G325" s="228" t="s">
        <v>148</v>
      </c>
      <c r="H325" s="229">
        <v>2</v>
      </c>
      <c r="I325" s="230"/>
      <c r="J325" s="231">
        <f>ROUND(I325*H325,2)</f>
        <v>0</v>
      </c>
      <c r="K325" s="227" t="s">
        <v>155</v>
      </c>
      <c r="L325" s="232"/>
      <c r="M325" s="233" t="s">
        <v>19</v>
      </c>
      <c r="N325" s="234" t="s">
        <v>43</v>
      </c>
      <c r="O325" s="66"/>
      <c r="P325" s="184">
        <f>O325*H325</f>
        <v>0</v>
      </c>
      <c r="Q325" s="184">
        <v>0.0009</v>
      </c>
      <c r="R325" s="184">
        <f>Q325*H325</f>
        <v>0.0018</v>
      </c>
      <c r="S325" s="184">
        <v>0</v>
      </c>
      <c r="T325" s="185">
        <f>S325*H325</f>
        <v>0</v>
      </c>
      <c r="U325" s="36"/>
      <c r="V325" s="36"/>
      <c r="W325" s="36"/>
      <c r="X325" s="36"/>
      <c r="Y325" s="36"/>
      <c r="Z325" s="36"/>
      <c r="AA325" s="36"/>
      <c r="AB325" s="36"/>
      <c r="AC325" s="36"/>
      <c r="AD325" s="36"/>
      <c r="AE325" s="36"/>
      <c r="AR325" s="186" t="s">
        <v>356</v>
      </c>
      <c r="AT325" s="186" t="s">
        <v>214</v>
      </c>
      <c r="AU325" s="186" t="s">
        <v>82</v>
      </c>
      <c r="AY325" s="19" t="s">
        <v>143</v>
      </c>
      <c r="BE325" s="187">
        <f>IF(N325="základní",J325,0)</f>
        <v>0</v>
      </c>
      <c r="BF325" s="187">
        <f>IF(N325="snížená",J325,0)</f>
        <v>0</v>
      </c>
      <c r="BG325" s="187">
        <f>IF(N325="zákl. přenesená",J325,0)</f>
        <v>0</v>
      </c>
      <c r="BH325" s="187">
        <f>IF(N325="sníž. přenesená",J325,0)</f>
        <v>0</v>
      </c>
      <c r="BI325" s="187">
        <f>IF(N325="nulová",J325,0)</f>
        <v>0</v>
      </c>
      <c r="BJ325" s="19" t="s">
        <v>80</v>
      </c>
      <c r="BK325" s="187">
        <f>ROUND(I325*H325,2)</f>
        <v>0</v>
      </c>
      <c r="BL325" s="19" t="s">
        <v>242</v>
      </c>
      <c r="BM325" s="186" t="s">
        <v>2528</v>
      </c>
    </row>
    <row r="326" spans="1:47" s="2" customFormat="1" ht="12">
      <c r="A326" s="36"/>
      <c r="B326" s="37"/>
      <c r="C326" s="38"/>
      <c r="D326" s="188" t="s">
        <v>151</v>
      </c>
      <c r="E326" s="38"/>
      <c r="F326" s="189" t="s">
        <v>2527</v>
      </c>
      <c r="G326" s="38"/>
      <c r="H326" s="38"/>
      <c r="I326" s="190"/>
      <c r="J326" s="38"/>
      <c r="K326" s="38"/>
      <c r="L326" s="41"/>
      <c r="M326" s="191"/>
      <c r="N326" s="192"/>
      <c r="O326" s="66"/>
      <c r="P326" s="66"/>
      <c r="Q326" s="66"/>
      <c r="R326" s="66"/>
      <c r="S326" s="66"/>
      <c r="T326" s="67"/>
      <c r="U326" s="36"/>
      <c r="V326" s="36"/>
      <c r="W326" s="36"/>
      <c r="X326" s="36"/>
      <c r="Y326" s="36"/>
      <c r="Z326" s="36"/>
      <c r="AA326" s="36"/>
      <c r="AB326" s="36"/>
      <c r="AC326" s="36"/>
      <c r="AD326" s="36"/>
      <c r="AE326" s="36"/>
      <c r="AT326" s="19" t="s">
        <v>151</v>
      </c>
      <c r="AU326" s="19" t="s">
        <v>82</v>
      </c>
    </row>
    <row r="327" spans="2:51" s="14" customFormat="1" ht="12">
      <c r="B327" s="204"/>
      <c r="C327" s="205"/>
      <c r="D327" s="188" t="s">
        <v>158</v>
      </c>
      <c r="E327" s="206" t="s">
        <v>19</v>
      </c>
      <c r="F327" s="207" t="s">
        <v>2391</v>
      </c>
      <c r="G327" s="205"/>
      <c r="H327" s="206" t="s">
        <v>19</v>
      </c>
      <c r="I327" s="208"/>
      <c r="J327" s="205"/>
      <c r="K327" s="205"/>
      <c r="L327" s="209"/>
      <c r="M327" s="210"/>
      <c r="N327" s="211"/>
      <c r="O327" s="211"/>
      <c r="P327" s="211"/>
      <c r="Q327" s="211"/>
      <c r="R327" s="211"/>
      <c r="S327" s="211"/>
      <c r="T327" s="212"/>
      <c r="AT327" s="213" t="s">
        <v>158</v>
      </c>
      <c r="AU327" s="213" t="s">
        <v>82</v>
      </c>
      <c r="AV327" s="14" t="s">
        <v>80</v>
      </c>
      <c r="AW327" s="14" t="s">
        <v>33</v>
      </c>
      <c r="AX327" s="14" t="s">
        <v>72</v>
      </c>
      <c r="AY327" s="213" t="s">
        <v>143</v>
      </c>
    </row>
    <row r="328" spans="2:51" s="13" customFormat="1" ht="12">
      <c r="B328" s="193"/>
      <c r="C328" s="194"/>
      <c r="D328" s="188" t="s">
        <v>158</v>
      </c>
      <c r="E328" s="195" t="s">
        <v>19</v>
      </c>
      <c r="F328" s="196" t="s">
        <v>82</v>
      </c>
      <c r="G328" s="194"/>
      <c r="H328" s="197">
        <v>2</v>
      </c>
      <c r="I328" s="198"/>
      <c r="J328" s="194"/>
      <c r="K328" s="194"/>
      <c r="L328" s="199"/>
      <c r="M328" s="200"/>
      <c r="N328" s="201"/>
      <c r="O328" s="201"/>
      <c r="P328" s="201"/>
      <c r="Q328" s="201"/>
      <c r="R328" s="201"/>
      <c r="S328" s="201"/>
      <c r="T328" s="202"/>
      <c r="AT328" s="203" t="s">
        <v>158</v>
      </c>
      <c r="AU328" s="203" t="s">
        <v>82</v>
      </c>
      <c r="AV328" s="13" t="s">
        <v>82</v>
      </c>
      <c r="AW328" s="13" t="s">
        <v>33</v>
      </c>
      <c r="AX328" s="13" t="s">
        <v>72</v>
      </c>
      <c r="AY328" s="203" t="s">
        <v>143</v>
      </c>
    </row>
    <row r="329" spans="2:51" s="15" customFormat="1" ht="12">
      <c r="B329" s="214"/>
      <c r="C329" s="215"/>
      <c r="D329" s="188" t="s">
        <v>158</v>
      </c>
      <c r="E329" s="216" t="s">
        <v>19</v>
      </c>
      <c r="F329" s="217" t="s">
        <v>172</v>
      </c>
      <c r="G329" s="215"/>
      <c r="H329" s="218">
        <v>2</v>
      </c>
      <c r="I329" s="219"/>
      <c r="J329" s="215"/>
      <c r="K329" s="215"/>
      <c r="L329" s="220"/>
      <c r="M329" s="221"/>
      <c r="N329" s="222"/>
      <c r="O329" s="222"/>
      <c r="P329" s="222"/>
      <c r="Q329" s="222"/>
      <c r="R329" s="222"/>
      <c r="S329" s="222"/>
      <c r="T329" s="223"/>
      <c r="AT329" s="224" t="s">
        <v>158</v>
      </c>
      <c r="AU329" s="224" t="s">
        <v>82</v>
      </c>
      <c r="AV329" s="15" t="s">
        <v>149</v>
      </c>
      <c r="AW329" s="15" t="s">
        <v>33</v>
      </c>
      <c r="AX329" s="15" t="s">
        <v>80</v>
      </c>
      <c r="AY329" s="224" t="s">
        <v>143</v>
      </c>
    </row>
    <row r="330" spans="1:65" s="2" customFormat="1" ht="24.2" customHeight="1">
      <c r="A330" s="36"/>
      <c r="B330" s="37"/>
      <c r="C330" s="225" t="s">
        <v>484</v>
      </c>
      <c r="D330" s="225" t="s">
        <v>214</v>
      </c>
      <c r="E330" s="226" t="s">
        <v>2529</v>
      </c>
      <c r="F330" s="227" t="s">
        <v>2530</v>
      </c>
      <c r="G330" s="228" t="s">
        <v>148</v>
      </c>
      <c r="H330" s="229">
        <v>3</v>
      </c>
      <c r="I330" s="230"/>
      <c r="J330" s="231">
        <f>ROUND(I330*H330,2)</f>
        <v>0</v>
      </c>
      <c r="K330" s="227" t="s">
        <v>155</v>
      </c>
      <c r="L330" s="232"/>
      <c r="M330" s="233" t="s">
        <v>19</v>
      </c>
      <c r="N330" s="234" t="s">
        <v>43</v>
      </c>
      <c r="O330" s="66"/>
      <c r="P330" s="184">
        <f>O330*H330</f>
        <v>0</v>
      </c>
      <c r="Q330" s="184">
        <v>0.0007</v>
      </c>
      <c r="R330" s="184">
        <f>Q330*H330</f>
        <v>0.0021</v>
      </c>
      <c r="S330" s="184">
        <v>0</v>
      </c>
      <c r="T330" s="185">
        <f>S330*H330</f>
        <v>0</v>
      </c>
      <c r="U330" s="36"/>
      <c r="V330" s="36"/>
      <c r="W330" s="36"/>
      <c r="X330" s="36"/>
      <c r="Y330" s="36"/>
      <c r="Z330" s="36"/>
      <c r="AA330" s="36"/>
      <c r="AB330" s="36"/>
      <c r="AC330" s="36"/>
      <c r="AD330" s="36"/>
      <c r="AE330" s="36"/>
      <c r="AR330" s="186" t="s">
        <v>356</v>
      </c>
      <c r="AT330" s="186" t="s">
        <v>214</v>
      </c>
      <c r="AU330" s="186" t="s">
        <v>82</v>
      </c>
      <c r="AY330" s="19" t="s">
        <v>143</v>
      </c>
      <c r="BE330" s="187">
        <f>IF(N330="základní",J330,0)</f>
        <v>0</v>
      </c>
      <c r="BF330" s="187">
        <f>IF(N330="snížená",J330,0)</f>
        <v>0</v>
      </c>
      <c r="BG330" s="187">
        <f>IF(N330="zákl. přenesená",J330,0)</f>
        <v>0</v>
      </c>
      <c r="BH330" s="187">
        <f>IF(N330="sníž. přenesená",J330,0)</f>
        <v>0</v>
      </c>
      <c r="BI330" s="187">
        <f>IF(N330="nulová",J330,0)</f>
        <v>0</v>
      </c>
      <c r="BJ330" s="19" t="s">
        <v>80</v>
      </c>
      <c r="BK330" s="187">
        <f>ROUND(I330*H330,2)</f>
        <v>0</v>
      </c>
      <c r="BL330" s="19" t="s">
        <v>242</v>
      </c>
      <c r="BM330" s="186" t="s">
        <v>2531</v>
      </c>
    </row>
    <row r="331" spans="1:47" s="2" customFormat="1" ht="12">
      <c r="A331" s="36"/>
      <c r="B331" s="37"/>
      <c r="C331" s="38"/>
      <c r="D331" s="188" t="s">
        <v>151</v>
      </c>
      <c r="E331" s="38"/>
      <c r="F331" s="189" t="s">
        <v>2530</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151</v>
      </c>
      <c r="AU331" s="19" t="s">
        <v>82</v>
      </c>
    </row>
    <row r="332" spans="2:51" s="14" customFormat="1" ht="12">
      <c r="B332" s="204"/>
      <c r="C332" s="205"/>
      <c r="D332" s="188" t="s">
        <v>158</v>
      </c>
      <c r="E332" s="206" t="s">
        <v>19</v>
      </c>
      <c r="F332" s="207" t="s">
        <v>2404</v>
      </c>
      <c r="G332" s="205"/>
      <c r="H332" s="206" t="s">
        <v>19</v>
      </c>
      <c r="I332" s="208"/>
      <c r="J332" s="205"/>
      <c r="K332" s="205"/>
      <c r="L332" s="209"/>
      <c r="M332" s="210"/>
      <c r="N332" s="211"/>
      <c r="O332" s="211"/>
      <c r="P332" s="211"/>
      <c r="Q332" s="211"/>
      <c r="R332" s="211"/>
      <c r="S332" s="211"/>
      <c r="T332" s="212"/>
      <c r="AT332" s="213" t="s">
        <v>158</v>
      </c>
      <c r="AU332" s="213" t="s">
        <v>82</v>
      </c>
      <c r="AV332" s="14" t="s">
        <v>80</v>
      </c>
      <c r="AW332" s="14" t="s">
        <v>33</v>
      </c>
      <c r="AX332" s="14" t="s">
        <v>72</v>
      </c>
      <c r="AY332" s="213" t="s">
        <v>143</v>
      </c>
    </row>
    <row r="333" spans="2:51" s="13" customFormat="1" ht="12">
      <c r="B333" s="193"/>
      <c r="C333" s="194"/>
      <c r="D333" s="188" t="s">
        <v>158</v>
      </c>
      <c r="E333" s="195" t="s">
        <v>19</v>
      </c>
      <c r="F333" s="196" t="s">
        <v>2450</v>
      </c>
      <c r="G333" s="194"/>
      <c r="H333" s="197">
        <v>3</v>
      </c>
      <c r="I333" s="198"/>
      <c r="J333" s="194"/>
      <c r="K333" s="194"/>
      <c r="L333" s="199"/>
      <c r="M333" s="200"/>
      <c r="N333" s="201"/>
      <c r="O333" s="201"/>
      <c r="P333" s="201"/>
      <c r="Q333" s="201"/>
      <c r="R333" s="201"/>
      <c r="S333" s="201"/>
      <c r="T333" s="202"/>
      <c r="AT333" s="203" t="s">
        <v>158</v>
      </c>
      <c r="AU333" s="203" t="s">
        <v>82</v>
      </c>
      <c r="AV333" s="13" t="s">
        <v>82</v>
      </c>
      <c r="AW333" s="13" t="s">
        <v>33</v>
      </c>
      <c r="AX333" s="13" t="s">
        <v>72</v>
      </c>
      <c r="AY333" s="203" t="s">
        <v>143</v>
      </c>
    </row>
    <row r="334" spans="2:51" s="15" customFormat="1" ht="12">
      <c r="B334" s="214"/>
      <c r="C334" s="215"/>
      <c r="D334" s="188" t="s">
        <v>158</v>
      </c>
      <c r="E334" s="216" t="s">
        <v>19</v>
      </c>
      <c r="F334" s="217" t="s">
        <v>172</v>
      </c>
      <c r="G334" s="215"/>
      <c r="H334" s="218">
        <v>3</v>
      </c>
      <c r="I334" s="219"/>
      <c r="J334" s="215"/>
      <c r="K334" s="215"/>
      <c r="L334" s="220"/>
      <c r="M334" s="221"/>
      <c r="N334" s="222"/>
      <c r="O334" s="222"/>
      <c r="P334" s="222"/>
      <c r="Q334" s="222"/>
      <c r="R334" s="222"/>
      <c r="S334" s="222"/>
      <c r="T334" s="223"/>
      <c r="AT334" s="224" t="s">
        <v>158</v>
      </c>
      <c r="AU334" s="224" t="s">
        <v>82</v>
      </c>
      <c r="AV334" s="15" t="s">
        <v>149</v>
      </c>
      <c r="AW334" s="15" t="s">
        <v>33</v>
      </c>
      <c r="AX334" s="15" t="s">
        <v>80</v>
      </c>
      <c r="AY334" s="224" t="s">
        <v>143</v>
      </c>
    </row>
    <row r="335" spans="1:65" s="2" customFormat="1" ht="24.2" customHeight="1">
      <c r="A335" s="36"/>
      <c r="B335" s="37"/>
      <c r="C335" s="225" t="s">
        <v>492</v>
      </c>
      <c r="D335" s="225" t="s">
        <v>214</v>
      </c>
      <c r="E335" s="226" t="s">
        <v>2532</v>
      </c>
      <c r="F335" s="227" t="s">
        <v>2533</v>
      </c>
      <c r="G335" s="228" t="s">
        <v>148</v>
      </c>
      <c r="H335" s="229">
        <v>2</v>
      </c>
      <c r="I335" s="230"/>
      <c r="J335" s="231">
        <f>ROUND(I335*H335,2)</f>
        <v>0</v>
      </c>
      <c r="K335" s="227" t="s">
        <v>155</v>
      </c>
      <c r="L335" s="232"/>
      <c r="M335" s="233" t="s">
        <v>19</v>
      </c>
      <c r="N335" s="234" t="s">
        <v>43</v>
      </c>
      <c r="O335" s="66"/>
      <c r="P335" s="184">
        <f>O335*H335</f>
        <v>0</v>
      </c>
      <c r="Q335" s="184">
        <v>0.001</v>
      </c>
      <c r="R335" s="184">
        <f>Q335*H335</f>
        <v>0.002</v>
      </c>
      <c r="S335" s="184">
        <v>0</v>
      </c>
      <c r="T335" s="185">
        <f>S335*H335</f>
        <v>0</v>
      </c>
      <c r="U335" s="36"/>
      <c r="V335" s="36"/>
      <c r="W335" s="36"/>
      <c r="X335" s="36"/>
      <c r="Y335" s="36"/>
      <c r="Z335" s="36"/>
      <c r="AA335" s="36"/>
      <c r="AB335" s="36"/>
      <c r="AC335" s="36"/>
      <c r="AD335" s="36"/>
      <c r="AE335" s="36"/>
      <c r="AR335" s="186" t="s">
        <v>356</v>
      </c>
      <c r="AT335" s="186" t="s">
        <v>214</v>
      </c>
      <c r="AU335" s="186" t="s">
        <v>82</v>
      </c>
      <c r="AY335" s="19" t="s">
        <v>143</v>
      </c>
      <c r="BE335" s="187">
        <f>IF(N335="základní",J335,0)</f>
        <v>0</v>
      </c>
      <c r="BF335" s="187">
        <f>IF(N335="snížená",J335,0)</f>
        <v>0</v>
      </c>
      <c r="BG335" s="187">
        <f>IF(N335="zákl. přenesená",J335,0)</f>
        <v>0</v>
      </c>
      <c r="BH335" s="187">
        <f>IF(N335="sníž. přenesená",J335,0)</f>
        <v>0</v>
      </c>
      <c r="BI335" s="187">
        <f>IF(N335="nulová",J335,0)</f>
        <v>0</v>
      </c>
      <c r="BJ335" s="19" t="s">
        <v>80</v>
      </c>
      <c r="BK335" s="187">
        <f>ROUND(I335*H335,2)</f>
        <v>0</v>
      </c>
      <c r="BL335" s="19" t="s">
        <v>242</v>
      </c>
      <c r="BM335" s="186" t="s">
        <v>2534</v>
      </c>
    </row>
    <row r="336" spans="1:47" s="2" customFormat="1" ht="12">
      <c r="A336" s="36"/>
      <c r="B336" s="37"/>
      <c r="C336" s="38"/>
      <c r="D336" s="188" t="s">
        <v>151</v>
      </c>
      <c r="E336" s="38"/>
      <c r="F336" s="189" t="s">
        <v>2533</v>
      </c>
      <c r="G336" s="38"/>
      <c r="H336" s="38"/>
      <c r="I336" s="190"/>
      <c r="J336" s="38"/>
      <c r="K336" s="38"/>
      <c r="L336" s="41"/>
      <c r="M336" s="191"/>
      <c r="N336" s="192"/>
      <c r="O336" s="66"/>
      <c r="P336" s="66"/>
      <c r="Q336" s="66"/>
      <c r="R336" s="66"/>
      <c r="S336" s="66"/>
      <c r="T336" s="67"/>
      <c r="U336" s="36"/>
      <c r="V336" s="36"/>
      <c r="W336" s="36"/>
      <c r="X336" s="36"/>
      <c r="Y336" s="36"/>
      <c r="Z336" s="36"/>
      <c r="AA336" s="36"/>
      <c r="AB336" s="36"/>
      <c r="AC336" s="36"/>
      <c r="AD336" s="36"/>
      <c r="AE336" s="36"/>
      <c r="AT336" s="19" t="s">
        <v>151</v>
      </c>
      <c r="AU336" s="19" t="s">
        <v>82</v>
      </c>
    </row>
    <row r="337" spans="2:51" s="14" customFormat="1" ht="12">
      <c r="B337" s="204"/>
      <c r="C337" s="205"/>
      <c r="D337" s="188" t="s">
        <v>158</v>
      </c>
      <c r="E337" s="206" t="s">
        <v>19</v>
      </c>
      <c r="F337" s="207" t="s">
        <v>2395</v>
      </c>
      <c r="G337" s="205"/>
      <c r="H337" s="206" t="s">
        <v>19</v>
      </c>
      <c r="I337" s="208"/>
      <c r="J337" s="205"/>
      <c r="K337" s="205"/>
      <c r="L337" s="209"/>
      <c r="M337" s="210"/>
      <c r="N337" s="211"/>
      <c r="O337" s="211"/>
      <c r="P337" s="211"/>
      <c r="Q337" s="211"/>
      <c r="R337" s="211"/>
      <c r="S337" s="211"/>
      <c r="T337" s="212"/>
      <c r="AT337" s="213" t="s">
        <v>158</v>
      </c>
      <c r="AU337" s="213" t="s">
        <v>82</v>
      </c>
      <c r="AV337" s="14" t="s">
        <v>80</v>
      </c>
      <c r="AW337" s="14" t="s">
        <v>33</v>
      </c>
      <c r="AX337" s="14" t="s">
        <v>72</v>
      </c>
      <c r="AY337" s="213" t="s">
        <v>143</v>
      </c>
    </row>
    <row r="338" spans="2:51" s="13" customFormat="1" ht="12">
      <c r="B338" s="193"/>
      <c r="C338" s="194"/>
      <c r="D338" s="188" t="s">
        <v>158</v>
      </c>
      <c r="E338" s="195" t="s">
        <v>19</v>
      </c>
      <c r="F338" s="196" t="s">
        <v>2352</v>
      </c>
      <c r="G338" s="194"/>
      <c r="H338" s="197">
        <v>2</v>
      </c>
      <c r="I338" s="198"/>
      <c r="J338" s="194"/>
      <c r="K338" s="194"/>
      <c r="L338" s="199"/>
      <c r="M338" s="200"/>
      <c r="N338" s="201"/>
      <c r="O338" s="201"/>
      <c r="P338" s="201"/>
      <c r="Q338" s="201"/>
      <c r="R338" s="201"/>
      <c r="S338" s="201"/>
      <c r="T338" s="202"/>
      <c r="AT338" s="203" t="s">
        <v>158</v>
      </c>
      <c r="AU338" s="203" t="s">
        <v>82</v>
      </c>
      <c r="AV338" s="13" t="s">
        <v>82</v>
      </c>
      <c r="AW338" s="13" t="s">
        <v>33</v>
      </c>
      <c r="AX338" s="13" t="s">
        <v>72</v>
      </c>
      <c r="AY338" s="203" t="s">
        <v>143</v>
      </c>
    </row>
    <row r="339" spans="2:51" s="15" customFormat="1" ht="12">
      <c r="B339" s="214"/>
      <c r="C339" s="215"/>
      <c r="D339" s="188" t="s">
        <v>158</v>
      </c>
      <c r="E339" s="216" t="s">
        <v>19</v>
      </c>
      <c r="F339" s="217" t="s">
        <v>172</v>
      </c>
      <c r="G339" s="215"/>
      <c r="H339" s="218">
        <v>2</v>
      </c>
      <c r="I339" s="219"/>
      <c r="J339" s="215"/>
      <c r="K339" s="215"/>
      <c r="L339" s="220"/>
      <c r="M339" s="221"/>
      <c r="N339" s="222"/>
      <c r="O339" s="222"/>
      <c r="P339" s="222"/>
      <c r="Q339" s="222"/>
      <c r="R339" s="222"/>
      <c r="S339" s="222"/>
      <c r="T339" s="223"/>
      <c r="AT339" s="224" t="s">
        <v>158</v>
      </c>
      <c r="AU339" s="224" t="s">
        <v>82</v>
      </c>
      <c r="AV339" s="15" t="s">
        <v>149</v>
      </c>
      <c r="AW339" s="15" t="s">
        <v>33</v>
      </c>
      <c r="AX339" s="15" t="s">
        <v>80</v>
      </c>
      <c r="AY339" s="224" t="s">
        <v>143</v>
      </c>
    </row>
    <row r="340" spans="1:65" s="2" customFormat="1" ht="24.2" customHeight="1">
      <c r="A340" s="36"/>
      <c r="B340" s="37"/>
      <c r="C340" s="175" t="s">
        <v>497</v>
      </c>
      <c r="D340" s="175" t="s">
        <v>145</v>
      </c>
      <c r="E340" s="176" t="s">
        <v>2535</v>
      </c>
      <c r="F340" s="177" t="s">
        <v>2536</v>
      </c>
      <c r="G340" s="178" t="s">
        <v>148</v>
      </c>
      <c r="H340" s="179">
        <v>7</v>
      </c>
      <c r="I340" s="180"/>
      <c r="J340" s="181">
        <f>ROUND(I340*H340,2)</f>
        <v>0</v>
      </c>
      <c r="K340" s="177" t="s">
        <v>155</v>
      </c>
      <c r="L340" s="41"/>
      <c r="M340" s="182" t="s">
        <v>19</v>
      </c>
      <c r="N340" s="183" t="s">
        <v>43</v>
      </c>
      <c r="O340" s="66"/>
      <c r="P340" s="184">
        <f>O340*H340</f>
        <v>0</v>
      </c>
      <c r="Q340" s="184">
        <v>0</v>
      </c>
      <c r="R340" s="184">
        <f>Q340*H340</f>
        <v>0</v>
      </c>
      <c r="S340" s="184">
        <v>0</v>
      </c>
      <c r="T340" s="185">
        <f>S340*H340</f>
        <v>0</v>
      </c>
      <c r="U340" s="36"/>
      <c r="V340" s="36"/>
      <c r="W340" s="36"/>
      <c r="X340" s="36"/>
      <c r="Y340" s="36"/>
      <c r="Z340" s="36"/>
      <c r="AA340" s="36"/>
      <c r="AB340" s="36"/>
      <c r="AC340" s="36"/>
      <c r="AD340" s="36"/>
      <c r="AE340" s="36"/>
      <c r="AR340" s="186" t="s">
        <v>242</v>
      </c>
      <c r="AT340" s="186" t="s">
        <v>145</v>
      </c>
      <c r="AU340" s="186" t="s">
        <v>82</v>
      </c>
      <c r="AY340" s="19" t="s">
        <v>143</v>
      </c>
      <c r="BE340" s="187">
        <f>IF(N340="základní",J340,0)</f>
        <v>0</v>
      </c>
      <c r="BF340" s="187">
        <f>IF(N340="snížená",J340,0)</f>
        <v>0</v>
      </c>
      <c r="BG340" s="187">
        <f>IF(N340="zákl. přenesená",J340,0)</f>
        <v>0</v>
      </c>
      <c r="BH340" s="187">
        <f>IF(N340="sníž. přenesená",J340,0)</f>
        <v>0</v>
      </c>
      <c r="BI340" s="187">
        <f>IF(N340="nulová",J340,0)</f>
        <v>0</v>
      </c>
      <c r="BJ340" s="19" t="s">
        <v>80</v>
      </c>
      <c r="BK340" s="187">
        <f>ROUND(I340*H340,2)</f>
        <v>0</v>
      </c>
      <c r="BL340" s="19" t="s">
        <v>242</v>
      </c>
      <c r="BM340" s="186" t="s">
        <v>2537</v>
      </c>
    </row>
    <row r="341" spans="1:47" s="2" customFormat="1" ht="19.5">
      <c r="A341" s="36"/>
      <c r="B341" s="37"/>
      <c r="C341" s="38"/>
      <c r="D341" s="188" t="s">
        <v>151</v>
      </c>
      <c r="E341" s="38"/>
      <c r="F341" s="189" t="s">
        <v>2538</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151</v>
      </c>
      <c r="AU341" s="19" t="s">
        <v>82</v>
      </c>
    </row>
    <row r="342" spans="2:51" s="14" customFormat="1" ht="12">
      <c r="B342" s="204"/>
      <c r="C342" s="205"/>
      <c r="D342" s="188" t="s">
        <v>158</v>
      </c>
      <c r="E342" s="206" t="s">
        <v>19</v>
      </c>
      <c r="F342" s="207" t="s">
        <v>2490</v>
      </c>
      <c r="G342" s="205"/>
      <c r="H342" s="206" t="s">
        <v>19</v>
      </c>
      <c r="I342" s="208"/>
      <c r="J342" s="205"/>
      <c r="K342" s="205"/>
      <c r="L342" s="209"/>
      <c r="M342" s="210"/>
      <c r="N342" s="211"/>
      <c r="O342" s="211"/>
      <c r="P342" s="211"/>
      <c r="Q342" s="211"/>
      <c r="R342" s="211"/>
      <c r="S342" s="211"/>
      <c r="T342" s="212"/>
      <c r="AT342" s="213" t="s">
        <v>158</v>
      </c>
      <c r="AU342" s="213" t="s">
        <v>82</v>
      </c>
      <c r="AV342" s="14" t="s">
        <v>80</v>
      </c>
      <c r="AW342" s="14" t="s">
        <v>33</v>
      </c>
      <c r="AX342" s="14" t="s">
        <v>72</v>
      </c>
      <c r="AY342" s="213" t="s">
        <v>143</v>
      </c>
    </row>
    <row r="343" spans="2:51" s="13" customFormat="1" ht="12">
      <c r="B343" s="193"/>
      <c r="C343" s="194"/>
      <c r="D343" s="188" t="s">
        <v>158</v>
      </c>
      <c r="E343" s="195" t="s">
        <v>19</v>
      </c>
      <c r="F343" s="196" t="s">
        <v>2539</v>
      </c>
      <c r="G343" s="194"/>
      <c r="H343" s="197">
        <v>7</v>
      </c>
      <c r="I343" s="198"/>
      <c r="J343" s="194"/>
      <c r="K343" s="194"/>
      <c r="L343" s="199"/>
      <c r="M343" s="200"/>
      <c r="N343" s="201"/>
      <c r="O343" s="201"/>
      <c r="P343" s="201"/>
      <c r="Q343" s="201"/>
      <c r="R343" s="201"/>
      <c r="S343" s="201"/>
      <c r="T343" s="202"/>
      <c r="AT343" s="203" t="s">
        <v>158</v>
      </c>
      <c r="AU343" s="203" t="s">
        <v>82</v>
      </c>
      <c r="AV343" s="13" t="s">
        <v>82</v>
      </c>
      <c r="AW343" s="13" t="s">
        <v>33</v>
      </c>
      <c r="AX343" s="13" t="s">
        <v>72</v>
      </c>
      <c r="AY343" s="203" t="s">
        <v>143</v>
      </c>
    </row>
    <row r="344" spans="2:51" s="15" customFormat="1" ht="12">
      <c r="B344" s="214"/>
      <c r="C344" s="215"/>
      <c r="D344" s="188" t="s">
        <v>158</v>
      </c>
      <c r="E344" s="216" t="s">
        <v>19</v>
      </c>
      <c r="F344" s="217" t="s">
        <v>172</v>
      </c>
      <c r="G344" s="215"/>
      <c r="H344" s="218">
        <v>7</v>
      </c>
      <c r="I344" s="219"/>
      <c r="J344" s="215"/>
      <c r="K344" s="215"/>
      <c r="L344" s="220"/>
      <c r="M344" s="221"/>
      <c r="N344" s="222"/>
      <c r="O344" s="222"/>
      <c r="P344" s="222"/>
      <c r="Q344" s="222"/>
      <c r="R344" s="222"/>
      <c r="S344" s="222"/>
      <c r="T344" s="223"/>
      <c r="AT344" s="224" t="s">
        <v>158</v>
      </c>
      <c r="AU344" s="224" t="s">
        <v>82</v>
      </c>
      <c r="AV344" s="15" t="s">
        <v>149</v>
      </c>
      <c r="AW344" s="15" t="s">
        <v>33</v>
      </c>
      <c r="AX344" s="15" t="s">
        <v>80</v>
      </c>
      <c r="AY344" s="224" t="s">
        <v>143</v>
      </c>
    </row>
    <row r="345" spans="1:65" s="2" customFormat="1" ht="14.45" customHeight="1">
      <c r="A345" s="36"/>
      <c r="B345" s="37"/>
      <c r="C345" s="225" t="s">
        <v>507</v>
      </c>
      <c r="D345" s="225" t="s">
        <v>214</v>
      </c>
      <c r="E345" s="226" t="s">
        <v>2540</v>
      </c>
      <c r="F345" s="227" t="s">
        <v>2541</v>
      </c>
      <c r="G345" s="228" t="s">
        <v>148</v>
      </c>
      <c r="H345" s="229">
        <v>7</v>
      </c>
      <c r="I345" s="230"/>
      <c r="J345" s="231">
        <f>ROUND(I345*H345,2)</f>
        <v>0</v>
      </c>
      <c r="K345" s="227" t="s">
        <v>155</v>
      </c>
      <c r="L345" s="232"/>
      <c r="M345" s="233" t="s">
        <v>19</v>
      </c>
      <c r="N345" s="234" t="s">
        <v>43</v>
      </c>
      <c r="O345" s="66"/>
      <c r="P345" s="184">
        <f>O345*H345</f>
        <v>0</v>
      </c>
      <c r="Q345" s="184">
        <v>0.0004</v>
      </c>
      <c r="R345" s="184">
        <f>Q345*H345</f>
        <v>0.0028</v>
      </c>
      <c r="S345" s="184">
        <v>0</v>
      </c>
      <c r="T345" s="185">
        <f>S345*H345</f>
        <v>0</v>
      </c>
      <c r="U345" s="36"/>
      <c r="V345" s="36"/>
      <c r="W345" s="36"/>
      <c r="X345" s="36"/>
      <c r="Y345" s="36"/>
      <c r="Z345" s="36"/>
      <c r="AA345" s="36"/>
      <c r="AB345" s="36"/>
      <c r="AC345" s="36"/>
      <c r="AD345" s="36"/>
      <c r="AE345" s="36"/>
      <c r="AR345" s="186" t="s">
        <v>356</v>
      </c>
      <c r="AT345" s="186" t="s">
        <v>214</v>
      </c>
      <c r="AU345" s="186" t="s">
        <v>82</v>
      </c>
      <c r="AY345" s="19" t="s">
        <v>143</v>
      </c>
      <c r="BE345" s="187">
        <f>IF(N345="základní",J345,0)</f>
        <v>0</v>
      </c>
      <c r="BF345" s="187">
        <f>IF(N345="snížená",J345,0)</f>
        <v>0</v>
      </c>
      <c r="BG345" s="187">
        <f>IF(N345="zákl. přenesená",J345,0)</f>
        <v>0</v>
      </c>
      <c r="BH345" s="187">
        <f>IF(N345="sníž. přenesená",J345,0)</f>
        <v>0</v>
      </c>
      <c r="BI345" s="187">
        <f>IF(N345="nulová",J345,0)</f>
        <v>0</v>
      </c>
      <c r="BJ345" s="19" t="s">
        <v>80</v>
      </c>
      <c r="BK345" s="187">
        <f>ROUND(I345*H345,2)</f>
        <v>0</v>
      </c>
      <c r="BL345" s="19" t="s">
        <v>242</v>
      </c>
      <c r="BM345" s="186" t="s">
        <v>2542</v>
      </c>
    </row>
    <row r="346" spans="1:47" s="2" customFormat="1" ht="12">
      <c r="A346" s="36"/>
      <c r="B346" s="37"/>
      <c r="C346" s="38"/>
      <c r="D346" s="188" t="s">
        <v>151</v>
      </c>
      <c r="E346" s="38"/>
      <c r="F346" s="189" t="s">
        <v>2541</v>
      </c>
      <c r="G346" s="38"/>
      <c r="H346" s="38"/>
      <c r="I346" s="190"/>
      <c r="J346" s="38"/>
      <c r="K346" s="38"/>
      <c r="L346" s="41"/>
      <c r="M346" s="191"/>
      <c r="N346" s="192"/>
      <c r="O346" s="66"/>
      <c r="P346" s="66"/>
      <c r="Q346" s="66"/>
      <c r="R346" s="66"/>
      <c r="S346" s="66"/>
      <c r="T346" s="67"/>
      <c r="U346" s="36"/>
      <c r="V346" s="36"/>
      <c r="W346" s="36"/>
      <c r="X346" s="36"/>
      <c r="Y346" s="36"/>
      <c r="Z346" s="36"/>
      <c r="AA346" s="36"/>
      <c r="AB346" s="36"/>
      <c r="AC346" s="36"/>
      <c r="AD346" s="36"/>
      <c r="AE346" s="36"/>
      <c r="AT346" s="19" t="s">
        <v>151</v>
      </c>
      <c r="AU346" s="19" t="s">
        <v>82</v>
      </c>
    </row>
    <row r="347" spans="2:51" s="14" customFormat="1" ht="12">
      <c r="B347" s="204"/>
      <c r="C347" s="205"/>
      <c r="D347" s="188" t="s">
        <v>158</v>
      </c>
      <c r="E347" s="206" t="s">
        <v>19</v>
      </c>
      <c r="F347" s="207" t="s">
        <v>2490</v>
      </c>
      <c r="G347" s="205"/>
      <c r="H347" s="206" t="s">
        <v>19</v>
      </c>
      <c r="I347" s="208"/>
      <c r="J347" s="205"/>
      <c r="K347" s="205"/>
      <c r="L347" s="209"/>
      <c r="M347" s="210"/>
      <c r="N347" s="211"/>
      <c r="O347" s="211"/>
      <c r="P347" s="211"/>
      <c r="Q347" s="211"/>
      <c r="R347" s="211"/>
      <c r="S347" s="211"/>
      <c r="T347" s="212"/>
      <c r="AT347" s="213" t="s">
        <v>158</v>
      </c>
      <c r="AU347" s="213" t="s">
        <v>82</v>
      </c>
      <c r="AV347" s="14" t="s">
        <v>80</v>
      </c>
      <c r="AW347" s="14" t="s">
        <v>33</v>
      </c>
      <c r="AX347" s="14" t="s">
        <v>72</v>
      </c>
      <c r="AY347" s="213" t="s">
        <v>143</v>
      </c>
    </row>
    <row r="348" spans="2:51" s="13" customFormat="1" ht="12">
      <c r="B348" s="193"/>
      <c r="C348" s="194"/>
      <c r="D348" s="188" t="s">
        <v>158</v>
      </c>
      <c r="E348" s="195" t="s">
        <v>19</v>
      </c>
      <c r="F348" s="196" t="s">
        <v>2539</v>
      </c>
      <c r="G348" s="194"/>
      <c r="H348" s="197">
        <v>7</v>
      </c>
      <c r="I348" s="198"/>
      <c r="J348" s="194"/>
      <c r="K348" s="194"/>
      <c r="L348" s="199"/>
      <c r="M348" s="200"/>
      <c r="N348" s="201"/>
      <c r="O348" s="201"/>
      <c r="P348" s="201"/>
      <c r="Q348" s="201"/>
      <c r="R348" s="201"/>
      <c r="S348" s="201"/>
      <c r="T348" s="202"/>
      <c r="AT348" s="203" t="s">
        <v>158</v>
      </c>
      <c r="AU348" s="203" t="s">
        <v>82</v>
      </c>
      <c r="AV348" s="13" t="s">
        <v>82</v>
      </c>
      <c r="AW348" s="13" t="s">
        <v>33</v>
      </c>
      <c r="AX348" s="13" t="s">
        <v>72</v>
      </c>
      <c r="AY348" s="203" t="s">
        <v>143</v>
      </c>
    </row>
    <row r="349" spans="2:51" s="15" customFormat="1" ht="12">
      <c r="B349" s="214"/>
      <c r="C349" s="215"/>
      <c r="D349" s="188" t="s">
        <v>158</v>
      </c>
      <c r="E349" s="216" t="s">
        <v>19</v>
      </c>
      <c r="F349" s="217" t="s">
        <v>172</v>
      </c>
      <c r="G349" s="215"/>
      <c r="H349" s="218">
        <v>7</v>
      </c>
      <c r="I349" s="219"/>
      <c r="J349" s="215"/>
      <c r="K349" s="215"/>
      <c r="L349" s="220"/>
      <c r="M349" s="221"/>
      <c r="N349" s="222"/>
      <c r="O349" s="222"/>
      <c r="P349" s="222"/>
      <c r="Q349" s="222"/>
      <c r="R349" s="222"/>
      <c r="S349" s="222"/>
      <c r="T349" s="223"/>
      <c r="AT349" s="224" t="s">
        <v>158</v>
      </c>
      <c r="AU349" s="224" t="s">
        <v>82</v>
      </c>
      <c r="AV349" s="15" t="s">
        <v>149</v>
      </c>
      <c r="AW349" s="15" t="s">
        <v>33</v>
      </c>
      <c r="AX349" s="15" t="s">
        <v>80</v>
      </c>
      <c r="AY349" s="224" t="s">
        <v>143</v>
      </c>
    </row>
    <row r="350" spans="1:65" s="2" customFormat="1" ht="24.2" customHeight="1">
      <c r="A350" s="36"/>
      <c r="B350" s="37"/>
      <c r="C350" s="175" t="s">
        <v>512</v>
      </c>
      <c r="D350" s="175" t="s">
        <v>145</v>
      </c>
      <c r="E350" s="176" t="s">
        <v>2543</v>
      </c>
      <c r="F350" s="177" t="s">
        <v>2544</v>
      </c>
      <c r="G350" s="178" t="s">
        <v>148</v>
      </c>
      <c r="H350" s="179">
        <v>1</v>
      </c>
      <c r="I350" s="180"/>
      <c r="J350" s="181">
        <f>ROUND(I350*H350,2)</f>
        <v>0</v>
      </c>
      <c r="K350" s="177" t="s">
        <v>19</v>
      </c>
      <c r="L350" s="41"/>
      <c r="M350" s="182" t="s">
        <v>19</v>
      </c>
      <c r="N350" s="183" t="s">
        <v>43</v>
      </c>
      <c r="O350" s="66"/>
      <c r="P350" s="184">
        <f>O350*H350</f>
        <v>0</v>
      </c>
      <c r="Q350" s="184">
        <v>0</v>
      </c>
      <c r="R350" s="184">
        <f>Q350*H350</f>
        <v>0</v>
      </c>
      <c r="S350" s="184">
        <v>0</v>
      </c>
      <c r="T350" s="185">
        <f>S350*H350</f>
        <v>0</v>
      </c>
      <c r="U350" s="36"/>
      <c r="V350" s="36"/>
      <c r="W350" s="36"/>
      <c r="X350" s="36"/>
      <c r="Y350" s="36"/>
      <c r="Z350" s="36"/>
      <c r="AA350" s="36"/>
      <c r="AB350" s="36"/>
      <c r="AC350" s="36"/>
      <c r="AD350" s="36"/>
      <c r="AE350" s="36"/>
      <c r="AR350" s="186" t="s">
        <v>242</v>
      </c>
      <c r="AT350" s="186" t="s">
        <v>145</v>
      </c>
      <c r="AU350" s="186" t="s">
        <v>82</v>
      </c>
      <c r="AY350" s="19" t="s">
        <v>143</v>
      </c>
      <c r="BE350" s="187">
        <f>IF(N350="základní",J350,0)</f>
        <v>0</v>
      </c>
      <c r="BF350" s="187">
        <f>IF(N350="snížená",J350,0)</f>
        <v>0</v>
      </c>
      <c r="BG350" s="187">
        <f>IF(N350="zákl. přenesená",J350,0)</f>
        <v>0</v>
      </c>
      <c r="BH350" s="187">
        <f>IF(N350="sníž. přenesená",J350,0)</f>
        <v>0</v>
      </c>
      <c r="BI350" s="187">
        <f>IF(N350="nulová",J350,0)</f>
        <v>0</v>
      </c>
      <c r="BJ350" s="19" t="s">
        <v>80</v>
      </c>
      <c r="BK350" s="187">
        <f>ROUND(I350*H350,2)</f>
        <v>0</v>
      </c>
      <c r="BL350" s="19" t="s">
        <v>242</v>
      </c>
      <c r="BM350" s="186" t="s">
        <v>2545</v>
      </c>
    </row>
    <row r="351" spans="1:47" s="2" customFormat="1" ht="19.5">
      <c r="A351" s="36"/>
      <c r="B351" s="37"/>
      <c r="C351" s="38"/>
      <c r="D351" s="188" t="s">
        <v>151</v>
      </c>
      <c r="E351" s="38"/>
      <c r="F351" s="189" t="s">
        <v>2544</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151</v>
      </c>
      <c r="AU351" s="19" t="s">
        <v>82</v>
      </c>
    </row>
    <row r="352" spans="2:51" s="14" customFormat="1" ht="12">
      <c r="B352" s="204"/>
      <c r="C352" s="205"/>
      <c r="D352" s="188" t="s">
        <v>158</v>
      </c>
      <c r="E352" s="206" t="s">
        <v>19</v>
      </c>
      <c r="F352" s="207" t="s">
        <v>2546</v>
      </c>
      <c r="G352" s="205"/>
      <c r="H352" s="206" t="s">
        <v>19</v>
      </c>
      <c r="I352" s="208"/>
      <c r="J352" s="205"/>
      <c r="K352" s="205"/>
      <c r="L352" s="209"/>
      <c r="M352" s="210"/>
      <c r="N352" s="211"/>
      <c r="O352" s="211"/>
      <c r="P352" s="211"/>
      <c r="Q352" s="211"/>
      <c r="R352" s="211"/>
      <c r="S352" s="211"/>
      <c r="T352" s="212"/>
      <c r="AT352" s="213" t="s">
        <v>158</v>
      </c>
      <c r="AU352" s="213" t="s">
        <v>82</v>
      </c>
      <c r="AV352" s="14" t="s">
        <v>80</v>
      </c>
      <c r="AW352" s="14" t="s">
        <v>33</v>
      </c>
      <c r="AX352" s="14" t="s">
        <v>72</v>
      </c>
      <c r="AY352" s="213" t="s">
        <v>143</v>
      </c>
    </row>
    <row r="353" spans="2:51" s="13" customFormat="1" ht="12">
      <c r="B353" s="193"/>
      <c r="C353" s="194"/>
      <c r="D353" s="188" t="s">
        <v>158</v>
      </c>
      <c r="E353" s="195" t="s">
        <v>19</v>
      </c>
      <c r="F353" s="196" t="s">
        <v>80</v>
      </c>
      <c r="G353" s="194"/>
      <c r="H353" s="197">
        <v>1</v>
      </c>
      <c r="I353" s="198"/>
      <c r="J353" s="194"/>
      <c r="K353" s="194"/>
      <c r="L353" s="199"/>
      <c r="M353" s="200"/>
      <c r="N353" s="201"/>
      <c r="O353" s="201"/>
      <c r="P353" s="201"/>
      <c r="Q353" s="201"/>
      <c r="R353" s="201"/>
      <c r="S353" s="201"/>
      <c r="T353" s="202"/>
      <c r="AT353" s="203" t="s">
        <v>158</v>
      </c>
      <c r="AU353" s="203" t="s">
        <v>82</v>
      </c>
      <c r="AV353" s="13" t="s">
        <v>82</v>
      </c>
      <c r="AW353" s="13" t="s">
        <v>33</v>
      </c>
      <c r="AX353" s="13" t="s">
        <v>72</v>
      </c>
      <c r="AY353" s="203" t="s">
        <v>143</v>
      </c>
    </row>
    <row r="354" spans="2:51" s="15" customFormat="1" ht="12">
      <c r="B354" s="214"/>
      <c r="C354" s="215"/>
      <c r="D354" s="188" t="s">
        <v>158</v>
      </c>
      <c r="E354" s="216" t="s">
        <v>19</v>
      </c>
      <c r="F354" s="217" t="s">
        <v>172</v>
      </c>
      <c r="G354" s="215"/>
      <c r="H354" s="218">
        <v>1</v>
      </c>
      <c r="I354" s="219"/>
      <c r="J354" s="215"/>
      <c r="K354" s="215"/>
      <c r="L354" s="220"/>
      <c r="M354" s="221"/>
      <c r="N354" s="222"/>
      <c r="O354" s="222"/>
      <c r="P354" s="222"/>
      <c r="Q354" s="222"/>
      <c r="R354" s="222"/>
      <c r="S354" s="222"/>
      <c r="T354" s="223"/>
      <c r="AT354" s="224" t="s">
        <v>158</v>
      </c>
      <c r="AU354" s="224" t="s">
        <v>82</v>
      </c>
      <c r="AV354" s="15" t="s">
        <v>149</v>
      </c>
      <c r="AW354" s="15" t="s">
        <v>33</v>
      </c>
      <c r="AX354" s="15" t="s">
        <v>80</v>
      </c>
      <c r="AY354" s="224" t="s">
        <v>143</v>
      </c>
    </row>
    <row r="355" spans="1:65" s="2" customFormat="1" ht="14.45" customHeight="1">
      <c r="A355" s="36"/>
      <c r="B355" s="37"/>
      <c r="C355" s="225" t="s">
        <v>518</v>
      </c>
      <c r="D355" s="225" t="s">
        <v>214</v>
      </c>
      <c r="E355" s="226" t="s">
        <v>2547</v>
      </c>
      <c r="F355" s="227" t="s">
        <v>2548</v>
      </c>
      <c r="G355" s="228" t="s">
        <v>148</v>
      </c>
      <c r="H355" s="229">
        <v>1</v>
      </c>
      <c r="I355" s="230"/>
      <c r="J355" s="231">
        <f>ROUND(I355*H355,2)</f>
        <v>0</v>
      </c>
      <c r="K355" s="227" t="s">
        <v>155</v>
      </c>
      <c r="L355" s="232"/>
      <c r="M355" s="233" t="s">
        <v>19</v>
      </c>
      <c r="N355" s="234" t="s">
        <v>43</v>
      </c>
      <c r="O355" s="66"/>
      <c r="P355" s="184">
        <f>O355*H355</f>
        <v>0</v>
      </c>
      <c r="Q355" s="184">
        <v>0.0002</v>
      </c>
      <c r="R355" s="184">
        <f>Q355*H355</f>
        <v>0.0002</v>
      </c>
      <c r="S355" s="184">
        <v>0</v>
      </c>
      <c r="T355" s="185">
        <f>S355*H355</f>
        <v>0</v>
      </c>
      <c r="U355" s="36"/>
      <c r="V355" s="36"/>
      <c r="W355" s="36"/>
      <c r="X355" s="36"/>
      <c r="Y355" s="36"/>
      <c r="Z355" s="36"/>
      <c r="AA355" s="36"/>
      <c r="AB355" s="36"/>
      <c r="AC355" s="36"/>
      <c r="AD355" s="36"/>
      <c r="AE355" s="36"/>
      <c r="AR355" s="186" t="s">
        <v>356</v>
      </c>
      <c r="AT355" s="186" t="s">
        <v>214</v>
      </c>
      <c r="AU355" s="186" t="s">
        <v>82</v>
      </c>
      <c r="AY355" s="19" t="s">
        <v>143</v>
      </c>
      <c r="BE355" s="187">
        <f>IF(N355="základní",J355,0)</f>
        <v>0</v>
      </c>
      <c r="BF355" s="187">
        <f>IF(N355="snížená",J355,0)</f>
        <v>0</v>
      </c>
      <c r="BG355" s="187">
        <f>IF(N355="zákl. přenesená",J355,0)</f>
        <v>0</v>
      </c>
      <c r="BH355" s="187">
        <f>IF(N355="sníž. přenesená",J355,0)</f>
        <v>0</v>
      </c>
      <c r="BI355" s="187">
        <f>IF(N355="nulová",J355,0)</f>
        <v>0</v>
      </c>
      <c r="BJ355" s="19" t="s">
        <v>80</v>
      </c>
      <c r="BK355" s="187">
        <f>ROUND(I355*H355,2)</f>
        <v>0</v>
      </c>
      <c r="BL355" s="19" t="s">
        <v>242</v>
      </c>
      <c r="BM355" s="186" t="s">
        <v>2549</v>
      </c>
    </row>
    <row r="356" spans="1:47" s="2" customFormat="1" ht="12">
      <c r="A356" s="36"/>
      <c r="B356" s="37"/>
      <c r="C356" s="38"/>
      <c r="D356" s="188" t="s">
        <v>151</v>
      </c>
      <c r="E356" s="38"/>
      <c r="F356" s="189" t="s">
        <v>2548</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151</v>
      </c>
      <c r="AU356" s="19" t="s">
        <v>82</v>
      </c>
    </row>
    <row r="357" spans="2:51" s="14" customFormat="1" ht="12">
      <c r="B357" s="204"/>
      <c r="C357" s="205"/>
      <c r="D357" s="188" t="s">
        <v>158</v>
      </c>
      <c r="E357" s="206" t="s">
        <v>19</v>
      </c>
      <c r="F357" s="207" t="s">
        <v>2546</v>
      </c>
      <c r="G357" s="205"/>
      <c r="H357" s="206" t="s">
        <v>19</v>
      </c>
      <c r="I357" s="208"/>
      <c r="J357" s="205"/>
      <c r="K357" s="205"/>
      <c r="L357" s="209"/>
      <c r="M357" s="210"/>
      <c r="N357" s="211"/>
      <c r="O357" s="211"/>
      <c r="P357" s="211"/>
      <c r="Q357" s="211"/>
      <c r="R357" s="211"/>
      <c r="S357" s="211"/>
      <c r="T357" s="212"/>
      <c r="AT357" s="213" t="s">
        <v>158</v>
      </c>
      <c r="AU357" s="213" t="s">
        <v>82</v>
      </c>
      <c r="AV357" s="14" t="s">
        <v>80</v>
      </c>
      <c r="AW357" s="14" t="s">
        <v>33</v>
      </c>
      <c r="AX357" s="14" t="s">
        <v>72</v>
      </c>
      <c r="AY357" s="213" t="s">
        <v>143</v>
      </c>
    </row>
    <row r="358" spans="2:51" s="13" customFormat="1" ht="12">
      <c r="B358" s="193"/>
      <c r="C358" s="194"/>
      <c r="D358" s="188" t="s">
        <v>158</v>
      </c>
      <c r="E358" s="195" t="s">
        <v>19</v>
      </c>
      <c r="F358" s="196" t="s">
        <v>80</v>
      </c>
      <c r="G358" s="194"/>
      <c r="H358" s="197">
        <v>1</v>
      </c>
      <c r="I358" s="198"/>
      <c r="J358" s="194"/>
      <c r="K358" s="194"/>
      <c r="L358" s="199"/>
      <c r="M358" s="200"/>
      <c r="N358" s="201"/>
      <c r="O358" s="201"/>
      <c r="P358" s="201"/>
      <c r="Q358" s="201"/>
      <c r="R358" s="201"/>
      <c r="S358" s="201"/>
      <c r="T358" s="202"/>
      <c r="AT358" s="203" t="s">
        <v>158</v>
      </c>
      <c r="AU358" s="203" t="s">
        <v>82</v>
      </c>
      <c r="AV358" s="13" t="s">
        <v>82</v>
      </c>
      <c r="AW358" s="13" t="s">
        <v>33</v>
      </c>
      <c r="AX358" s="13" t="s">
        <v>72</v>
      </c>
      <c r="AY358" s="203" t="s">
        <v>143</v>
      </c>
    </row>
    <row r="359" spans="2:51" s="15" customFormat="1" ht="12">
      <c r="B359" s="214"/>
      <c r="C359" s="215"/>
      <c r="D359" s="188" t="s">
        <v>158</v>
      </c>
      <c r="E359" s="216" t="s">
        <v>19</v>
      </c>
      <c r="F359" s="217" t="s">
        <v>172</v>
      </c>
      <c r="G359" s="215"/>
      <c r="H359" s="218">
        <v>1</v>
      </c>
      <c r="I359" s="219"/>
      <c r="J359" s="215"/>
      <c r="K359" s="215"/>
      <c r="L359" s="220"/>
      <c r="M359" s="221"/>
      <c r="N359" s="222"/>
      <c r="O359" s="222"/>
      <c r="P359" s="222"/>
      <c r="Q359" s="222"/>
      <c r="R359" s="222"/>
      <c r="S359" s="222"/>
      <c r="T359" s="223"/>
      <c r="AT359" s="224" t="s">
        <v>158</v>
      </c>
      <c r="AU359" s="224" t="s">
        <v>82</v>
      </c>
      <c r="AV359" s="15" t="s">
        <v>149</v>
      </c>
      <c r="AW359" s="15" t="s">
        <v>33</v>
      </c>
      <c r="AX359" s="15" t="s">
        <v>80</v>
      </c>
      <c r="AY359" s="224" t="s">
        <v>143</v>
      </c>
    </row>
    <row r="360" spans="1:65" s="2" customFormat="1" ht="24.2" customHeight="1">
      <c r="A360" s="36"/>
      <c r="B360" s="37"/>
      <c r="C360" s="175" t="s">
        <v>523</v>
      </c>
      <c r="D360" s="175" t="s">
        <v>145</v>
      </c>
      <c r="E360" s="176" t="s">
        <v>2550</v>
      </c>
      <c r="F360" s="177" t="s">
        <v>2551</v>
      </c>
      <c r="G360" s="178" t="s">
        <v>148</v>
      </c>
      <c r="H360" s="179">
        <v>11</v>
      </c>
      <c r="I360" s="180"/>
      <c r="J360" s="181">
        <f>ROUND(I360*H360,2)</f>
        <v>0</v>
      </c>
      <c r="K360" s="177" t="s">
        <v>155</v>
      </c>
      <c r="L360" s="41"/>
      <c r="M360" s="182" t="s">
        <v>19</v>
      </c>
      <c r="N360" s="183" t="s">
        <v>43</v>
      </c>
      <c r="O360" s="66"/>
      <c r="P360" s="184">
        <f>O360*H360</f>
        <v>0</v>
      </c>
      <c r="Q360" s="184">
        <v>0</v>
      </c>
      <c r="R360" s="184">
        <f>Q360*H360</f>
        <v>0</v>
      </c>
      <c r="S360" s="184">
        <v>0</v>
      </c>
      <c r="T360" s="185">
        <f>S360*H360</f>
        <v>0</v>
      </c>
      <c r="U360" s="36"/>
      <c r="V360" s="36"/>
      <c r="W360" s="36"/>
      <c r="X360" s="36"/>
      <c r="Y360" s="36"/>
      <c r="Z360" s="36"/>
      <c r="AA360" s="36"/>
      <c r="AB360" s="36"/>
      <c r="AC360" s="36"/>
      <c r="AD360" s="36"/>
      <c r="AE360" s="36"/>
      <c r="AR360" s="186" t="s">
        <v>242</v>
      </c>
      <c r="AT360" s="186" t="s">
        <v>145</v>
      </c>
      <c r="AU360" s="186" t="s">
        <v>82</v>
      </c>
      <c r="AY360" s="19" t="s">
        <v>143</v>
      </c>
      <c r="BE360" s="187">
        <f>IF(N360="základní",J360,0)</f>
        <v>0</v>
      </c>
      <c r="BF360" s="187">
        <f>IF(N360="snížená",J360,0)</f>
        <v>0</v>
      </c>
      <c r="BG360" s="187">
        <f>IF(N360="zákl. přenesená",J360,0)</f>
        <v>0</v>
      </c>
      <c r="BH360" s="187">
        <f>IF(N360="sníž. přenesená",J360,0)</f>
        <v>0</v>
      </c>
      <c r="BI360" s="187">
        <f>IF(N360="nulová",J360,0)</f>
        <v>0</v>
      </c>
      <c r="BJ360" s="19" t="s">
        <v>80</v>
      </c>
      <c r="BK360" s="187">
        <f>ROUND(I360*H360,2)</f>
        <v>0</v>
      </c>
      <c r="BL360" s="19" t="s">
        <v>242</v>
      </c>
      <c r="BM360" s="186" t="s">
        <v>2552</v>
      </c>
    </row>
    <row r="361" spans="1:47" s="2" customFormat="1" ht="19.5">
      <c r="A361" s="36"/>
      <c r="B361" s="37"/>
      <c r="C361" s="38"/>
      <c r="D361" s="188" t="s">
        <v>151</v>
      </c>
      <c r="E361" s="38"/>
      <c r="F361" s="189" t="s">
        <v>2553</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82</v>
      </c>
    </row>
    <row r="362" spans="1:65" s="2" customFormat="1" ht="14.45" customHeight="1">
      <c r="A362" s="36"/>
      <c r="B362" s="37"/>
      <c r="C362" s="225" t="s">
        <v>530</v>
      </c>
      <c r="D362" s="225" t="s">
        <v>214</v>
      </c>
      <c r="E362" s="226" t="s">
        <v>2554</v>
      </c>
      <c r="F362" s="227" t="s">
        <v>2555</v>
      </c>
      <c r="G362" s="228" t="s">
        <v>148</v>
      </c>
      <c r="H362" s="229">
        <v>6</v>
      </c>
      <c r="I362" s="230"/>
      <c r="J362" s="231">
        <f>ROUND(I362*H362,2)</f>
        <v>0</v>
      </c>
      <c r="K362" s="227" t="s">
        <v>155</v>
      </c>
      <c r="L362" s="232"/>
      <c r="M362" s="233" t="s">
        <v>19</v>
      </c>
      <c r="N362" s="234" t="s">
        <v>43</v>
      </c>
      <c r="O362" s="66"/>
      <c r="P362" s="184">
        <f>O362*H362</f>
        <v>0</v>
      </c>
      <c r="Q362" s="184">
        <v>0.0007</v>
      </c>
      <c r="R362" s="184">
        <f>Q362*H362</f>
        <v>0.0042</v>
      </c>
      <c r="S362" s="184">
        <v>0</v>
      </c>
      <c r="T362" s="185">
        <f>S362*H362</f>
        <v>0</v>
      </c>
      <c r="U362" s="36"/>
      <c r="V362" s="36"/>
      <c r="W362" s="36"/>
      <c r="X362" s="36"/>
      <c r="Y362" s="36"/>
      <c r="Z362" s="36"/>
      <c r="AA362" s="36"/>
      <c r="AB362" s="36"/>
      <c r="AC362" s="36"/>
      <c r="AD362" s="36"/>
      <c r="AE362" s="36"/>
      <c r="AR362" s="186" t="s">
        <v>356</v>
      </c>
      <c r="AT362" s="186" t="s">
        <v>214</v>
      </c>
      <c r="AU362" s="186" t="s">
        <v>82</v>
      </c>
      <c r="AY362" s="19" t="s">
        <v>143</v>
      </c>
      <c r="BE362" s="187">
        <f>IF(N362="základní",J362,0)</f>
        <v>0</v>
      </c>
      <c r="BF362" s="187">
        <f>IF(N362="snížená",J362,0)</f>
        <v>0</v>
      </c>
      <c r="BG362" s="187">
        <f>IF(N362="zákl. přenesená",J362,0)</f>
        <v>0</v>
      </c>
      <c r="BH362" s="187">
        <f>IF(N362="sníž. přenesená",J362,0)</f>
        <v>0</v>
      </c>
      <c r="BI362" s="187">
        <f>IF(N362="nulová",J362,0)</f>
        <v>0</v>
      </c>
      <c r="BJ362" s="19" t="s">
        <v>80</v>
      </c>
      <c r="BK362" s="187">
        <f>ROUND(I362*H362,2)</f>
        <v>0</v>
      </c>
      <c r="BL362" s="19" t="s">
        <v>242</v>
      </c>
      <c r="BM362" s="186" t="s">
        <v>2556</v>
      </c>
    </row>
    <row r="363" spans="1:47" s="2" customFormat="1" ht="12">
      <c r="A363" s="36"/>
      <c r="B363" s="37"/>
      <c r="C363" s="38"/>
      <c r="D363" s="188" t="s">
        <v>151</v>
      </c>
      <c r="E363" s="38"/>
      <c r="F363" s="189" t="s">
        <v>2555</v>
      </c>
      <c r="G363" s="38"/>
      <c r="H363" s="38"/>
      <c r="I363" s="190"/>
      <c r="J363" s="38"/>
      <c r="K363" s="38"/>
      <c r="L363" s="41"/>
      <c r="M363" s="191"/>
      <c r="N363" s="192"/>
      <c r="O363" s="66"/>
      <c r="P363" s="66"/>
      <c r="Q363" s="66"/>
      <c r="R363" s="66"/>
      <c r="S363" s="66"/>
      <c r="T363" s="67"/>
      <c r="U363" s="36"/>
      <c r="V363" s="36"/>
      <c r="W363" s="36"/>
      <c r="X363" s="36"/>
      <c r="Y363" s="36"/>
      <c r="Z363" s="36"/>
      <c r="AA363" s="36"/>
      <c r="AB363" s="36"/>
      <c r="AC363" s="36"/>
      <c r="AD363" s="36"/>
      <c r="AE363" s="36"/>
      <c r="AT363" s="19" t="s">
        <v>151</v>
      </c>
      <c r="AU363" s="19" t="s">
        <v>82</v>
      </c>
    </row>
    <row r="364" spans="2:51" s="14" customFormat="1" ht="12">
      <c r="B364" s="204"/>
      <c r="C364" s="205"/>
      <c r="D364" s="188" t="s">
        <v>158</v>
      </c>
      <c r="E364" s="206" t="s">
        <v>19</v>
      </c>
      <c r="F364" s="207" t="s">
        <v>2557</v>
      </c>
      <c r="G364" s="205"/>
      <c r="H364" s="206" t="s">
        <v>19</v>
      </c>
      <c r="I364" s="208"/>
      <c r="J364" s="205"/>
      <c r="K364" s="205"/>
      <c r="L364" s="209"/>
      <c r="M364" s="210"/>
      <c r="N364" s="211"/>
      <c r="O364" s="211"/>
      <c r="P364" s="211"/>
      <c r="Q364" s="211"/>
      <c r="R364" s="211"/>
      <c r="S364" s="211"/>
      <c r="T364" s="212"/>
      <c r="AT364" s="213" t="s">
        <v>158</v>
      </c>
      <c r="AU364" s="213" t="s">
        <v>82</v>
      </c>
      <c r="AV364" s="14" t="s">
        <v>80</v>
      </c>
      <c r="AW364" s="14" t="s">
        <v>33</v>
      </c>
      <c r="AX364" s="14" t="s">
        <v>72</v>
      </c>
      <c r="AY364" s="213" t="s">
        <v>143</v>
      </c>
    </row>
    <row r="365" spans="2:51" s="13" customFormat="1" ht="12">
      <c r="B365" s="193"/>
      <c r="C365" s="194"/>
      <c r="D365" s="188" t="s">
        <v>158</v>
      </c>
      <c r="E365" s="195" t="s">
        <v>19</v>
      </c>
      <c r="F365" s="196" t="s">
        <v>2449</v>
      </c>
      <c r="G365" s="194"/>
      <c r="H365" s="197">
        <v>6</v>
      </c>
      <c r="I365" s="198"/>
      <c r="J365" s="194"/>
      <c r="K365" s="194"/>
      <c r="L365" s="199"/>
      <c r="M365" s="200"/>
      <c r="N365" s="201"/>
      <c r="O365" s="201"/>
      <c r="P365" s="201"/>
      <c r="Q365" s="201"/>
      <c r="R365" s="201"/>
      <c r="S365" s="201"/>
      <c r="T365" s="202"/>
      <c r="AT365" s="203" t="s">
        <v>158</v>
      </c>
      <c r="AU365" s="203" t="s">
        <v>82</v>
      </c>
      <c r="AV365" s="13" t="s">
        <v>82</v>
      </c>
      <c r="AW365" s="13" t="s">
        <v>33</v>
      </c>
      <c r="AX365" s="13" t="s">
        <v>72</v>
      </c>
      <c r="AY365" s="203" t="s">
        <v>143</v>
      </c>
    </row>
    <row r="366" spans="2:51" s="15" customFormat="1" ht="12">
      <c r="B366" s="214"/>
      <c r="C366" s="215"/>
      <c r="D366" s="188" t="s">
        <v>158</v>
      </c>
      <c r="E366" s="216" t="s">
        <v>19</v>
      </c>
      <c r="F366" s="217" t="s">
        <v>172</v>
      </c>
      <c r="G366" s="215"/>
      <c r="H366" s="218">
        <v>6</v>
      </c>
      <c r="I366" s="219"/>
      <c r="J366" s="215"/>
      <c r="K366" s="215"/>
      <c r="L366" s="220"/>
      <c r="M366" s="221"/>
      <c r="N366" s="222"/>
      <c r="O366" s="222"/>
      <c r="P366" s="222"/>
      <c r="Q366" s="222"/>
      <c r="R366" s="222"/>
      <c r="S366" s="222"/>
      <c r="T366" s="223"/>
      <c r="AT366" s="224" t="s">
        <v>158</v>
      </c>
      <c r="AU366" s="224" t="s">
        <v>82</v>
      </c>
      <c r="AV366" s="15" t="s">
        <v>149</v>
      </c>
      <c r="AW366" s="15" t="s">
        <v>33</v>
      </c>
      <c r="AX366" s="15" t="s">
        <v>80</v>
      </c>
      <c r="AY366" s="224" t="s">
        <v>143</v>
      </c>
    </row>
    <row r="367" spans="1:65" s="2" customFormat="1" ht="14.45" customHeight="1">
      <c r="A367" s="36"/>
      <c r="B367" s="37"/>
      <c r="C367" s="225" t="s">
        <v>537</v>
      </c>
      <c r="D367" s="225" t="s">
        <v>214</v>
      </c>
      <c r="E367" s="226" t="s">
        <v>2558</v>
      </c>
      <c r="F367" s="227" t="s">
        <v>2559</v>
      </c>
      <c r="G367" s="228" t="s">
        <v>148</v>
      </c>
      <c r="H367" s="229">
        <v>3</v>
      </c>
      <c r="I367" s="230"/>
      <c r="J367" s="231">
        <f>ROUND(I367*H367,2)</f>
        <v>0</v>
      </c>
      <c r="K367" s="227" t="s">
        <v>155</v>
      </c>
      <c r="L367" s="232"/>
      <c r="M367" s="233" t="s">
        <v>19</v>
      </c>
      <c r="N367" s="234" t="s">
        <v>43</v>
      </c>
      <c r="O367" s="66"/>
      <c r="P367" s="184">
        <f>O367*H367</f>
        <v>0</v>
      </c>
      <c r="Q367" s="184">
        <v>0.0011</v>
      </c>
      <c r="R367" s="184">
        <f>Q367*H367</f>
        <v>0.0033</v>
      </c>
      <c r="S367" s="184">
        <v>0</v>
      </c>
      <c r="T367" s="185">
        <f>S367*H367</f>
        <v>0</v>
      </c>
      <c r="U367" s="36"/>
      <c r="V367" s="36"/>
      <c r="W367" s="36"/>
      <c r="X367" s="36"/>
      <c r="Y367" s="36"/>
      <c r="Z367" s="36"/>
      <c r="AA367" s="36"/>
      <c r="AB367" s="36"/>
      <c r="AC367" s="36"/>
      <c r="AD367" s="36"/>
      <c r="AE367" s="36"/>
      <c r="AR367" s="186" t="s">
        <v>356</v>
      </c>
      <c r="AT367" s="186" t="s">
        <v>214</v>
      </c>
      <c r="AU367" s="186" t="s">
        <v>82</v>
      </c>
      <c r="AY367" s="19" t="s">
        <v>143</v>
      </c>
      <c r="BE367" s="187">
        <f>IF(N367="základní",J367,0)</f>
        <v>0</v>
      </c>
      <c r="BF367" s="187">
        <f>IF(N367="snížená",J367,0)</f>
        <v>0</v>
      </c>
      <c r="BG367" s="187">
        <f>IF(N367="zákl. přenesená",J367,0)</f>
        <v>0</v>
      </c>
      <c r="BH367" s="187">
        <f>IF(N367="sníž. přenesená",J367,0)</f>
        <v>0</v>
      </c>
      <c r="BI367" s="187">
        <f>IF(N367="nulová",J367,0)</f>
        <v>0</v>
      </c>
      <c r="BJ367" s="19" t="s">
        <v>80</v>
      </c>
      <c r="BK367" s="187">
        <f>ROUND(I367*H367,2)</f>
        <v>0</v>
      </c>
      <c r="BL367" s="19" t="s">
        <v>242</v>
      </c>
      <c r="BM367" s="186" t="s">
        <v>2560</v>
      </c>
    </row>
    <row r="368" spans="1:47" s="2" customFormat="1" ht="12">
      <c r="A368" s="36"/>
      <c r="B368" s="37"/>
      <c r="C368" s="38"/>
      <c r="D368" s="188" t="s">
        <v>151</v>
      </c>
      <c r="E368" s="38"/>
      <c r="F368" s="189" t="s">
        <v>2559</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151</v>
      </c>
      <c r="AU368" s="19" t="s">
        <v>82</v>
      </c>
    </row>
    <row r="369" spans="2:51" s="14" customFormat="1" ht="12">
      <c r="B369" s="204"/>
      <c r="C369" s="205"/>
      <c r="D369" s="188" t="s">
        <v>158</v>
      </c>
      <c r="E369" s="206" t="s">
        <v>19</v>
      </c>
      <c r="F369" s="207" t="s">
        <v>2404</v>
      </c>
      <c r="G369" s="205"/>
      <c r="H369" s="206" t="s">
        <v>19</v>
      </c>
      <c r="I369" s="208"/>
      <c r="J369" s="205"/>
      <c r="K369" s="205"/>
      <c r="L369" s="209"/>
      <c r="M369" s="210"/>
      <c r="N369" s="211"/>
      <c r="O369" s="211"/>
      <c r="P369" s="211"/>
      <c r="Q369" s="211"/>
      <c r="R369" s="211"/>
      <c r="S369" s="211"/>
      <c r="T369" s="212"/>
      <c r="AT369" s="213" t="s">
        <v>158</v>
      </c>
      <c r="AU369" s="213" t="s">
        <v>82</v>
      </c>
      <c r="AV369" s="14" t="s">
        <v>80</v>
      </c>
      <c r="AW369" s="14" t="s">
        <v>33</v>
      </c>
      <c r="AX369" s="14" t="s">
        <v>72</v>
      </c>
      <c r="AY369" s="213" t="s">
        <v>143</v>
      </c>
    </row>
    <row r="370" spans="2:51" s="13" customFormat="1" ht="12">
      <c r="B370" s="193"/>
      <c r="C370" s="194"/>
      <c r="D370" s="188" t="s">
        <v>158</v>
      </c>
      <c r="E370" s="195" t="s">
        <v>19</v>
      </c>
      <c r="F370" s="196" t="s">
        <v>2450</v>
      </c>
      <c r="G370" s="194"/>
      <c r="H370" s="197">
        <v>3</v>
      </c>
      <c r="I370" s="198"/>
      <c r="J370" s="194"/>
      <c r="K370" s="194"/>
      <c r="L370" s="199"/>
      <c r="M370" s="200"/>
      <c r="N370" s="201"/>
      <c r="O370" s="201"/>
      <c r="P370" s="201"/>
      <c r="Q370" s="201"/>
      <c r="R370" s="201"/>
      <c r="S370" s="201"/>
      <c r="T370" s="202"/>
      <c r="AT370" s="203" t="s">
        <v>158</v>
      </c>
      <c r="AU370" s="203" t="s">
        <v>82</v>
      </c>
      <c r="AV370" s="13" t="s">
        <v>82</v>
      </c>
      <c r="AW370" s="13" t="s">
        <v>33</v>
      </c>
      <c r="AX370" s="13" t="s">
        <v>72</v>
      </c>
      <c r="AY370" s="203" t="s">
        <v>143</v>
      </c>
    </row>
    <row r="371" spans="2:51" s="15" customFormat="1" ht="12">
      <c r="B371" s="214"/>
      <c r="C371" s="215"/>
      <c r="D371" s="188" t="s">
        <v>158</v>
      </c>
      <c r="E371" s="216" t="s">
        <v>19</v>
      </c>
      <c r="F371" s="217" t="s">
        <v>172</v>
      </c>
      <c r="G371" s="215"/>
      <c r="H371" s="218">
        <v>3</v>
      </c>
      <c r="I371" s="219"/>
      <c r="J371" s="215"/>
      <c r="K371" s="215"/>
      <c r="L371" s="220"/>
      <c r="M371" s="221"/>
      <c r="N371" s="222"/>
      <c r="O371" s="222"/>
      <c r="P371" s="222"/>
      <c r="Q371" s="222"/>
      <c r="R371" s="222"/>
      <c r="S371" s="222"/>
      <c r="T371" s="223"/>
      <c r="AT371" s="224" t="s">
        <v>158</v>
      </c>
      <c r="AU371" s="224" t="s">
        <v>82</v>
      </c>
      <c r="AV371" s="15" t="s">
        <v>149</v>
      </c>
      <c r="AW371" s="15" t="s">
        <v>33</v>
      </c>
      <c r="AX371" s="15" t="s">
        <v>80</v>
      </c>
      <c r="AY371" s="224" t="s">
        <v>143</v>
      </c>
    </row>
    <row r="372" spans="1:65" s="2" customFormat="1" ht="14.45" customHeight="1">
      <c r="A372" s="36"/>
      <c r="B372" s="37"/>
      <c r="C372" s="225" t="s">
        <v>544</v>
      </c>
      <c r="D372" s="225" t="s">
        <v>214</v>
      </c>
      <c r="E372" s="226" t="s">
        <v>2561</v>
      </c>
      <c r="F372" s="227" t="s">
        <v>2562</v>
      </c>
      <c r="G372" s="228" t="s">
        <v>148</v>
      </c>
      <c r="H372" s="229">
        <v>2</v>
      </c>
      <c r="I372" s="230"/>
      <c r="J372" s="231">
        <f>ROUND(I372*H372,2)</f>
        <v>0</v>
      </c>
      <c r="K372" s="227" t="s">
        <v>155</v>
      </c>
      <c r="L372" s="232"/>
      <c r="M372" s="233" t="s">
        <v>19</v>
      </c>
      <c r="N372" s="234" t="s">
        <v>43</v>
      </c>
      <c r="O372" s="66"/>
      <c r="P372" s="184">
        <f>O372*H372</f>
        <v>0</v>
      </c>
      <c r="Q372" s="184">
        <v>0.0015</v>
      </c>
      <c r="R372" s="184">
        <f>Q372*H372</f>
        <v>0.003</v>
      </c>
      <c r="S372" s="184">
        <v>0</v>
      </c>
      <c r="T372" s="185">
        <f>S372*H372</f>
        <v>0</v>
      </c>
      <c r="U372" s="36"/>
      <c r="V372" s="36"/>
      <c r="W372" s="36"/>
      <c r="X372" s="36"/>
      <c r="Y372" s="36"/>
      <c r="Z372" s="36"/>
      <c r="AA372" s="36"/>
      <c r="AB372" s="36"/>
      <c r="AC372" s="36"/>
      <c r="AD372" s="36"/>
      <c r="AE372" s="36"/>
      <c r="AR372" s="186" t="s">
        <v>356</v>
      </c>
      <c r="AT372" s="186" t="s">
        <v>214</v>
      </c>
      <c r="AU372" s="186" t="s">
        <v>82</v>
      </c>
      <c r="AY372" s="19" t="s">
        <v>143</v>
      </c>
      <c r="BE372" s="187">
        <f>IF(N372="základní",J372,0)</f>
        <v>0</v>
      </c>
      <c r="BF372" s="187">
        <f>IF(N372="snížená",J372,0)</f>
        <v>0</v>
      </c>
      <c r="BG372" s="187">
        <f>IF(N372="zákl. přenesená",J372,0)</f>
        <v>0</v>
      </c>
      <c r="BH372" s="187">
        <f>IF(N372="sníž. přenesená",J372,0)</f>
        <v>0</v>
      </c>
      <c r="BI372" s="187">
        <f>IF(N372="nulová",J372,0)</f>
        <v>0</v>
      </c>
      <c r="BJ372" s="19" t="s">
        <v>80</v>
      </c>
      <c r="BK372" s="187">
        <f>ROUND(I372*H372,2)</f>
        <v>0</v>
      </c>
      <c r="BL372" s="19" t="s">
        <v>242</v>
      </c>
      <c r="BM372" s="186" t="s">
        <v>2563</v>
      </c>
    </row>
    <row r="373" spans="1:47" s="2" customFormat="1" ht="12">
      <c r="A373" s="36"/>
      <c r="B373" s="37"/>
      <c r="C373" s="38"/>
      <c r="D373" s="188" t="s">
        <v>151</v>
      </c>
      <c r="E373" s="38"/>
      <c r="F373" s="189" t="s">
        <v>2562</v>
      </c>
      <c r="G373" s="38"/>
      <c r="H373" s="38"/>
      <c r="I373" s="190"/>
      <c r="J373" s="38"/>
      <c r="K373" s="38"/>
      <c r="L373" s="41"/>
      <c r="M373" s="191"/>
      <c r="N373" s="192"/>
      <c r="O373" s="66"/>
      <c r="P373" s="66"/>
      <c r="Q373" s="66"/>
      <c r="R373" s="66"/>
      <c r="S373" s="66"/>
      <c r="T373" s="67"/>
      <c r="U373" s="36"/>
      <c r="V373" s="36"/>
      <c r="W373" s="36"/>
      <c r="X373" s="36"/>
      <c r="Y373" s="36"/>
      <c r="Z373" s="36"/>
      <c r="AA373" s="36"/>
      <c r="AB373" s="36"/>
      <c r="AC373" s="36"/>
      <c r="AD373" s="36"/>
      <c r="AE373" s="36"/>
      <c r="AT373" s="19" t="s">
        <v>151</v>
      </c>
      <c r="AU373" s="19" t="s">
        <v>82</v>
      </c>
    </row>
    <row r="374" spans="2:51" s="14" customFormat="1" ht="12">
      <c r="B374" s="204"/>
      <c r="C374" s="205"/>
      <c r="D374" s="188" t="s">
        <v>158</v>
      </c>
      <c r="E374" s="206" t="s">
        <v>19</v>
      </c>
      <c r="F374" s="207" t="s">
        <v>2395</v>
      </c>
      <c r="G374" s="205"/>
      <c r="H374" s="206" t="s">
        <v>19</v>
      </c>
      <c r="I374" s="208"/>
      <c r="J374" s="205"/>
      <c r="K374" s="205"/>
      <c r="L374" s="209"/>
      <c r="M374" s="210"/>
      <c r="N374" s="211"/>
      <c r="O374" s="211"/>
      <c r="P374" s="211"/>
      <c r="Q374" s="211"/>
      <c r="R374" s="211"/>
      <c r="S374" s="211"/>
      <c r="T374" s="212"/>
      <c r="AT374" s="213" t="s">
        <v>158</v>
      </c>
      <c r="AU374" s="213" t="s">
        <v>82</v>
      </c>
      <c r="AV374" s="14" t="s">
        <v>80</v>
      </c>
      <c r="AW374" s="14" t="s">
        <v>33</v>
      </c>
      <c r="AX374" s="14" t="s">
        <v>72</v>
      </c>
      <c r="AY374" s="213" t="s">
        <v>143</v>
      </c>
    </row>
    <row r="375" spans="2:51" s="13" customFormat="1" ht="12">
      <c r="B375" s="193"/>
      <c r="C375" s="194"/>
      <c r="D375" s="188" t="s">
        <v>158</v>
      </c>
      <c r="E375" s="195" t="s">
        <v>19</v>
      </c>
      <c r="F375" s="196" t="s">
        <v>2352</v>
      </c>
      <c r="G375" s="194"/>
      <c r="H375" s="197">
        <v>2</v>
      </c>
      <c r="I375" s="198"/>
      <c r="J375" s="194"/>
      <c r="K375" s="194"/>
      <c r="L375" s="199"/>
      <c r="M375" s="200"/>
      <c r="N375" s="201"/>
      <c r="O375" s="201"/>
      <c r="P375" s="201"/>
      <c r="Q375" s="201"/>
      <c r="R375" s="201"/>
      <c r="S375" s="201"/>
      <c r="T375" s="202"/>
      <c r="AT375" s="203" t="s">
        <v>158</v>
      </c>
      <c r="AU375" s="203" t="s">
        <v>82</v>
      </c>
      <c r="AV375" s="13" t="s">
        <v>82</v>
      </c>
      <c r="AW375" s="13" t="s">
        <v>33</v>
      </c>
      <c r="AX375" s="13" t="s">
        <v>72</v>
      </c>
      <c r="AY375" s="203" t="s">
        <v>143</v>
      </c>
    </row>
    <row r="376" spans="2:51" s="15" customFormat="1" ht="12">
      <c r="B376" s="214"/>
      <c r="C376" s="215"/>
      <c r="D376" s="188" t="s">
        <v>158</v>
      </c>
      <c r="E376" s="216" t="s">
        <v>19</v>
      </c>
      <c r="F376" s="217" t="s">
        <v>172</v>
      </c>
      <c r="G376" s="215"/>
      <c r="H376" s="218">
        <v>2</v>
      </c>
      <c r="I376" s="219"/>
      <c r="J376" s="215"/>
      <c r="K376" s="215"/>
      <c r="L376" s="220"/>
      <c r="M376" s="221"/>
      <c r="N376" s="222"/>
      <c r="O376" s="222"/>
      <c r="P376" s="222"/>
      <c r="Q376" s="222"/>
      <c r="R376" s="222"/>
      <c r="S376" s="222"/>
      <c r="T376" s="223"/>
      <c r="AT376" s="224" t="s">
        <v>158</v>
      </c>
      <c r="AU376" s="224" t="s">
        <v>82</v>
      </c>
      <c r="AV376" s="15" t="s">
        <v>149</v>
      </c>
      <c r="AW376" s="15" t="s">
        <v>33</v>
      </c>
      <c r="AX376" s="15" t="s">
        <v>80</v>
      </c>
      <c r="AY376" s="224" t="s">
        <v>143</v>
      </c>
    </row>
    <row r="377" spans="1:65" s="2" customFormat="1" ht="24.2" customHeight="1">
      <c r="A377" s="36"/>
      <c r="B377" s="37"/>
      <c r="C377" s="175" t="s">
        <v>550</v>
      </c>
      <c r="D377" s="175" t="s">
        <v>145</v>
      </c>
      <c r="E377" s="176" t="s">
        <v>2564</v>
      </c>
      <c r="F377" s="177" t="s">
        <v>2565</v>
      </c>
      <c r="G377" s="178" t="s">
        <v>375</v>
      </c>
      <c r="H377" s="179">
        <v>8.8</v>
      </c>
      <c r="I377" s="180"/>
      <c r="J377" s="181">
        <f>ROUND(I377*H377,2)</f>
        <v>0</v>
      </c>
      <c r="K377" s="177" t="s">
        <v>155</v>
      </c>
      <c r="L377" s="41"/>
      <c r="M377" s="182" t="s">
        <v>19</v>
      </c>
      <c r="N377" s="183" t="s">
        <v>43</v>
      </c>
      <c r="O377" s="66"/>
      <c r="P377" s="184">
        <f>O377*H377</f>
        <v>0</v>
      </c>
      <c r="Q377" s="184">
        <v>0.00017</v>
      </c>
      <c r="R377" s="184">
        <f>Q377*H377</f>
        <v>0.0014960000000000002</v>
      </c>
      <c r="S377" s="184">
        <v>0</v>
      </c>
      <c r="T377" s="185">
        <f>S377*H377</f>
        <v>0</v>
      </c>
      <c r="U377" s="36"/>
      <c r="V377" s="36"/>
      <c r="W377" s="36"/>
      <c r="X377" s="36"/>
      <c r="Y377" s="36"/>
      <c r="Z377" s="36"/>
      <c r="AA377" s="36"/>
      <c r="AB377" s="36"/>
      <c r="AC377" s="36"/>
      <c r="AD377" s="36"/>
      <c r="AE377" s="36"/>
      <c r="AR377" s="186" t="s">
        <v>242</v>
      </c>
      <c r="AT377" s="186" t="s">
        <v>145</v>
      </c>
      <c r="AU377" s="186" t="s">
        <v>82</v>
      </c>
      <c r="AY377" s="19" t="s">
        <v>143</v>
      </c>
      <c r="BE377" s="187">
        <f>IF(N377="základní",J377,0)</f>
        <v>0</v>
      </c>
      <c r="BF377" s="187">
        <f>IF(N377="snížená",J377,0)</f>
        <v>0</v>
      </c>
      <c r="BG377" s="187">
        <f>IF(N377="zákl. přenesená",J377,0)</f>
        <v>0</v>
      </c>
      <c r="BH377" s="187">
        <f>IF(N377="sníž. přenesená",J377,0)</f>
        <v>0</v>
      </c>
      <c r="BI377" s="187">
        <f>IF(N377="nulová",J377,0)</f>
        <v>0</v>
      </c>
      <c r="BJ377" s="19" t="s">
        <v>80</v>
      </c>
      <c r="BK377" s="187">
        <f>ROUND(I377*H377,2)</f>
        <v>0</v>
      </c>
      <c r="BL377" s="19" t="s">
        <v>242</v>
      </c>
      <c r="BM377" s="186" t="s">
        <v>2566</v>
      </c>
    </row>
    <row r="378" spans="1:47" s="2" customFormat="1" ht="19.5">
      <c r="A378" s="36"/>
      <c r="B378" s="37"/>
      <c r="C378" s="38"/>
      <c r="D378" s="188" t="s">
        <v>151</v>
      </c>
      <c r="E378" s="38"/>
      <c r="F378" s="189" t="s">
        <v>2567</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82</v>
      </c>
    </row>
    <row r="379" spans="1:65" s="2" customFormat="1" ht="24.2" customHeight="1">
      <c r="A379" s="36"/>
      <c r="B379" s="37"/>
      <c r="C379" s="175" t="s">
        <v>556</v>
      </c>
      <c r="D379" s="175" t="s">
        <v>145</v>
      </c>
      <c r="E379" s="176" t="s">
        <v>2568</v>
      </c>
      <c r="F379" s="177" t="s">
        <v>2569</v>
      </c>
      <c r="G379" s="178" t="s">
        <v>375</v>
      </c>
      <c r="H379" s="179">
        <v>73.5</v>
      </c>
      <c r="I379" s="180"/>
      <c r="J379" s="181">
        <f>ROUND(I379*H379,2)</f>
        <v>0</v>
      </c>
      <c r="K379" s="177" t="s">
        <v>155</v>
      </c>
      <c r="L379" s="41"/>
      <c r="M379" s="182" t="s">
        <v>19</v>
      </c>
      <c r="N379" s="183" t="s">
        <v>43</v>
      </c>
      <c r="O379" s="66"/>
      <c r="P379" s="184">
        <f>O379*H379</f>
        <v>0</v>
      </c>
      <c r="Q379" s="184">
        <v>0.00022</v>
      </c>
      <c r="R379" s="184">
        <f>Q379*H379</f>
        <v>0.01617</v>
      </c>
      <c r="S379" s="184">
        <v>0</v>
      </c>
      <c r="T379" s="185">
        <f>S379*H379</f>
        <v>0</v>
      </c>
      <c r="U379" s="36"/>
      <c r="V379" s="36"/>
      <c r="W379" s="36"/>
      <c r="X379" s="36"/>
      <c r="Y379" s="36"/>
      <c r="Z379" s="36"/>
      <c r="AA379" s="36"/>
      <c r="AB379" s="36"/>
      <c r="AC379" s="36"/>
      <c r="AD379" s="36"/>
      <c r="AE379" s="36"/>
      <c r="AR379" s="186" t="s">
        <v>242</v>
      </c>
      <c r="AT379" s="186" t="s">
        <v>145</v>
      </c>
      <c r="AU379" s="186" t="s">
        <v>82</v>
      </c>
      <c r="AY379" s="19" t="s">
        <v>143</v>
      </c>
      <c r="BE379" s="187">
        <f>IF(N379="základní",J379,0)</f>
        <v>0</v>
      </c>
      <c r="BF379" s="187">
        <f>IF(N379="snížená",J379,0)</f>
        <v>0</v>
      </c>
      <c r="BG379" s="187">
        <f>IF(N379="zákl. přenesená",J379,0)</f>
        <v>0</v>
      </c>
      <c r="BH379" s="187">
        <f>IF(N379="sníž. přenesená",J379,0)</f>
        <v>0</v>
      </c>
      <c r="BI379" s="187">
        <f>IF(N379="nulová",J379,0)</f>
        <v>0</v>
      </c>
      <c r="BJ379" s="19" t="s">
        <v>80</v>
      </c>
      <c r="BK379" s="187">
        <f>ROUND(I379*H379,2)</f>
        <v>0</v>
      </c>
      <c r="BL379" s="19" t="s">
        <v>242</v>
      </c>
      <c r="BM379" s="186" t="s">
        <v>2570</v>
      </c>
    </row>
    <row r="380" spans="1:47" s="2" customFormat="1" ht="19.5">
      <c r="A380" s="36"/>
      <c r="B380" s="37"/>
      <c r="C380" s="38"/>
      <c r="D380" s="188" t="s">
        <v>151</v>
      </c>
      <c r="E380" s="38"/>
      <c r="F380" s="189" t="s">
        <v>2571</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151</v>
      </c>
      <c r="AU380" s="19" t="s">
        <v>82</v>
      </c>
    </row>
    <row r="381" spans="1:65" s="2" customFormat="1" ht="24.2" customHeight="1">
      <c r="A381" s="36"/>
      <c r="B381" s="37"/>
      <c r="C381" s="175" t="s">
        <v>562</v>
      </c>
      <c r="D381" s="175" t="s">
        <v>145</v>
      </c>
      <c r="E381" s="176" t="s">
        <v>2572</v>
      </c>
      <c r="F381" s="177" t="s">
        <v>2573</v>
      </c>
      <c r="G381" s="178" t="s">
        <v>196</v>
      </c>
      <c r="H381" s="179">
        <v>0.398</v>
      </c>
      <c r="I381" s="180"/>
      <c r="J381" s="181">
        <f>ROUND(I381*H381,2)</f>
        <v>0</v>
      </c>
      <c r="K381" s="177" t="s">
        <v>155</v>
      </c>
      <c r="L381" s="41"/>
      <c r="M381" s="182" t="s">
        <v>19</v>
      </c>
      <c r="N381" s="183" t="s">
        <v>43</v>
      </c>
      <c r="O381" s="66"/>
      <c r="P381" s="184">
        <f>O381*H381</f>
        <v>0</v>
      </c>
      <c r="Q381" s="184">
        <v>0</v>
      </c>
      <c r="R381" s="184">
        <f>Q381*H381</f>
        <v>0</v>
      </c>
      <c r="S381" s="184">
        <v>0</v>
      </c>
      <c r="T381" s="185">
        <f>S381*H381</f>
        <v>0</v>
      </c>
      <c r="U381" s="36"/>
      <c r="V381" s="36"/>
      <c r="W381" s="36"/>
      <c r="X381" s="36"/>
      <c r="Y381" s="36"/>
      <c r="Z381" s="36"/>
      <c r="AA381" s="36"/>
      <c r="AB381" s="36"/>
      <c r="AC381" s="36"/>
      <c r="AD381" s="36"/>
      <c r="AE381" s="36"/>
      <c r="AR381" s="186" t="s">
        <v>242</v>
      </c>
      <c r="AT381" s="186" t="s">
        <v>145</v>
      </c>
      <c r="AU381" s="186" t="s">
        <v>82</v>
      </c>
      <c r="AY381" s="19" t="s">
        <v>143</v>
      </c>
      <c r="BE381" s="187">
        <f>IF(N381="základní",J381,0)</f>
        <v>0</v>
      </c>
      <c r="BF381" s="187">
        <f>IF(N381="snížená",J381,0)</f>
        <v>0</v>
      </c>
      <c r="BG381" s="187">
        <f>IF(N381="zákl. přenesená",J381,0)</f>
        <v>0</v>
      </c>
      <c r="BH381" s="187">
        <f>IF(N381="sníž. přenesená",J381,0)</f>
        <v>0</v>
      </c>
      <c r="BI381" s="187">
        <f>IF(N381="nulová",J381,0)</f>
        <v>0</v>
      </c>
      <c r="BJ381" s="19" t="s">
        <v>80</v>
      </c>
      <c r="BK381" s="187">
        <f>ROUND(I381*H381,2)</f>
        <v>0</v>
      </c>
      <c r="BL381" s="19" t="s">
        <v>242</v>
      </c>
      <c r="BM381" s="186" t="s">
        <v>2574</v>
      </c>
    </row>
    <row r="382" spans="1:47" s="2" customFormat="1" ht="29.25">
      <c r="A382" s="36"/>
      <c r="B382" s="37"/>
      <c r="C382" s="38"/>
      <c r="D382" s="188" t="s">
        <v>151</v>
      </c>
      <c r="E382" s="38"/>
      <c r="F382" s="189" t="s">
        <v>2575</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151</v>
      </c>
      <c r="AU382" s="19" t="s">
        <v>82</v>
      </c>
    </row>
    <row r="383" spans="1:65" s="2" customFormat="1" ht="24.2" customHeight="1">
      <c r="A383" s="36"/>
      <c r="B383" s="37"/>
      <c r="C383" s="175" t="s">
        <v>567</v>
      </c>
      <c r="D383" s="175" t="s">
        <v>145</v>
      </c>
      <c r="E383" s="176" t="s">
        <v>2576</v>
      </c>
      <c r="F383" s="177" t="s">
        <v>2577</v>
      </c>
      <c r="G383" s="178" t="s">
        <v>196</v>
      </c>
      <c r="H383" s="179">
        <v>0.398</v>
      </c>
      <c r="I383" s="180"/>
      <c r="J383" s="181">
        <f>ROUND(I383*H383,2)</f>
        <v>0</v>
      </c>
      <c r="K383" s="177" t="s">
        <v>155</v>
      </c>
      <c r="L383" s="41"/>
      <c r="M383" s="182" t="s">
        <v>19</v>
      </c>
      <c r="N383" s="183" t="s">
        <v>43</v>
      </c>
      <c r="O383" s="66"/>
      <c r="P383" s="184">
        <f>O383*H383</f>
        <v>0</v>
      </c>
      <c r="Q383" s="184">
        <v>0</v>
      </c>
      <c r="R383" s="184">
        <f>Q383*H383</f>
        <v>0</v>
      </c>
      <c r="S383" s="184">
        <v>0</v>
      </c>
      <c r="T383" s="185">
        <f>S383*H383</f>
        <v>0</v>
      </c>
      <c r="U383" s="36"/>
      <c r="V383" s="36"/>
      <c r="W383" s="36"/>
      <c r="X383" s="36"/>
      <c r="Y383" s="36"/>
      <c r="Z383" s="36"/>
      <c r="AA383" s="36"/>
      <c r="AB383" s="36"/>
      <c r="AC383" s="36"/>
      <c r="AD383" s="36"/>
      <c r="AE383" s="36"/>
      <c r="AR383" s="186" t="s">
        <v>242</v>
      </c>
      <c r="AT383" s="186" t="s">
        <v>145</v>
      </c>
      <c r="AU383" s="186" t="s">
        <v>82</v>
      </c>
      <c r="AY383" s="19" t="s">
        <v>143</v>
      </c>
      <c r="BE383" s="187">
        <f>IF(N383="základní",J383,0)</f>
        <v>0</v>
      </c>
      <c r="BF383" s="187">
        <f>IF(N383="snížená",J383,0)</f>
        <v>0</v>
      </c>
      <c r="BG383" s="187">
        <f>IF(N383="zákl. přenesená",J383,0)</f>
        <v>0</v>
      </c>
      <c r="BH383" s="187">
        <f>IF(N383="sníž. přenesená",J383,0)</f>
        <v>0</v>
      </c>
      <c r="BI383" s="187">
        <f>IF(N383="nulová",J383,0)</f>
        <v>0</v>
      </c>
      <c r="BJ383" s="19" t="s">
        <v>80</v>
      </c>
      <c r="BK383" s="187">
        <f>ROUND(I383*H383,2)</f>
        <v>0</v>
      </c>
      <c r="BL383" s="19" t="s">
        <v>242</v>
      </c>
      <c r="BM383" s="186" t="s">
        <v>2578</v>
      </c>
    </row>
    <row r="384" spans="1:47" s="2" customFormat="1" ht="29.25">
      <c r="A384" s="36"/>
      <c r="B384" s="37"/>
      <c r="C384" s="38"/>
      <c r="D384" s="188" t="s">
        <v>151</v>
      </c>
      <c r="E384" s="38"/>
      <c r="F384" s="189" t="s">
        <v>2579</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151</v>
      </c>
      <c r="AU384" s="19" t="s">
        <v>82</v>
      </c>
    </row>
    <row r="385" spans="2:63" s="12" customFormat="1" ht="25.9" customHeight="1">
      <c r="B385" s="159"/>
      <c r="C385" s="160"/>
      <c r="D385" s="161" t="s">
        <v>71</v>
      </c>
      <c r="E385" s="162" t="s">
        <v>2001</v>
      </c>
      <c r="F385" s="162" t="s">
        <v>2002</v>
      </c>
      <c r="G385" s="160"/>
      <c r="H385" s="160"/>
      <c r="I385" s="163"/>
      <c r="J385" s="164">
        <f>BK385</f>
        <v>0</v>
      </c>
      <c r="K385" s="160"/>
      <c r="L385" s="165"/>
      <c r="M385" s="166"/>
      <c r="N385" s="167"/>
      <c r="O385" s="167"/>
      <c r="P385" s="168">
        <f>SUM(P386:P387)</f>
        <v>0</v>
      </c>
      <c r="Q385" s="167"/>
      <c r="R385" s="168">
        <f>SUM(R386:R387)</f>
        <v>0</v>
      </c>
      <c r="S385" s="167"/>
      <c r="T385" s="169">
        <f>SUM(T386:T387)</f>
        <v>0</v>
      </c>
      <c r="AR385" s="170" t="s">
        <v>149</v>
      </c>
      <c r="AT385" s="171" t="s">
        <v>71</v>
      </c>
      <c r="AU385" s="171" t="s">
        <v>72</v>
      </c>
      <c r="AY385" s="170" t="s">
        <v>143</v>
      </c>
      <c r="BK385" s="172">
        <f>SUM(BK386:BK387)</f>
        <v>0</v>
      </c>
    </row>
    <row r="386" spans="1:65" s="2" customFormat="1" ht="14.45" customHeight="1">
      <c r="A386" s="36"/>
      <c r="B386" s="37"/>
      <c r="C386" s="175" t="s">
        <v>573</v>
      </c>
      <c r="D386" s="175" t="s">
        <v>145</v>
      </c>
      <c r="E386" s="176" t="s">
        <v>2003</v>
      </c>
      <c r="F386" s="177" t="s">
        <v>2004</v>
      </c>
      <c r="G386" s="178" t="s">
        <v>1372</v>
      </c>
      <c r="H386" s="179">
        <v>50</v>
      </c>
      <c r="I386" s="180"/>
      <c r="J386" s="181">
        <f>ROUND(I386*H386,2)</f>
        <v>0</v>
      </c>
      <c r="K386" s="177" t="s">
        <v>155</v>
      </c>
      <c r="L386" s="41"/>
      <c r="M386" s="182" t="s">
        <v>19</v>
      </c>
      <c r="N386" s="183" t="s">
        <v>43</v>
      </c>
      <c r="O386" s="66"/>
      <c r="P386" s="184">
        <f>O386*H386</f>
        <v>0</v>
      </c>
      <c r="Q386" s="184">
        <v>0</v>
      </c>
      <c r="R386" s="184">
        <f>Q386*H386</f>
        <v>0</v>
      </c>
      <c r="S386" s="184">
        <v>0</v>
      </c>
      <c r="T386" s="185">
        <f>S386*H386</f>
        <v>0</v>
      </c>
      <c r="U386" s="36"/>
      <c r="V386" s="36"/>
      <c r="W386" s="36"/>
      <c r="X386" s="36"/>
      <c r="Y386" s="36"/>
      <c r="Z386" s="36"/>
      <c r="AA386" s="36"/>
      <c r="AB386" s="36"/>
      <c r="AC386" s="36"/>
      <c r="AD386" s="36"/>
      <c r="AE386" s="36"/>
      <c r="AR386" s="186" t="s">
        <v>2005</v>
      </c>
      <c r="AT386" s="186" t="s">
        <v>145</v>
      </c>
      <c r="AU386" s="186" t="s">
        <v>80</v>
      </c>
      <c r="AY386" s="19" t="s">
        <v>143</v>
      </c>
      <c r="BE386" s="187">
        <f>IF(N386="základní",J386,0)</f>
        <v>0</v>
      </c>
      <c r="BF386" s="187">
        <f>IF(N386="snížená",J386,0)</f>
        <v>0</v>
      </c>
      <c r="BG386" s="187">
        <f>IF(N386="zákl. přenesená",J386,0)</f>
        <v>0</v>
      </c>
      <c r="BH386" s="187">
        <f>IF(N386="sníž. přenesená",J386,0)</f>
        <v>0</v>
      </c>
      <c r="BI386" s="187">
        <f>IF(N386="nulová",J386,0)</f>
        <v>0</v>
      </c>
      <c r="BJ386" s="19" t="s">
        <v>80</v>
      </c>
      <c r="BK386" s="187">
        <f>ROUND(I386*H386,2)</f>
        <v>0</v>
      </c>
      <c r="BL386" s="19" t="s">
        <v>2005</v>
      </c>
      <c r="BM386" s="186" t="s">
        <v>2580</v>
      </c>
    </row>
    <row r="387" spans="1:47" s="2" customFormat="1" ht="19.5">
      <c r="A387" s="36"/>
      <c r="B387" s="37"/>
      <c r="C387" s="38"/>
      <c r="D387" s="188" t="s">
        <v>151</v>
      </c>
      <c r="E387" s="38"/>
      <c r="F387" s="189" t="s">
        <v>2007</v>
      </c>
      <c r="G387" s="38"/>
      <c r="H387" s="38"/>
      <c r="I387" s="190"/>
      <c r="J387" s="38"/>
      <c r="K387" s="38"/>
      <c r="L387" s="41"/>
      <c r="M387" s="246"/>
      <c r="N387" s="247"/>
      <c r="O387" s="248"/>
      <c r="P387" s="248"/>
      <c r="Q387" s="248"/>
      <c r="R387" s="248"/>
      <c r="S387" s="248"/>
      <c r="T387" s="249"/>
      <c r="U387" s="36"/>
      <c r="V387" s="36"/>
      <c r="W387" s="36"/>
      <c r="X387" s="36"/>
      <c r="Y387" s="36"/>
      <c r="Z387" s="36"/>
      <c r="AA387" s="36"/>
      <c r="AB387" s="36"/>
      <c r="AC387" s="36"/>
      <c r="AD387" s="36"/>
      <c r="AE387" s="36"/>
      <c r="AT387" s="19" t="s">
        <v>151</v>
      </c>
      <c r="AU387" s="19" t="s">
        <v>80</v>
      </c>
    </row>
    <row r="388" spans="1:31" s="2" customFormat="1" ht="6.95" customHeight="1">
      <c r="A388" s="36"/>
      <c r="B388" s="49"/>
      <c r="C388" s="50"/>
      <c r="D388" s="50"/>
      <c r="E388" s="50"/>
      <c r="F388" s="50"/>
      <c r="G388" s="50"/>
      <c r="H388" s="50"/>
      <c r="I388" s="50"/>
      <c r="J388" s="50"/>
      <c r="K388" s="50"/>
      <c r="L388" s="41"/>
      <c r="M388" s="36"/>
      <c r="O388" s="36"/>
      <c r="P388" s="36"/>
      <c r="Q388" s="36"/>
      <c r="R388" s="36"/>
      <c r="S388" s="36"/>
      <c r="T388" s="36"/>
      <c r="U388" s="36"/>
      <c r="V388" s="36"/>
      <c r="W388" s="36"/>
      <c r="X388" s="36"/>
      <c r="Y388" s="36"/>
      <c r="Z388" s="36"/>
      <c r="AA388" s="36"/>
      <c r="AB388" s="36"/>
      <c r="AC388" s="36"/>
      <c r="AD388" s="36"/>
      <c r="AE388" s="36"/>
    </row>
  </sheetData>
  <sheetProtection algorithmName="SHA-512" hashValue="fZ+6nIwbg978W+550i3+B8Nmwv74JNBmzKS+AKO/fkJwIxWcBuw3DygZU+Rj5BBG7zj0YBdXyRN5zYEjaaUrrg==" saltValue="89b+FBaZ0n7XK/qgetQt0uWwz+YbH4InfGCtfrc1EXwOkFABtmFWnWWgo17Wr+usqVrCQlR5urRFPsxQLDsnjw==" spinCount="100000" sheet="1" objects="1" scenarios="1" formatColumns="0" formatRows="0" autoFilter="0"/>
  <autoFilter ref="C82:K387"/>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94</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2581</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ROUND(J82,2)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ROUND((SUM(BE82:BE177)),2)</f>
        <v>0</v>
      </c>
      <c r="G33" s="36"/>
      <c r="H33" s="36"/>
      <c r="I33" s="120">
        <v>0.21</v>
      </c>
      <c r="J33" s="119">
        <f>ROUND(((SUM(BE82:BE177))*I33),2)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ROUND((SUM(BF82:BF177)),2)</f>
        <v>0</v>
      </c>
      <c r="G34" s="36"/>
      <c r="H34" s="36"/>
      <c r="I34" s="120">
        <v>0.15</v>
      </c>
      <c r="J34" s="119">
        <f>ROUND(((SUM(BF82:BF177))*I34),2)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ROUND((SUM(BG82:BG177)),2)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ROUND((SUM(BH82:BH177)),2)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ROUND((SUM(BI82:BI177)),2)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05 - Elektroinstalace</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J82</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2582</v>
      </c>
      <c r="E60" s="139"/>
      <c r="F60" s="139"/>
      <c r="G60" s="139"/>
      <c r="H60" s="139"/>
      <c r="I60" s="139"/>
      <c r="J60" s="140">
        <f>J83</f>
        <v>0</v>
      </c>
      <c r="K60" s="137"/>
      <c r="L60" s="141"/>
    </row>
    <row r="61" spans="2:12" s="9" customFormat="1" ht="24.95" customHeight="1">
      <c r="B61" s="136"/>
      <c r="C61" s="137"/>
      <c r="D61" s="138" t="s">
        <v>2583</v>
      </c>
      <c r="E61" s="139"/>
      <c r="F61" s="139"/>
      <c r="G61" s="139"/>
      <c r="H61" s="139"/>
      <c r="I61" s="139"/>
      <c r="J61" s="140">
        <f>J86</f>
        <v>0</v>
      </c>
      <c r="K61" s="137"/>
      <c r="L61" s="141"/>
    </row>
    <row r="62" spans="2:12" s="9" customFormat="1" ht="24.95" customHeight="1">
      <c r="B62" s="136"/>
      <c r="C62" s="137"/>
      <c r="D62" s="138" t="s">
        <v>2584</v>
      </c>
      <c r="E62" s="139"/>
      <c r="F62" s="139"/>
      <c r="G62" s="139"/>
      <c r="H62" s="139"/>
      <c r="I62" s="139"/>
      <c r="J62" s="140">
        <f>J157</f>
        <v>0</v>
      </c>
      <c r="K62" s="137"/>
      <c r="L62" s="141"/>
    </row>
    <row r="63" spans="1:31" s="2" customFormat="1" ht="21.75" customHeight="1">
      <c r="A63" s="36"/>
      <c r="B63" s="37"/>
      <c r="C63" s="38"/>
      <c r="D63" s="38"/>
      <c r="E63" s="38"/>
      <c r="F63" s="38"/>
      <c r="G63" s="38"/>
      <c r="H63" s="38"/>
      <c r="I63" s="38"/>
      <c r="J63" s="38"/>
      <c r="K63" s="38"/>
      <c r="L63" s="108"/>
      <c r="S63" s="36"/>
      <c r="T63" s="36"/>
      <c r="U63" s="36"/>
      <c r="V63" s="36"/>
      <c r="W63" s="36"/>
      <c r="X63" s="36"/>
      <c r="Y63" s="36"/>
      <c r="Z63" s="36"/>
      <c r="AA63" s="36"/>
      <c r="AB63" s="36"/>
      <c r="AC63" s="36"/>
      <c r="AD63" s="36"/>
      <c r="AE63" s="36"/>
    </row>
    <row r="64" spans="1:31" s="2" customFormat="1" ht="6.95" customHeight="1">
      <c r="A64" s="36"/>
      <c r="B64" s="49"/>
      <c r="C64" s="50"/>
      <c r="D64" s="50"/>
      <c r="E64" s="50"/>
      <c r="F64" s="50"/>
      <c r="G64" s="50"/>
      <c r="H64" s="50"/>
      <c r="I64" s="50"/>
      <c r="J64" s="50"/>
      <c r="K64" s="50"/>
      <c r="L64" s="108"/>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52"/>
      <c r="J68" s="52"/>
      <c r="K68" s="52"/>
      <c r="L68" s="108"/>
      <c r="S68" s="36"/>
      <c r="T68" s="36"/>
      <c r="U68" s="36"/>
      <c r="V68" s="36"/>
      <c r="W68" s="36"/>
      <c r="X68" s="36"/>
      <c r="Y68" s="36"/>
      <c r="Z68" s="36"/>
      <c r="AA68" s="36"/>
      <c r="AB68" s="36"/>
      <c r="AC68" s="36"/>
      <c r="AD68" s="36"/>
      <c r="AE68" s="36"/>
    </row>
    <row r="69" spans="1:31" s="2" customFormat="1" ht="24.95" customHeight="1">
      <c r="A69" s="36"/>
      <c r="B69" s="37"/>
      <c r="C69" s="25" t="s">
        <v>128</v>
      </c>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16.5" customHeight="1">
      <c r="A72" s="36"/>
      <c r="B72" s="37"/>
      <c r="C72" s="38"/>
      <c r="D72" s="38"/>
      <c r="E72" s="375" t="str">
        <f>E7</f>
        <v>Stavební úpravy a změna užívání části objektu Komenského 759, Sokolov</v>
      </c>
      <c r="F72" s="376"/>
      <c r="G72" s="376"/>
      <c r="H72" s="376"/>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99</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63" t="str">
        <f>E9</f>
        <v>05 - Elektroinstalace</v>
      </c>
      <c r="F74" s="374"/>
      <c r="G74" s="374"/>
      <c r="H74" s="374"/>
      <c r="I74" s="38"/>
      <c r="J74" s="38"/>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Komenského 759, Sokolov</v>
      </c>
      <c r="G76" s="38"/>
      <c r="H76" s="38"/>
      <c r="I76" s="31" t="s">
        <v>23</v>
      </c>
      <c r="J76" s="61" t="str">
        <f>IF(J12="","",J12)</f>
        <v>3. 7. 2020</v>
      </c>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25.7" customHeight="1">
      <c r="A78" s="36"/>
      <c r="B78" s="37"/>
      <c r="C78" s="31" t="s">
        <v>25</v>
      </c>
      <c r="D78" s="38"/>
      <c r="E78" s="38"/>
      <c r="F78" s="29" t="str">
        <f>E15</f>
        <v>Karlovarský kraj</v>
      </c>
      <c r="G78" s="38"/>
      <c r="H78" s="38"/>
      <c r="I78" s="31" t="s">
        <v>31</v>
      </c>
      <c r="J78" s="34" t="str">
        <f>E21</f>
        <v>Ing. Karel Drahokoupil</v>
      </c>
      <c r="K78" s="38"/>
      <c r="L78" s="108"/>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31" t="s">
        <v>34</v>
      </c>
      <c r="J79" s="34" t="str">
        <f>E24</f>
        <v xml:space="preserve"> </v>
      </c>
      <c r="K79" s="38"/>
      <c r="L79" s="108"/>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11" customFormat="1" ht="29.25" customHeight="1">
      <c r="A81" s="148"/>
      <c r="B81" s="149"/>
      <c r="C81" s="150" t="s">
        <v>129</v>
      </c>
      <c r="D81" s="151" t="s">
        <v>57</v>
      </c>
      <c r="E81" s="151" t="s">
        <v>53</v>
      </c>
      <c r="F81" s="151" t="s">
        <v>54</v>
      </c>
      <c r="G81" s="151" t="s">
        <v>130</v>
      </c>
      <c r="H81" s="151" t="s">
        <v>131</v>
      </c>
      <c r="I81" s="151" t="s">
        <v>132</v>
      </c>
      <c r="J81" s="151" t="s">
        <v>103</v>
      </c>
      <c r="K81" s="152" t="s">
        <v>133</v>
      </c>
      <c r="L81" s="153"/>
      <c r="M81" s="70" t="s">
        <v>19</v>
      </c>
      <c r="N81" s="71" t="s">
        <v>42</v>
      </c>
      <c r="O81" s="71" t="s">
        <v>134</v>
      </c>
      <c r="P81" s="71" t="s">
        <v>135</v>
      </c>
      <c r="Q81" s="71" t="s">
        <v>136</v>
      </c>
      <c r="R81" s="71" t="s">
        <v>137</v>
      </c>
      <c r="S81" s="71" t="s">
        <v>138</v>
      </c>
      <c r="T81" s="72" t="s">
        <v>139</v>
      </c>
      <c r="U81" s="148"/>
      <c r="V81" s="148"/>
      <c r="W81" s="148"/>
      <c r="X81" s="148"/>
      <c r="Y81" s="148"/>
      <c r="Z81" s="148"/>
      <c r="AA81" s="148"/>
      <c r="AB81" s="148"/>
      <c r="AC81" s="148"/>
      <c r="AD81" s="148"/>
      <c r="AE81" s="148"/>
    </row>
    <row r="82" spans="1:63" s="2" customFormat="1" ht="22.9" customHeight="1">
      <c r="A82" s="36"/>
      <c r="B82" s="37"/>
      <c r="C82" s="77" t="s">
        <v>140</v>
      </c>
      <c r="D82" s="38"/>
      <c r="E82" s="38"/>
      <c r="F82" s="38"/>
      <c r="G82" s="38"/>
      <c r="H82" s="38"/>
      <c r="I82" s="38"/>
      <c r="J82" s="154">
        <f>BK82</f>
        <v>0</v>
      </c>
      <c r="K82" s="38"/>
      <c r="L82" s="41"/>
      <c r="M82" s="73"/>
      <c r="N82" s="155"/>
      <c r="O82" s="74"/>
      <c r="P82" s="156">
        <f>P83+P86+P157</f>
        <v>0</v>
      </c>
      <c r="Q82" s="74"/>
      <c r="R82" s="156">
        <f>R83+R86+R157</f>
        <v>0</v>
      </c>
      <c r="S82" s="74"/>
      <c r="T82" s="157">
        <f>T83+T86+T157</f>
        <v>0</v>
      </c>
      <c r="U82" s="36"/>
      <c r="V82" s="36"/>
      <c r="W82" s="36"/>
      <c r="X82" s="36"/>
      <c r="Y82" s="36"/>
      <c r="Z82" s="36"/>
      <c r="AA82" s="36"/>
      <c r="AB82" s="36"/>
      <c r="AC82" s="36"/>
      <c r="AD82" s="36"/>
      <c r="AE82" s="36"/>
      <c r="AT82" s="19" t="s">
        <v>71</v>
      </c>
      <c r="AU82" s="19" t="s">
        <v>104</v>
      </c>
      <c r="BK82" s="158">
        <f>BK83+BK86+BK157</f>
        <v>0</v>
      </c>
    </row>
    <row r="83" spans="2:63" s="12" customFormat="1" ht="25.9" customHeight="1">
      <c r="B83" s="159"/>
      <c r="C83" s="160"/>
      <c r="D83" s="161" t="s">
        <v>71</v>
      </c>
      <c r="E83" s="162" t="s">
        <v>806</v>
      </c>
      <c r="F83" s="162" t="s">
        <v>2585</v>
      </c>
      <c r="G83" s="160"/>
      <c r="H83" s="160"/>
      <c r="I83" s="163"/>
      <c r="J83" s="164">
        <f>BK83</f>
        <v>0</v>
      </c>
      <c r="K83" s="160"/>
      <c r="L83" s="165"/>
      <c r="M83" s="166"/>
      <c r="N83" s="167"/>
      <c r="O83" s="167"/>
      <c r="P83" s="168">
        <f>SUM(P84:P85)</f>
        <v>0</v>
      </c>
      <c r="Q83" s="167"/>
      <c r="R83" s="168">
        <f>SUM(R84:R85)</f>
        <v>0</v>
      </c>
      <c r="S83" s="167"/>
      <c r="T83" s="169">
        <f>SUM(T84:T85)</f>
        <v>0</v>
      </c>
      <c r="AR83" s="170" t="s">
        <v>80</v>
      </c>
      <c r="AT83" s="171" t="s">
        <v>71</v>
      </c>
      <c r="AU83" s="171" t="s">
        <v>72</v>
      </c>
      <c r="AY83" s="170" t="s">
        <v>143</v>
      </c>
      <c r="BK83" s="172">
        <f>SUM(BK84:BK85)</f>
        <v>0</v>
      </c>
    </row>
    <row r="84" spans="1:65" s="2" customFormat="1" ht="14.45" customHeight="1">
      <c r="A84" s="36"/>
      <c r="B84" s="37"/>
      <c r="C84" s="175" t="s">
        <v>80</v>
      </c>
      <c r="D84" s="175" t="s">
        <v>145</v>
      </c>
      <c r="E84" s="176" t="s">
        <v>2586</v>
      </c>
      <c r="F84" s="177" t="s">
        <v>2587</v>
      </c>
      <c r="G84" s="178" t="s">
        <v>148</v>
      </c>
      <c r="H84" s="179">
        <v>54</v>
      </c>
      <c r="I84" s="180"/>
      <c r="J84" s="181">
        <f>ROUND(I84*H84,2)</f>
        <v>0</v>
      </c>
      <c r="K84" s="177" t="s">
        <v>2588</v>
      </c>
      <c r="L84" s="41"/>
      <c r="M84" s="182" t="s">
        <v>19</v>
      </c>
      <c r="N84" s="183" t="s">
        <v>43</v>
      </c>
      <c r="O84" s="66"/>
      <c r="P84" s="184">
        <f>O84*H84</f>
        <v>0</v>
      </c>
      <c r="Q84" s="184">
        <v>0</v>
      </c>
      <c r="R84" s="184">
        <f>Q84*H84</f>
        <v>0</v>
      </c>
      <c r="S84" s="184">
        <v>0</v>
      </c>
      <c r="T84" s="185">
        <f>S84*H84</f>
        <v>0</v>
      </c>
      <c r="U84" s="36"/>
      <c r="V84" s="36"/>
      <c r="W84" s="36"/>
      <c r="X84" s="36"/>
      <c r="Y84" s="36"/>
      <c r="Z84" s="36"/>
      <c r="AA84" s="36"/>
      <c r="AB84" s="36"/>
      <c r="AC84" s="36"/>
      <c r="AD84" s="36"/>
      <c r="AE84" s="36"/>
      <c r="AR84" s="186" t="s">
        <v>149</v>
      </c>
      <c r="AT84" s="186" t="s">
        <v>145</v>
      </c>
      <c r="AU84" s="186" t="s">
        <v>80</v>
      </c>
      <c r="AY84" s="19" t="s">
        <v>143</v>
      </c>
      <c r="BE84" s="187">
        <f>IF(N84="základní",J84,0)</f>
        <v>0</v>
      </c>
      <c r="BF84" s="187">
        <f>IF(N84="snížená",J84,0)</f>
        <v>0</v>
      </c>
      <c r="BG84" s="187">
        <f>IF(N84="zákl. přenesená",J84,0)</f>
        <v>0</v>
      </c>
      <c r="BH84" s="187">
        <f>IF(N84="sníž. přenesená",J84,0)</f>
        <v>0</v>
      </c>
      <c r="BI84" s="187">
        <f>IF(N84="nulová",J84,0)</f>
        <v>0</v>
      </c>
      <c r="BJ84" s="19" t="s">
        <v>80</v>
      </c>
      <c r="BK84" s="187">
        <f>ROUND(I84*H84,2)</f>
        <v>0</v>
      </c>
      <c r="BL84" s="19" t="s">
        <v>149</v>
      </c>
      <c r="BM84" s="186" t="s">
        <v>82</v>
      </c>
    </row>
    <row r="85" spans="1:47" s="2" customFormat="1" ht="12">
      <c r="A85" s="36"/>
      <c r="B85" s="37"/>
      <c r="C85" s="38"/>
      <c r="D85" s="188" t="s">
        <v>151</v>
      </c>
      <c r="E85" s="38"/>
      <c r="F85" s="189" t="s">
        <v>2587</v>
      </c>
      <c r="G85" s="38"/>
      <c r="H85" s="38"/>
      <c r="I85" s="190"/>
      <c r="J85" s="38"/>
      <c r="K85" s="38"/>
      <c r="L85" s="41"/>
      <c r="M85" s="191"/>
      <c r="N85" s="192"/>
      <c r="O85" s="66"/>
      <c r="P85" s="66"/>
      <c r="Q85" s="66"/>
      <c r="R85" s="66"/>
      <c r="S85" s="66"/>
      <c r="T85" s="67"/>
      <c r="U85" s="36"/>
      <c r="V85" s="36"/>
      <c r="W85" s="36"/>
      <c r="X85" s="36"/>
      <c r="Y85" s="36"/>
      <c r="Z85" s="36"/>
      <c r="AA85" s="36"/>
      <c r="AB85" s="36"/>
      <c r="AC85" s="36"/>
      <c r="AD85" s="36"/>
      <c r="AE85" s="36"/>
      <c r="AT85" s="19" t="s">
        <v>151</v>
      </c>
      <c r="AU85" s="19" t="s">
        <v>80</v>
      </c>
    </row>
    <row r="86" spans="2:63" s="12" customFormat="1" ht="25.9" customHeight="1">
      <c r="B86" s="159"/>
      <c r="C86" s="160"/>
      <c r="D86" s="161" t="s">
        <v>71</v>
      </c>
      <c r="E86" s="162" t="s">
        <v>2589</v>
      </c>
      <c r="F86" s="162" t="s">
        <v>2590</v>
      </c>
      <c r="G86" s="160"/>
      <c r="H86" s="160"/>
      <c r="I86" s="163"/>
      <c r="J86" s="164">
        <f>BK86</f>
        <v>0</v>
      </c>
      <c r="K86" s="160"/>
      <c r="L86" s="165"/>
      <c r="M86" s="166"/>
      <c r="N86" s="167"/>
      <c r="O86" s="167"/>
      <c r="P86" s="168">
        <f>SUM(P87:P156)</f>
        <v>0</v>
      </c>
      <c r="Q86" s="167"/>
      <c r="R86" s="168">
        <f>SUM(R87:R156)</f>
        <v>0</v>
      </c>
      <c r="S86" s="167"/>
      <c r="T86" s="169">
        <f>SUM(T87:T156)</f>
        <v>0</v>
      </c>
      <c r="AR86" s="170" t="s">
        <v>80</v>
      </c>
      <c r="AT86" s="171" t="s">
        <v>71</v>
      </c>
      <c r="AU86" s="171" t="s">
        <v>72</v>
      </c>
      <c r="AY86" s="170" t="s">
        <v>143</v>
      </c>
      <c r="BK86" s="172">
        <f>SUM(BK87:BK156)</f>
        <v>0</v>
      </c>
    </row>
    <row r="87" spans="1:65" s="2" customFormat="1" ht="14.45" customHeight="1">
      <c r="A87" s="36"/>
      <c r="B87" s="37"/>
      <c r="C87" s="175" t="s">
        <v>82</v>
      </c>
      <c r="D87" s="175" t="s">
        <v>145</v>
      </c>
      <c r="E87" s="176" t="s">
        <v>2591</v>
      </c>
      <c r="F87" s="177" t="s">
        <v>2592</v>
      </c>
      <c r="G87" s="178" t="s">
        <v>148</v>
      </c>
      <c r="H87" s="179">
        <v>13</v>
      </c>
      <c r="I87" s="180"/>
      <c r="J87" s="181">
        <f>ROUND(I87*H87,2)</f>
        <v>0</v>
      </c>
      <c r="K87" s="177" t="s">
        <v>2588</v>
      </c>
      <c r="L87" s="41"/>
      <c r="M87" s="182" t="s">
        <v>19</v>
      </c>
      <c r="N87" s="183" t="s">
        <v>43</v>
      </c>
      <c r="O87" s="66"/>
      <c r="P87" s="184">
        <f>O87*H87</f>
        <v>0</v>
      </c>
      <c r="Q87" s="184">
        <v>0</v>
      </c>
      <c r="R87" s="184">
        <f>Q87*H87</f>
        <v>0</v>
      </c>
      <c r="S87" s="184">
        <v>0</v>
      </c>
      <c r="T87" s="185">
        <f>S87*H87</f>
        <v>0</v>
      </c>
      <c r="U87" s="36"/>
      <c r="V87" s="36"/>
      <c r="W87" s="36"/>
      <c r="X87" s="36"/>
      <c r="Y87" s="36"/>
      <c r="Z87" s="36"/>
      <c r="AA87" s="36"/>
      <c r="AB87" s="36"/>
      <c r="AC87" s="36"/>
      <c r="AD87" s="36"/>
      <c r="AE87" s="36"/>
      <c r="AR87" s="186" t="s">
        <v>149</v>
      </c>
      <c r="AT87" s="186" t="s">
        <v>145</v>
      </c>
      <c r="AU87" s="186" t="s">
        <v>80</v>
      </c>
      <c r="AY87" s="19" t="s">
        <v>143</v>
      </c>
      <c r="BE87" s="187">
        <f>IF(N87="základní",J87,0)</f>
        <v>0</v>
      </c>
      <c r="BF87" s="187">
        <f>IF(N87="snížená",J87,0)</f>
        <v>0</v>
      </c>
      <c r="BG87" s="187">
        <f>IF(N87="zákl. přenesená",J87,0)</f>
        <v>0</v>
      </c>
      <c r="BH87" s="187">
        <f>IF(N87="sníž. přenesená",J87,0)</f>
        <v>0</v>
      </c>
      <c r="BI87" s="187">
        <f>IF(N87="nulová",J87,0)</f>
        <v>0</v>
      </c>
      <c r="BJ87" s="19" t="s">
        <v>80</v>
      </c>
      <c r="BK87" s="187">
        <f>ROUND(I87*H87,2)</f>
        <v>0</v>
      </c>
      <c r="BL87" s="19" t="s">
        <v>149</v>
      </c>
      <c r="BM87" s="186" t="s">
        <v>149</v>
      </c>
    </row>
    <row r="88" spans="1:47" s="2" customFormat="1" ht="12">
      <c r="A88" s="36"/>
      <c r="B88" s="37"/>
      <c r="C88" s="38"/>
      <c r="D88" s="188" t="s">
        <v>151</v>
      </c>
      <c r="E88" s="38"/>
      <c r="F88" s="189" t="s">
        <v>2592</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151</v>
      </c>
      <c r="AU88" s="19" t="s">
        <v>80</v>
      </c>
    </row>
    <row r="89" spans="1:65" s="2" customFormat="1" ht="24.2" customHeight="1">
      <c r="A89" s="36"/>
      <c r="B89" s="37"/>
      <c r="C89" s="175" t="s">
        <v>160</v>
      </c>
      <c r="D89" s="175" t="s">
        <v>145</v>
      </c>
      <c r="E89" s="176" t="s">
        <v>2593</v>
      </c>
      <c r="F89" s="177" t="s">
        <v>2594</v>
      </c>
      <c r="G89" s="178" t="s">
        <v>148</v>
      </c>
      <c r="H89" s="179">
        <v>9</v>
      </c>
      <c r="I89" s="180"/>
      <c r="J89" s="181">
        <f>ROUND(I89*H89,2)</f>
        <v>0</v>
      </c>
      <c r="K89" s="177" t="s">
        <v>2588</v>
      </c>
      <c r="L89" s="41"/>
      <c r="M89" s="182" t="s">
        <v>19</v>
      </c>
      <c r="N89" s="183" t="s">
        <v>43</v>
      </c>
      <c r="O89" s="66"/>
      <c r="P89" s="184">
        <f>O89*H89</f>
        <v>0</v>
      </c>
      <c r="Q89" s="184">
        <v>0</v>
      </c>
      <c r="R89" s="184">
        <f>Q89*H89</f>
        <v>0</v>
      </c>
      <c r="S89" s="184">
        <v>0</v>
      </c>
      <c r="T89" s="185">
        <f>S89*H89</f>
        <v>0</v>
      </c>
      <c r="U89" s="36"/>
      <c r="V89" s="36"/>
      <c r="W89" s="36"/>
      <c r="X89" s="36"/>
      <c r="Y89" s="36"/>
      <c r="Z89" s="36"/>
      <c r="AA89" s="36"/>
      <c r="AB89" s="36"/>
      <c r="AC89" s="36"/>
      <c r="AD89" s="36"/>
      <c r="AE89" s="36"/>
      <c r="AR89" s="186" t="s">
        <v>149</v>
      </c>
      <c r="AT89" s="186" t="s">
        <v>145</v>
      </c>
      <c r="AU89" s="186" t="s">
        <v>80</v>
      </c>
      <c r="AY89" s="19" t="s">
        <v>143</v>
      </c>
      <c r="BE89" s="187">
        <f>IF(N89="základní",J89,0)</f>
        <v>0</v>
      </c>
      <c r="BF89" s="187">
        <f>IF(N89="snížená",J89,0)</f>
        <v>0</v>
      </c>
      <c r="BG89" s="187">
        <f>IF(N89="zákl. přenesená",J89,0)</f>
        <v>0</v>
      </c>
      <c r="BH89" s="187">
        <f>IF(N89="sníž. přenesená",J89,0)</f>
        <v>0</v>
      </c>
      <c r="BI89" s="187">
        <f>IF(N89="nulová",J89,0)</f>
        <v>0</v>
      </c>
      <c r="BJ89" s="19" t="s">
        <v>80</v>
      </c>
      <c r="BK89" s="187">
        <f>ROUND(I89*H89,2)</f>
        <v>0</v>
      </c>
      <c r="BL89" s="19" t="s">
        <v>149</v>
      </c>
      <c r="BM89" s="186" t="s">
        <v>182</v>
      </c>
    </row>
    <row r="90" spans="1:47" s="2" customFormat="1" ht="12">
      <c r="A90" s="36"/>
      <c r="B90" s="37"/>
      <c r="C90" s="38"/>
      <c r="D90" s="188" t="s">
        <v>151</v>
      </c>
      <c r="E90" s="38"/>
      <c r="F90" s="189" t="s">
        <v>2595</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151</v>
      </c>
      <c r="AU90" s="19" t="s">
        <v>80</v>
      </c>
    </row>
    <row r="91" spans="1:65" s="2" customFormat="1" ht="24.2" customHeight="1">
      <c r="A91" s="36"/>
      <c r="B91" s="37"/>
      <c r="C91" s="175" t="s">
        <v>149</v>
      </c>
      <c r="D91" s="175" t="s">
        <v>145</v>
      </c>
      <c r="E91" s="176" t="s">
        <v>2596</v>
      </c>
      <c r="F91" s="177" t="s">
        <v>2597</v>
      </c>
      <c r="G91" s="178" t="s">
        <v>148</v>
      </c>
      <c r="H91" s="179">
        <v>4</v>
      </c>
      <c r="I91" s="180"/>
      <c r="J91" s="181">
        <f>ROUND(I91*H91,2)</f>
        <v>0</v>
      </c>
      <c r="K91" s="177" t="s">
        <v>2588</v>
      </c>
      <c r="L91" s="41"/>
      <c r="M91" s="182" t="s">
        <v>19</v>
      </c>
      <c r="N91" s="183" t="s">
        <v>43</v>
      </c>
      <c r="O91" s="66"/>
      <c r="P91" s="184">
        <f>O91*H91</f>
        <v>0</v>
      </c>
      <c r="Q91" s="184">
        <v>0</v>
      </c>
      <c r="R91" s="184">
        <f>Q91*H91</f>
        <v>0</v>
      </c>
      <c r="S91" s="184">
        <v>0</v>
      </c>
      <c r="T91" s="185">
        <f>S91*H91</f>
        <v>0</v>
      </c>
      <c r="U91" s="36"/>
      <c r="V91" s="36"/>
      <c r="W91" s="36"/>
      <c r="X91" s="36"/>
      <c r="Y91" s="36"/>
      <c r="Z91" s="36"/>
      <c r="AA91" s="36"/>
      <c r="AB91" s="36"/>
      <c r="AC91" s="36"/>
      <c r="AD91" s="36"/>
      <c r="AE91" s="36"/>
      <c r="AR91" s="186" t="s">
        <v>149</v>
      </c>
      <c r="AT91" s="186" t="s">
        <v>145</v>
      </c>
      <c r="AU91" s="186" t="s">
        <v>80</v>
      </c>
      <c r="AY91" s="19" t="s">
        <v>143</v>
      </c>
      <c r="BE91" s="187">
        <f>IF(N91="základní",J91,0)</f>
        <v>0</v>
      </c>
      <c r="BF91" s="187">
        <f>IF(N91="snížená",J91,0)</f>
        <v>0</v>
      </c>
      <c r="BG91" s="187">
        <f>IF(N91="zákl. přenesená",J91,0)</f>
        <v>0</v>
      </c>
      <c r="BH91" s="187">
        <f>IF(N91="sníž. přenesená",J91,0)</f>
        <v>0</v>
      </c>
      <c r="BI91" s="187">
        <f>IF(N91="nulová",J91,0)</f>
        <v>0</v>
      </c>
      <c r="BJ91" s="19" t="s">
        <v>80</v>
      </c>
      <c r="BK91" s="187">
        <f>ROUND(I91*H91,2)</f>
        <v>0</v>
      </c>
      <c r="BL91" s="19" t="s">
        <v>149</v>
      </c>
      <c r="BM91" s="186" t="s">
        <v>193</v>
      </c>
    </row>
    <row r="92" spans="1:47" s="2" customFormat="1" ht="12">
      <c r="A92" s="36"/>
      <c r="B92" s="37"/>
      <c r="C92" s="38"/>
      <c r="D92" s="188" t="s">
        <v>151</v>
      </c>
      <c r="E92" s="38"/>
      <c r="F92" s="189" t="s">
        <v>2598</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80</v>
      </c>
    </row>
    <row r="93" spans="1:65" s="2" customFormat="1" ht="14.45" customHeight="1">
      <c r="A93" s="36"/>
      <c r="B93" s="37"/>
      <c r="C93" s="175" t="s">
        <v>177</v>
      </c>
      <c r="D93" s="175" t="s">
        <v>145</v>
      </c>
      <c r="E93" s="176" t="s">
        <v>2599</v>
      </c>
      <c r="F93" s="177" t="s">
        <v>2600</v>
      </c>
      <c r="G93" s="178" t="s">
        <v>148</v>
      </c>
      <c r="H93" s="179">
        <v>10</v>
      </c>
      <c r="I93" s="180"/>
      <c r="J93" s="181">
        <f>ROUND(I93*H93,2)</f>
        <v>0</v>
      </c>
      <c r="K93" s="177" t="s">
        <v>2588</v>
      </c>
      <c r="L93" s="41"/>
      <c r="M93" s="182" t="s">
        <v>19</v>
      </c>
      <c r="N93" s="183" t="s">
        <v>43</v>
      </c>
      <c r="O93" s="66"/>
      <c r="P93" s="184">
        <f>O93*H93</f>
        <v>0</v>
      </c>
      <c r="Q93" s="184">
        <v>0</v>
      </c>
      <c r="R93" s="184">
        <f>Q93*H93</f>
        <v>0</v>
      </c>
      <c r="S93" s="184">
        <v>0</v>
      </c>
      <c r="T93" s="185">
        <f>S93*H93</f>
        <v>0</v>
      </c>
      <c r="U93" s="36"/>
      <c r="V93" s="36"/>
      <c r="W93" s="36"/>
      <c r="X93" s="36"/>
      <c r="Y93" s="36"/>
      <c r="Z93" s="36"/>
      <c r="AA93" s="36"/>
      <c r="AB93" s="36"/>
      <c r="AC93" s="36"/>
      <c r="AD93" s="36"/>
      <c r="AE93" s="36"/>
      <c r="AR93" s="186" t="s">
        <v>149</v>
      </c>
      <c r="AT93" s="186" t="s">
        <v>145</v>
      </c>
      <c r="AU93" s="186" t="s">
        <v>80</v>
      </c>
      <c r="AY93" s="19" t="s">
        <v>143</v>
      </c>
      <c r="BE93" s="187">
        <f>IF(N93="základní",J93,0)</f>
        <v>0</v>
      </c>
      <c r="BF93" s="187">
        <f>IF(N93="snížená",J93,0)</f>
        <v>0</v>
      </c>
      <c r="BG93" s="187">
        <f>IF(N93="zákl. přenesená",J93,0)</f>
        <v>0</v>
      </c>
      <c r="BH93" s="187">
        <f>IF(N93="sníž. přenesená",J93,0)</f>
        <v>0</v>
      </c>
      <c r="BI93" s="187">
        <f>IF(N93="nulová",J93,0)</f>
        <v>0</v>
      </c>
      <c r="BJ93" s="19" t="s">
        <v>80</v>
      </c>
      <c r="BK93" s="187">
        <f>ROUND(I93*H93,2)</f>
        <v>0</v>
      </c>
      <c r="BL93" s="19" t="s">
        <v>149</v>
      </c>
      <c r="BM93" s="186" t="s">
        <v>207</v>
      </c>
    </row>
    <row r="94" spans="1:47" s="2" customFormat="1" ht="12">
      <c r="A94" s="36"/>
      <c r="B94" s="37"/>
      <c r="C94" s="38"/>
      <c r="D94" s="188" t="s">
        <v>151</v>
      </c>
      <c r="E94" s="38"/>
      <c r="F94" s="189" t="s">
        <v>2600</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151</v>
      </c>
      <c r="AU94" s="19" t="s">
        <v>80</v>
      </c>
    </row>
    <row r="95" spans="1:65" s="2" customFormat="1" ht="24.2" customHeight="1">
      <c r="A95" s="36"/>
      <c r="B95" s="37"/>
      <c r="C95" s="175" t="s">
        <v>182</v>
      </c>
      <c r="D95" s="175" t="s">
        <v>145</v>
      </c>
      <c r="E95" s="176" t="s">
        <v>2601</v>
      </c>
      <c r="F95" s="177" t="s">
        <v>2602</v>
      </c>
      <c r="G95" s="178" t="s">
        <v>148</v>
      </c>
      <c r="H95" s="179">
        <v>10</v>
      </c>
      <c r="I95" s="180"/>
      <c r="J95" s="181">
        <f>ROUND(I95*H95,2)</f>
        <v>0</v>
      </c>
      <c r="K95" s="177" t="s">
        <v>2588</v>
      </c>
      <c r="L95" s="41"/>
      <c r="M95" s="182" t="s">
        <v>19</v>
      </c>
      <c r="N95" s="183" t="s">
        <v>43</v>
      </c>
      <c r="O95" s="66"/>
      <c r="P95" s="184">
        <f>O95*H95</f>
        <v>0</v>
      </c>
      <c r="Q95" s="184">
        <v>0</v>
      </c>
      <c r="R95" s="184">
        <f>Q95*H95</f>
        <v>0</v>
      </c>
      <c r="S95" s="184">
        <v>0</v>
      </c>
      <c r="T95" s="185">
        <f>S95*H95</f>
        <v>0</v>
      </c>
      <c r="U95" s="36"/>
      <c r="V95" s="36"/>
      <c r="W95" s="36"/>
      <c r="X95" s="36"/>
      <c r="Y95" s="36"/>
      <c r="Z95" s="36"/>
      <c r="AA95" s="36"/>
      <c r="AB95" s="36"/>
      <c r="AC95" s="36"/>
      <c r="AD95" s="36"/>
      <c r="AE95" s="36"/>
      <c r="AR95" s="186" t="s">
        <v>149</v>
      </c>
      <c r="AT95" s="186" t="s">
        <v>145</v>
      </c>
      <c r="AU95" s="186" t="s">
        <v>80</v>
      </c>
      <c r="AY95" s="19" t="s">
        <v>143</v>
      </c>
      <c r="BE95" s="187">
        <f>IF(N95="základní",J95,0)</f>
        <v>0</v>
      </c>
      <c r="BF95" s="187">
        <f>IF(N95="snížená",J95,0)</f>
        <v>0</v>
      </c>
      <c r="BG95" s="187">
        <f>IF(N95="zákl. přenesená",J95,0)</f>
        <v>0</v>
      </c>
      <c r="BH95" s="187">
        <f>IF(N95="sníž. přenesená",J95,0)</f>
        <v>0</v>
      </c>
      <c r="BI95" s="187">
        <f>IF(N95="nulová",J95,0)</f>
        <v>0</v>
      </c>
      <c r="BJ95" s="19" t="s">
        <v>80</v>
      </c>
      <c r="BK95" s="187">
        <f>ROUND(I95*H95,2)</f>
        <v>0</v>
      </c>
      <c r="BL95" s="19" t="s">
        <v>149</v>
      </c>
      <c r="BM95" s="186" t="s">
        <v>219</v>
      </c>
    </row>
    <row r="96" spans="1:47" s="2" customFormat="1" ht="19.5">
      <c r="A96" s="36"/>
      <c r="B96" s="37"/>
      <c r="C96" s="38"/>
      <c r="D96" s="188" t="s">
        <v>151</v>
      </c>
      <c r="E96" s="38"/>
      <c r="F96" s="189" t="s">
        <v>2603</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151</v>
      </c>
      <c r="AU96" s="19" t="s">
        <v>80</v>
      </c>
    </row>
    <row r="97" spans="1:65" s="2" customFormat="1" ht="24.2" customHeight="1">
      <c r="A97" s="36"/>
      <c r="B97" s="37"/>
      <c r="C97" s="175" t="s">
        <v>188</v>
      </c>
      <c r="D97" s="175" t="s">
        <v>145</v>
      </c>
      <c r="E97" s="176" t="s">
        <v>2604</v>
      </c>
      <c r="F97" s="177" t="s">
        <v>2605</v>
      </c>
      <c r="G97" s="178" t="s">
        <v>148</v>
      </c>
      <c r="H97" s="179">
        <v>5</v>
      </c>
      <c r="I97" s="180"/>
      <c r="J97" s="181">
        <f>ROUND(I97*H97,2)</f>
        <v>0</v>
      </c>
      <c r="K97" s="177" t="s">
        <v>2588</v>
      </c>
      <c r="L97" s="41"/>
      <c r="M97" s="182" t="s">
        <v>19</v>
      </c>
      <c r="N97" s="183" t="s">
        <v>43</v>
      </c>
      <c r="O97" s="66"/>
      <c r="P97" s="184">
        <f>O97*H97</f>
        <v>0</v>
      </c>
      <c r="Q97" s="184">
        <v>0</v>
      </c>
      <c r="R97" s="184">
        <f>Q97*H97</f>
        <v>0</v>
      </c>
      <c r="S97" s="184">
        <v>0</v>
      </c>
      <c r="T97" s="185">
        <f>S97*H97</f>
        <v>0</v>
      </c>
      <c r="U97" s="36"/>
      <c r="V97" s="36"/>
      <c r="W97" s="36"/>
      <c r="X97" s="36"/>
      <c r="Y97" s="36"/>
      <c r="Z97" s="36"/>
      <c r="AA97" s="36"/>
      <c r="AB97" s="36"/>
      <c r="AC97" s="36"/>
      <c r="AD97" s="36"/>
      <c r="AE97" s="36"/>
      <c r="AR97" s="186" t="s">
        <v>149</v>
      </c>
      <c r="AT97" s="186" t="s">
        <v>145</v>
      </c>
      <c r="AU97" s="186" t="s">
        <v>80</v>
      </c>
      <c r="AY97" s="19" t="s">
        <v>143</v>
      </c>
      <c r="BE97" s="187">
        <f>IF(N97="základní",J97,0)</f>
        <v>0</v>
      </c>
      <c r="BF97" s="187">
        <f>IF(N97="snížená",J97,0)</f>
        <v>0</v>
      </c>
      <c r="BG97" s="187">
        <f>IF(N97="zákl. přenesená",J97,0)</f>
        <v>0</v>
      </c>
      <c r="BH97" s="187">
        <f>IF(N97="sníž. přenesená",J97,0)</f>
        <v>0</v>
      </c>
      <c r="BI97" s="187">
        <f>IF(N97="nulová",J97,0)</f>
        <v>0</v>
      </c>
      <c r="BJ97" s="19" t="s">
        <v>80</v>
      </c>
      <c r="BK97" s="187">
        <f>ROUND(I97*H97,2)</f>
        <v>0</v>
      </c>
      <c r="BL97" s="19" t="s">
        <v>149</v>
      </c>
      <c r="BM97" s="186" t="s">
        <v>230</v>
      </c>
    </row>
    <row r="98" spans="1:47" s="2" customFormat="1" ht="19.5">
      <c r="A98" s="36"/>
      <c r="B98" s="37"/>
      <c r="C98" s="38"/>
      <c r="D98" s="188" t="s">
        <v>151</v>
      </c>
      <c r="E98" s="38"/>
      <c r="F98" s="189" t="s">
        <v>2606</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151</v>
      </c>
      <c r="AU98" s="19" t="s">
        <v>80</v>
      </c>
    </row>
    <row r="99" spans="1:65" s="2" customFormat="1" ht="14.45" customHeight="1">
      <c r="A99" s="36"/>
      <c r="B99" s="37"/>
      <c r="C99" s="175" t="s">
        <v>193</v>
      </c>
      <c r="D99" s="175" t="s">
        <v>145</v>
      </c>
      <c r="E99" s="176" t="s">
        <v>2607</v>
      </c>
      <c r="F99" s="177" t="s">
        <v>2608</v>
      </c>
      <c r="G99" s="178" t="s">
        <v>148</v>
      </c>
      <c r="H99" s="179">
        <v>28</v>
      </c>
      <c r="I99" s="180"/>
      <c r="J99" s="181">
        <f>ROUND(I99*H99,2)</f>
        <v>0</v>
      </c>
      <c r="K99" s="177" t="s">
        <v>2588</v>
      </c>
      <c r="L99" s="41"/>
      <c r="M99" s="182" t="s">
        <v>19</v>
      </c>
      <c r="N99" s="183" t="s">
        <v>43</v>
      </c>
      <c r="O99" s="66"/>
      <c r="P99" s="184">
        <f>O99*H99</f>
        <v>0</v>
      </c>
      <c r="Q99" s="184">
        <v>0</v>
      </c>
      <c r="R99" s="184">
        <f>Q99*H99</f>
        <v>0</v>
      </c>
      <c r="S99" s="184">
        <v>0</v>
      </c>
      <c r="T99" s="185">
        <f>S99*H99</f>
        <v>0</v>
      </c>
      <c r="U99" s="36"/>
      <c r="V99" s="36"/>
      <c r="W99" s="36"/>
      <c r="X99" s="36"/>
      <c r="Y99" s="36"/>
      <c r="Z99" s="36"/>
      <c r="AA99" s="36"/>
      <c r="AB99" s="36"/>
      <c r="AC99" s="36"/>
      <c r="AD99" s="36"/>
      <c r="AE99" s="36"/>
      <c r="AR99" s="186" t="s">
        <v>149</v>
      </c>
      <c r="AT99" s="186" t="s">
        <v>145</v>
      </c>
      <c r="AU99" s="186" t="s">
        <v>80</v>
      </c>
      <c r="AY99" s="19" t="s">
        <v>143</v>
      </c>
      <c r="BE99" s="187">
        <f>IF(N99="základní",J99,0)</f>
        <v>0</v>
      </c>
      <c r="BF99" s="187">
        <f>IF(N99="snížená",J99,0)</f>
        <v>0</v>
      </c>
      <c r="BG99" s="187">
        <f>IF(N99="zákl. přenesená",J99,0)</f>
        <v>0</v>
      </c>
      <c r="BH99" s="187">
        <f>IF(N99="sníž. přenesená",J99,0)</f>
        <v>0</v>
      </c>
      <c r="BI99" s="187">
        <f>IF(N99="nulová",J99,0)</f>
        <v>0</v>
      </c>
      <c r="BJ99" s="19" t="s">
        <v>80</v>
      </c>
      <c r="BK99" s="187">
        <f>ROUND(I99*H99,2)</f>
        <v>0</v>
      </c>
      <c r="BL99" s="19" t="s">
        <v>149</v>
      </c>
      <c r="BM99" s="186" t="s">
        <v>242</v>
      </c>
    </row>
    <row r="100" spans="1:47" s="2" customFormat="1" ht="12">
      <c r="A100" s="36"/>
      <c r="B100" s="37"/>
      <c r="C100" s="38"/>
      <c r="D100" s="188" t="s">
        <v>151</v>
      </c>
      <c r="E100" s="38"/>
      <c r="F100" s="189" t="s">
        <v>2608</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151</v>
      </c>
      <c r="AU100" s="19" t="s">
        <v>80</v>
      </c>
    </row>
    <row r="101" spans="1:65" s="2" customFormat="1" ht="14.45" customHeight="1">
      <c r="A101" s="36"/>
      <c r="B101" s="37"/>
      <c r="C101" s="175" t="s">
        <v>202</v>
      </c>
      <c r="D101" s="175" t="s">
        <v>145</v>
      </c>
      <c r="E101" s="176" t="s">
        <v>2609</v>
      </c>
      <c r="F101" s="177" t="s">
        <v>2610</v>
      </c>
      <c r="G101" s="178" t="s">
        <v>148</v>
      </c>
      <c r="H101" s="179">
        <v>3</v>
      </c>
      <c r="I101" s="180"/>
      <c r="J101" s="181">
        <f>ROUND(I101*H101,2)</f>
        <v>0</v>
      </c>
      <c r="K101" s="177" t="s">
        <v>19</v>
      </c>
      <c r="L101" s="41"/>
      <c r="M101" s="182" t="s">
        <v>19</v>
      </c>
      <c r="N101" s="183" t="s">
        <v>43</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149</v>
      </c>
      <c r="AT101" s="186" t="s">
        <v>145</v>
      </c>
      <c r="AU101" s="186" t="s">
        <v>80</v>
      </c>
      <c r="AY101" s="19" t="s">
        <v>143</v>
      </c>
      <c r="BE101" s="187">
        <f>IF(N101="základní",J101,0)</f>
        <v>0</v>
      </c>
      <c r="BF101" s="187">
        <f>IF(N101="snížená",J101,0)</f>
        <v>0</v>
      </c>
      <c r="BG101" s="187">
        <f>IF(N101="zákl. přenesená",J101,0)</f>
        <v>0</v>
      </c>
      <c r="BH101" s="187">
        <f>IF(N101="sníž. přenesená",J101,0)</f>
        <v>0</v>
      </c>
      <c r="BI101" s="187">
        <f>IF(N101="nulová",J101,0)</f>
        <v>0</v>
      </c>
      <c r="BJ101" s="19" t="s">
        <v>80</v>
      </c>
      <c r="BK101" s="187">
        <f>ROUND(I101*H101,2)</f>
        <v>0</v>
      </c>
      <c r="BL101" s="19" t="s">
        <v>149</v>
      </c>
      <c r="BM101" s="186" t="s">
        <v>254</v>
      </c>
    </row>
    <row r="102" spans="1:47" s="2" customFormat="1" ht="12">
      <c r="A102" s="36"/>
      <c r="B102" s="37"/>
      <c r="C102" s="38"/>
      <c r="D102" s="188" t="s">
        <v>151</v>
      </c>
      <c r="E102" s="38"/>
      <c r="F102" s="189" t="s">
        <v>2610</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80</v>
      </c>
    </row>
    <row r="103" spans="1:65" s="2" customFormat="1" ht="14.45" customHeight="1">
      <c r="A103" s="36"/>
      <c r="B103" s="37"/>
      <c r="C103" s="175" t="s">
        <v>207</v>
      </c>
      <c r="D103" s="175" t="s">
        <v>145</v>
      </c>
      <c r="E103" s="176" t="s">
        <v>2611</v>
      </c>
      <c r="F103" s="177" t="s">
        <v>2612</v>
      </c>
      <c r="G103" s="178" t="s">
        <v>148</v>
      </c>
      <c r="H103" s="179">
        <v>28</v>
      </c>
      <c r="I103" s="180"/>
      <c r="J103" s="181">
        <f>ROUND(I103*H103,2)</f>
        <v>0</v>
      </c>
      <c r="K103" s="177" t="s">
        <v>2588</v>
      </c>
      <c r="L103" s="41"/>
      <c r="M103" s="182" t="s">
        <v>19</v>
      </c>
      <c r="N103" s="183" t="s">
        <v>43</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149</v>
      </c>
      <c r="AT103" s="186" t="s">
        <v>145</v>
      </c>
      <c r="AU103" s="186" t="s">
        <v>80</v>
      </c>
      <c r="AY103" s="19" t="s">
        <v>143</v>
      </c>
      <c r="BE103" s="187">
        <f>IF(N103="základní",J103,0)</f>
        <v>0</v>
      </c>
      <c r="BF103" s="187">
        <f>IF(N103="snížená",J103,0)</f>
        <v>0</v>
      </c>
      <c r="BG103" s="187">
        <f>IF(N103="zákl. přenesená",J103,0)</f>
        <v>0</v>
      </c>
      <c r="BH103" s="187">
        <f>IF(N103="sníž. přenesená",J103,0)</f>
        <v>0</v>
      </c>
      <c r="BI103" s="187">
        <f>IF(N103="nulová",J103,0)</f>
        <v>0</v>
      </c>
      <c r="BJ103" s="19" t="s">
        <v>80</v>
      </c>
      <c r="BK103" s="187">
        <f>ROUND(I103*H103,2)</f>
        <v>0</v>
      </c>
      <c r="BL103" s="19" t="s">
        <v>149</v>
      </c>
      <c r="BM103" s="186" t="s">
        <v>265</v>
      </c>
    </row>
    <row r="104" spans="1:47" s="2" customFormat="1" ht="12">
      <c r="A104" s="36"/>
      <c r="B104" s="37"/>
      <c r="C104" s="38"/>
      <c r="D104" s="188" t="s">
        <v>151</v>
      </c>
      <c r="E104" s="38"/>
      <c r="F104" s="189" t="s">
        <v>2612</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151</v>
      </c>
      <c r="AU104" s="19" t="s">
        <v>80</v>
      </c>
    </row>
    <row r="105" spans="1:65" s="2" customFormat="1" ht="24.2" customHeight="1">
      <c r="A105" s="36"/>
      <c r="B105" s="37"/>
      <c r="C105" s="175" t="s">
        <v>213</v>
      </c>
      <c r="D105" s="175" t="s">
        <v>145</v>
      </c>
      <c r="E105" s="176" t="s">
        <v>2613</v>
      </c>
      <c r="F105" s="177" t="s">
        <v>2614</v>
      </c>
      <c r="G105" s="178" t="s">
        <v>148</v>
      </c>
      <c r="H105" s="179">
        <v>28</v>
      </c>
      <c r="I105" s="180"/>
      <c r="J105" s="181">
        <f>ROUND(I105*H105,2)</f>
        <v>0</v>
      </c>
      <c r="K105" s="177" t="s">
        <v>2588</v>
      </c>
      <c r="L105" s="41"/>
      <c r="M105" s="182" t="s">
        <v>19</v>
      </c>
      <c r="N105" s="183" t="s">
        <v>43</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149</v>
      </c>
      <c r="AT105" s="186" t="s">
        <v>145</v>
      </c>
      <c r="AU105" s="186" t="s">
        <v>80</v>
      </c>
      <c r="AY105" s="19" t="s">
        <v>143</v>
      </c>
      <c r="BE105" s="187">
        <f>IF(N105="základní",J105,0)</f>
        <v>0</v>
      </c>
      <c r="BF105" s="187">
        <f>IF(N105="snížená",J105,0)</f>
        <v>0</v>
      </c>
      <c r="BG105" s="187">
        <f>IF(N105="zákl. přenesená",J105,0)</f>
        <v>0</v>
      </c>
      <c r="BH105" s="187">
        <f>IF(N105="sníž. přenesená",J105,0)</f>
        <v>0</v>
      </c>
      <c r="BI105" s="187">
        <f>IF(N105="nulová",J105,0)</f>
        <v>0</v>
      </c>
      <c r="BJ105" s="19" t="s">
        <v>80</v>
      </c>
      <c r="BK105" s="187">
        <f>ROUND(I105*H105,2)</f>
        <v>0</v>
      </c>
      <c r="BL105" s="19" t="s">
        <v>149</v>
      </c>
      <c r="BM105" s="186" t="s">
        <v>280</v>
      </c>
    </row>
    <row r="106" spans="1:47" s="2" customFormat="1" ht="19.5">
      <c r="A106" s="36"/>
      <c r="B106" s="37"/>
      <c r="C106" s="38"/>
      <c r="D106" s="188" t="s">
        <v>151</v>
      </c>
      <c r="E106" s="38"/>
      <c r="F106" s="189" t="s">
        <v>2615</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80</v>
      </c>
    </row>
    <row r="107" spans="1:65" s="2" customFormat="1" ht="14.45" customHeight="1">
      <c r="A107" s="36"/>
      <c r="B107" s="37"/>
      <c r="C107" s="175" t="s">
        <v>219</v>
      </c>
      <c r="D107" s="175" t="s">
        <v>145</v>
      </c>
      <c r="E107" s="176" t="s">
        <v>2616</v>
      </c>
      <c r="F107" s="177" t="s">
        <v>2617</v>
      </c>
      <c r="G107" s="178" t="s">
        <v>148</v>
      </c>
      <c r="H107" s="179">
        <v>28</v>
      </c>
      <c r="I107" s="180"/>
      <c r="J107" s="181">
        <f>ROUND(I107*H107,2)</f>
        <v>0</v>
      </c>
      <c r="K107" s="177" t="s">
        <v>2588</v>
      </c>
      <c r="L107" s="41"/>
      <c r="M107" s="182" t="s">
        <v>19</v>
      </c>
      <c r="N107" s="183"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149</v>
      </c>
      <c r="AT107" s="186" t="s">
        <v>145</v>
      </c>
      <c r="AU107" s="186" t="s">
        <v>80</v>
      </c>
      <c r="AY107" s="19" t="s">
        <v>143</v>
      </c>
      <c r="BE107" s="187">
        <f>IF(N107="základní",J107,0)</f>
        <v>0</v>
      </c>
      <c r="BF107" s="187">
        <f>IF(N107="snížená",J107,0)</f>
        <v>0</v>
      </c>
      <c r="BG107" s="187">
        <f>IF(N107="zákl. přenesená",J107,0)</f>
        <v>0</v>
      </c>
      <c r="BH107" s="187">
        <f>IF(N107="sníž. přenesená",J107,0)</f>
        <v>0</v>
      </c>
      <c r="BI107" s="187">
        <f>IF(N107="nulová",J107,0)</f>
        <v>0</v>
      </c>
      <c r="BJ107" s="19" t="s">
        <v>80</v>
      </c>
      <c r="BK107" s="187">
        <f>ROUND(I107*H107,2)</f>
        <v>0</v>
      </c>
      <c r="BL107" s="19" t="s">
        <v>149</v>
      </c>
      <c r="BM107" s="186" t="s">
        <v>299</v>
      </c>
    </row>
    <row r="108" spans="1:47" s="2" customFormat="1" ht="12">
      <c r="A108" s="36"/>
      <c r="B108" s="37"/>
      <c r="C108" s="38"/>
      <c r="D108" s="188" t="s">
        <v>151</v>
      </c>
      <c r="E108" s="38"/>
      <c r="F108" s="189" t="s">
        <v>2617</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80</v>
      </c>
    </row>
    <row r="109" spans="1:65" s="2" customFormat="1" ht="14.45" customHeight="1">
      <c r="A109" s="36"/>
      <c r="B109" s="37"/>
      <c r="C109" s="175" t="s">
        <v>224</v>
      </c>
      <c r="D109" s="175" t="s">
        <v>145</v>
      </c>
      <c r="E109" s="176" t="s">
        <v>2618</v>
      </c>
      <c r="F109" s="177" t="s">
        <v>2619</v>
      </c>
      <c r="G109" s="178" t="s">
        <v>148</v>
      </c>
      <c r="H109" s="179">
        <v>19</v>
      </c>
      <c r="I109" s="180"/>
      <c r="J109" s="181">
        <f>ROUND(I109*H109,2)</f>
        <v>0</v>
      </c>
      <c r="K109" s="177" t="s">
        <v>2588</v>
      </c>
      <c r="L109" s="41"/>
      <c r="M109" s="182" t="s">
        <v>19</v>
      </c>
      <c r="N109" s="183" t="s">
        <v>43</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149</v>
      </c>
      <c r="AT109" s="186" t="s">
        <v>145</v>
      </c>
      <c r="AU109" s="186" t="s">
        <v>80</v>
      </c>
      <c r="AY109" s="19" t="s">
        <v>143</v>
      </c>
      <c r="BE109" s="187">
        <f>IF(N109="základní",J109,0)</f>
        <v>0</v>
      </c>
      <c r="BF109" s="187">
        <f>IF(N109="snížená",J109,0)</f>
        <v>0</v>
      </c>
      <c r="BG109" s="187">
        <f>IF(N109="zákl. přenesená",J109,0)</f>
        <v>0</v>
      </c>
      <c r="BH109" s="187">
        <f>IF(N109="sníž. přenesená",J109,0)</f>
        <v>0</v>
      </c>
      <c r="BI109" s="187">
        <f>IF(N109="nulová",J109,0)</f>
        <v>0</v>
      </c>
      <c r="BJ109" s="19" t="s">
        <v>80</v>
      </c>
      <c r="BK109" s="187">
        <f>ROUND(I109*H109,2)</f>
        <v>0</v>
      </c>
      <c r="BL109" s="19" t="s">
        <v>149</v>
      </c>
      <c r="BM109" s="186" t="s">
        <v>322</v>
      </c>
    </row>
    <row r="110" spans="1:47" s="2" customFormat="1" ht="12">
      <c r="A110" s="36"/>
      <c r="B110" s="37"/>
      <c r="C110" s="38"/>
      <c r="D110" s="188" t="s">
        <v>151</v>
      </c>
      <c r="E110" s="38"/>
      <c r="F110" s="189" t="s">
        <v>2619</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80</v>
      </c>
    </row>
    <row r="111" spans="1:65" s="2" customFormat="1" ht="14.45" customHeight="1">
      <c r="A111" s="36"/>
      <c r="B111" s="37"/>
      <c r="C111" s="175" t="s">
        <v>230</v>
      </c>
      <c r="D111" s="175" t="s">
        <v>145</v>
      </c>
      <c r="E111" s="176" t="s">
        <v>2609</v>
      </c>
      <c r="F111" s="177" t="s">
        <v>2610</v>
      </c>
      <c r="G111" s="178" t="s">
        <v>148</v>
      </c>
      <c r="H111" s="179">
        <v>19</v>
      </c>
      <c r="I111" s="180"/>
      <c r="J111" s="181">
        <f>ROUND(I111*H111,2)</f>
        <v>0</v>
      </c>
      <c r="K111" s="177" t="s">
        <v>19</v>
      </c>
      <c r="L111" s="41"/>
      <c r="M111" s="182" t="s">
        <v>19</v>
      </c>
      <c r="N111" s="183" t="s">
        <v>43</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149</v>
      </c>
      <c r="AT111" s="186" t="s">
        <v>145</v>
      </c>
      <c r="AU111" s="186" t="s">
        <v>80</v>
      </c>
      <c r="AY111" s="19" t="s">
        <v>143</v>
      </c>
      <c r="BE111" s="187">
        <f>IF(N111="základní",J111,0)</f>
        <v>0</v>
      </c>
      <c r="BF111" s="187">
        <f>IF(N111="snížená",J111,0)</f>
        <v>0</v>
      </c>
      <c r="BG111" s="187">
        <f>IF(N111="zákl. přenesená",J111,0)</f>
        <v>0</v>
      </c>
      <c r="BH111" s="187">
        <f>IF(N111="sníž. přenesená",J111,0)</f>
        <v>0</v>
      </c>
      <c r="BI111" s="187">
        <f>IF(N111="nulová",J111,0)</f>
        <v>0</v>
      </c>
      <c r="BJ111" s="19" t="s">
        <v>80</v>
      </c>
      <c r="BK111" s="187">
        <f>ROUND(I111*H111,2)</f>
        <v>0</v>
      </c>
      <c r="BL111" s="19" t="s">
        <v>149</v>
      </c>
      <c r="BM111" s="186" t="s">
        <v>333</v>
      </c>
    </row>
    <row r="112" spans="1:47" s="2" customFormat="1" ht="12">
      <c r="A112" s="36"/>
      <c r="B112" s="37"/>
      <c r="C112" s="38"/>
      <c r="D112" s="188" t="s">
        <v>151</v>
      </c>
      <c r="E112" s="38"/>
      <c r="F112" s="189" t="s">
        <v>2610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151</v>
      </c>
      <c r="AU112" s="19" t="s">
        <v>80</v>
      </c>
    </row>
    <row r="113" spans="1:65" s="2" customFormat="1" ht="14.45" customHeight="1">
      <c r="A113" s="36"/>
      <c r="B113" s="37"/>
      <c r="C113" s="175" t="s">
        <v>8</v>
      </c>
      <c r="D113" s="175" t="s">
        <v>145</v>
      </c>
      <c r="E113" s="176" t="s">
        <v>2611</v>
      </c>
      <c r="F113" s="177" t="s">
        <v>2612</v>
      </c>
      <c r="G113" s="178" t="s">
        <v>148</v>
      </c>
      <c r="H113" s="179">
        <v>19</v>
      </c>
      <c r="I113" s="180"/>
      <c r="J113" s="181">
        <f>ROUND(I113*H113,2)</f>
        <v>0</v>
      </c>
      <c r="K113" s="177" t="s">
        <v>2588</v>
      </c>
      <c r="L113" s="41"/>
      <c r="M113" s="182" t="s">
        <v>19</v>
      </c>
      <c r="N113" s="183" t="s">
        <v>43</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149</v>
      </c>
      <c r="AT113" s="186" t="s">
        <v>145</v>
      </c>
      <c r="AU113" s="186" t="s">
        <v>80</v>
      </c>
      <c r="AY113" s="19" t="s">
        <v>143</v>
      </c>
      <c r="BE113" s="187">
        <f>IF(N113="základní",J113,0)</f>
        <v>0</v>
      </c>
      <c r="BF113" s="187">
        <f>IF(N113="snížená",J113,0)</f>
        <v>0</v>
      </c>
      <c r="BG113" s="187">
        <f>IF(N113="zákl. přenesená",J113,0)</f>
        <v>0</v>
      </c>
      <c r="BH113" s="187">
        <f>IF(N113="sníž. přenesená",J113,0)</f>
        <v>0</v>
      </c>
      <c r="BI113" s="187">
        <f>IF(N113="nulová",J113,0)</f>
        <v>0</v>
      </c>
      <c r="BJ113" s="19" t="s">
        <v>80</v>
      </c>
      <c r="BK113" s="187">
        <f>ROUND(I113*H113,2)</f>
        <v>0</v>
      </c>
      <c r="BL113" s="19" t="s">
        <v>149</v>
      </c>
      <c r="BM113" s="186" t="s">
        <v>348</v>
      </c>
    </row>
    <row r="114" spans="1:47" s="2" customFormat="1" ht="12">
      <c r="A114" s="36"/>
      <c r="B114" s="37"/>
      <c r="C114" s="38"/>
      <c r="D114" s="188" t="s">
        <v>151</v>
      </c>
      <c r="E114" s="38"/>
      <c r="F114" s="189" t="s">
        <v>2612</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80</v>
      </c>
    </row>
    <row r="115" spans="1:65" s="2" customFormat="1" ht="14.45" customHeight="1">
      <c r="A115" s="36"/>
      <c r="B115" s="37"/>
      <c r="C115" s="175" t="s">
        <v>242</v>
      </c>
      <c r="D115" s="175" t="s">
        <v>145</v>
      </c>
      <c r="E115" s="176" t="s">
        <v>2620</v>
      </c>
      <c r="F115" s="177" t="s">
        <v>2621</v>
      </c>
      <c r="G115" s="178" t="s">
        <v>148</v>
      </c>
      <c r="H115" s="179">
        <v>19</v>
      </c>
      <c r="I115" s="180"/>
      <c r="J115" s="181">
        <f>ROUND(I115*H115,2)</f>
        <v>0</v>
      </c>
      <c r="K115" s="177" t="s">
        <v>2588</v>
      </c>
      <c r="L115" s="41"/>
      <c r="M115" s="182" t="s">
        <v>19</v>
      </c>
      <c r="N115" s="183" t="s">
        <v>43</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149</v>
      </c>
      <c r="AT115" s="186" t="s">
        <v>145</v>
      </c>
      <c r="AU115" s="186" t="s">
        <v>80</v>
      </c>
      <c r="AY115" s="19" t="s">
        <v>143</v>
      </c>
      <c r="BE115" s="187">
        <f>IF(N115="základní",J115,0)</f>
        <v>0</v>
      </c>
      <c r="BF115" s="187">
        <f>IF(N115="snížená",J115,0)</f>
        <v>0</v>
      </c>
      <c r="BG115" s="187">
        <f>IF(N115="zákl. přenesená",J115,0)</f>
        <v>0</v>
      </c>
      <c r="BH115" s="187">
        <f>IF(N115="sníž. přenesená",J115,0)</f>
        <v>0</v>
      </c>
      <c r="BI115" s="187">
        <f>IF(N115="nulová",J115,0)</f>
        <v>0</v>
      </c>
      <c r="BJ115" s="19" t="s">
        <v>80</v>
      </c>
      <c r="BK115" s="187">
        <f>ROUND(I115*H115,2)</f>
        <v>0</v>
      </c>
      <c r="BL115" s="19" t="s">
        <v>149</v>
      </c>
      <c r="BM115" s="186" t="s">
        <v>356</v>
      </c>
    </row>
    <row r="116" spans="1:47" s="2" customFormat="1" ht="12">
      <c r="A116" s="36"/>
      <c r="B116" s="37"/>
      <c r="C116" s="38"/>
      <c r="D116" s="188" t="s">
        <v>151</v>
      </c>
      <c r="E116" s="38"/>
      <c r="F116" s="189" t="s">
        <v>2621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151</v>
      </c>
      <c r="AU116" s="19" t="s">
        <v>80</v>
      </c>
    </row>
    <row r="117" spans="1:65" s="2" customFormat="1" ht="14.45" customHeight="1">
      <c r="A117" s="36"/>
      <c r="B117" s="37"/>
      <c r="C117" s="175" t="s">
        <v>248</v>
      </c>
      <c r="D117" s="175" t="s">
        <v>145</v>
      </c>
      <c r="E117" s="176" t="s">
        <v>2622</v>
      </c>
      <c r="F117" s="177" t="s">
        <v>2623</v>
      </c>
      <c r="G117" s="178" t="s">
        <v>148</v>
      </c>
      <c r="H117" s="179">
        <v>19</v>
      </c>
      <c r="I117" s="180"/>
      <c r="J117" s="181">
        <f>ROUND(I117*H117,2)</f>
        <v>0</v>
      </c>
      <c r="K117" s="177" t="s">
        <v>2588</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149</v>
      </c>
      <c r="AT117" s="186" t="s">
        <v>145</v>
      </c>
      <c r="AU117" s="186" t="s">
        <v>80</v>
      </c>
      <c r="AY117" s="19" t="s">
        <v>143</v>
      </c>
      <c r="BE117" s="187">
        <f>IF(N117="základní",J117,0)</f>
        <v>0</v>
      </c>
      <c r="BF117" s="187">
        <f>IF(N117="snížená",J117,0)</f>
        <v>0</v>
      </c>
      <c r="BG117" s="187">
        <f>IF(N117="zákl. přenesená",J117,0)</f>
        <v>0</v>
      </c>
      <c r="BH117" s="187">
        <f>IF(N117="sníž. přenesená",J117,0)</f>
        <v>0</v>
      </c>
      <c r="BI117" s="187">
        <f>IF(N117="nulová",J117,0)</f>
        <v>0</v>
      </c>
      <c r="BJ117" s="19" t="s">
        <v>80</v>
      </c>
      <c r="BK117" s="187">
        <f>ROUND(I117*H117,2)</f>
        <v>0</v>
      </c>
      <c r="BL117" s="19" t="s">
        <v>149</v>
      </c>
      <c r="BM117" s="186" t="s">
        <v>366</v>
      </c>
    </row>
    <row r="118" spans="1:47" s="2" customFormat="1" ht="12">
      <c r="A118" s="36"/>
      <c r="B118" s="37"/>
      <c r="C118" s="38"/>
      <c r="D118" s="188" t="s">
        <v>151</v>
      </c>
      <c r="E118" s="38"/>
      <c r="F118" s="189" t="s">
        <v>2623</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80</v>
      </c>
    </row>
    <row r="119" spans="1:65" s="2" customFormat="1" ht="14.45" customHeight="1">
      <c r="A119" s="36"/>
      <c r="B119" s="37"/>
      <c r="C119" s="175" t="s">
        <v>254</v>
      </c>
      <c r="D119" s="175" t="s">
        <v>145</v>
      </c>
      <c r="E119" s="176" t="s">
        <v>2624</v>
      </c>
      <c r="F119" s="177" t="s">
        <v>2625</v>
      </c>
      <c r="G119" s="178" t="s">
        <v>148</v>
      </c>
      <c r="H119" s="179">
        <v>30</v>
      </c>
      <c r="I119" s="180"/>
      <c r="J119" s="181">
        <f>ROUND(I119*H119,2)</f>
        <v>0</v>
      </c>
      <c r="K119" s="177" t="s">
        <v>2588</v>
      </c>
      <c r="L119" s="41"/>
      <c r="M119" s="182" t="s">
        <v>19</v>
      </c>
      <c r="N119" s="183" t="s">
        <v>43</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149</v>
      </c>
      <c r="AT119" s="186" t="s">
        <v>145</v>
      </c>
      <c r="AU119" s="186" t="s">
        <v>80</v>
      </c>
      <c r="AY119" s="19" t="s">
        <v>143</v>
      </c>
      <c r="BE119" s="187">
        <f>IF(N119="základní",J119,0)</f>
        <v>0</v>
      </c>
      <c r="BF119" s="187">
        <f>IF(N119="snížená",J119,0)</f>
        <v>0</v>
      </c>
      <c r="BG119" s="187">
        <f>IF(N119="zákl. přenesená",J119,0)</f>
        <v>0</v>
      </c>
      <c r="BH119" s="187">
        <f>IF(N119="sníž. přenesená",J119,0)</f>
        <v>0</v>
      </c>
      <c r="BI119" s="187">
        <f>IF(N119="nulová",J119,0)</f>
        <v>0</v>
      </c>
      <c r="BJ119" s="19" t="s">
        <v>80</v>
      </c>
      <c r="BK119" s="187">
        <f>ROUND(I119*H119,2)</f>
        <v>0</v>
      </c>
      <c r="BL119" s="19" t="s">
        <v>149</v>
      </c>
      <c r="BM119" s="186" t="s">
        <v>380</v>
      </c>
    </row>
    <row r="120" spans="1:47" s="2" customFormat="1" ht="12">
      <c r="A120" s="36"/>
      <c r="B120" s="37"/>
      <c r="C120" s="38"/>
      <c r="D120" s="188" t="s">
        <v>151</v>
      </c>
      <c r="E120" s="38"/>
      <c r="F120" s="189" t="s">
        <v>2625</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80</v>
      </c>
    </row>
    <row r="121" spans="1:65" s="2" customFormat="1" ht="14.45" customHeight="1">
      <c r="A121" s="36"/>
      <c r="B121" s="37"/>
      <c r="C121" s="175" t="s">
        <v>259</v>
      </c>
      <c r="D121" s="175" t="s">
        <v>145</v>
      </c>
      <c r="E121" s="176" t="s">
        <v>2611</v>
      </c>
      <c r="F121" s="177" t="s">
        <v>2612</v>
      </c>
      <c r="G121" s="178" t="s">
        <v>148</v>
      </c>
      <c r="H121" s="179">
        <v>30</v>
      </c>
      <c r="I121" s="180"/>
      <c r="J121" s="181">
        <f>ROUND(I121*H121,2)</f>
        <v>0</v>
      </c>
      <c r="K121" s="177" t="s">
        <v>2588</v>
      </c>
      <c r="L121" s="41"/>
      <c r="M121" s="182" t="s">
        <v>19</v>
      </c>
      <c r="N121" s="183" t="s">
        <v>43</v>
      </c>
      <c r="O121" s="66"/>
      <c r="P121" s="184">
        <f>O121*H121</f>
        <v>0</v>
      </c>
      <c r="Q121" s="184">
        <v>0</v>
      </c>
      <c r="R121" s="184">
        <f>Q121*H121</f>
        <v>0</v>
      </c>
      <c r="S121" s="184">
        <v>0</v>
      </c>
      <c r="T121" s="185">
        <f>S121*H121</f>
        <v>0</v>
      </c>
      <c r="U121" s="36"/>
      <c r="V121" s="36"/>
      <c r="W121" s="36"/>
      <c r="X121" s="36"/>
      <c r="Y121" s="36"/>
      <c r="Z121" s="36"/>
      <c r="AA121" s="36"/>
      <c r="AB121" s="36"/>
      <c r="AC121" s="36"/>
      <c r="AD121" s="36"/>
      <c r="AE121" s="36"/>
      <c r="AR121" s="186" t="s">
        <v>149</v>
      </c>
      <c r="AT121" s="186" t="s">
        <v>145</v>
      </c>
      <c r="AU121" s="186" t="s">
        <v>80</v>
      </c>
      <c r="AY121" s="19" t="s">
        <v>143</v>
      </c>
      <c r="BE121" s="187">
        <f>IF(N121="základní",J121,0)</f>
        <v>0</v>
      </c>
      <c r="BF121" s="187">
        <f>IF(N121="snížená",J121,0)</f>
        <v>0</v>
      </c>
      <c r="BG121" s="187">
        <f>IF(N121="zákl. přenesená",J121,0)</f>
        <v>0</v>
      </c>
      <c r="BH121" s="187">
        <f>IF(N121="sníž. přenesená",J121,0)</f>
        <v>0</v>
      </c>
      <c r="BI121" s="187">
        <f>IF(N121="nulová",J121,0)</f>
        <v>0</v>
      </c>
      <c r="BJ121" s="19" t="s">
        <v>80</v>
      </c>
      <c r="BK121" s="187">
        <f>ROUND(I121*H121,2)</f>
        <v>0</v>
      </c>
      <c r="BL121" s="19" t="s">
        <v>149</v>
      </c>
      <c r="BM121" s="186" t="s">
        <v>414</v>
      </c>
    </row>
    <row r="122" spans="1:47" s="2" customFormat="1" ht="12">
      <c r="A122" s="36"/>
      <c r="B122" s="37"/>
      <c r="C122" s="38"/>
      <c r="D122" s="188" t="s">
        <v>151</v>
      </c>
      <c r="E122" s="38"/>
      <c r="F122" s="189" t="s">
        <v>2612</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151</v>
      </c>
      <c r="AU122" s="19" t="s">
        <v>80</v>
      </c>
    </row>
    <row r="123" spans="1:65" s="2" customFormat="1" ht="24.2" customHeight="1">
      <c r="A123" s="36"/>
      <c r="B123" s="37"/>
      <c r="C123" s="175" t="s">
        <v>265</v>
      </c>
      <c r="D123" s="175" t="s">
        <v>145</v>
      </c>
      <c r="E123" s="176" t="s">
        <v>2613</v>
      </c>
      <c r="F123" s="177" t="s">
        <v>2614</v>
      </c>
      <c r="G123" s="178" t="s">
        <v>148</v>
      </c>
      <c r="H123" s="179">
        <v>30</v>
      </c>
      <c r="I123" s="180"/>
      <c r="J123" s="181">
        <f>ROUND(I123*H123,2)</f>
        <v>0</v>
      </c>
      <c r="K123" s="177" t="s">
        <v>2588</v>
      </c>
      <c r="L123" s="41"/>
      <c r="M123" s="182" t="s">
        <v>19</v>
      </c>
      <c r="N123" s="183" t="s">
        <v>43</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149</v>
      </c>
      <c r="AT123" s="186" t="s">
        <v>145</v>
      </c>
      <c r="AU123" s="186" t="s">
        <v>80</v>
      </c>
      <c r="AY123" s="19" t="s">
        <v>143</v>
      </c>
      <c r="BE123" s="187">
        <f>IF(N123="základní",J123,0)</f>
        <v>0</v>
      </c>
      <c r="BF123" s="187">
        <f>IF(N123="snížená",J123,0)</f>
        <v>0</v>
      </c>
      <c r="BG123" s="187">
        <f>IF(N123="zákl. přenesená",J123,0)</f>
        <v>0</v>
      </c>
      <c r="BH123" s="187">
        <f>IF(N123="sníž. přenesená",J123,0)</f>
        <v>0</v>
      </c>
      <c r="BI123" s="187">
        <f>IF(N123="nulová",J123,0)</f>
        <v>0</v>
      </c>
      <c r="BJ123" s="19" t="s">
        <v>80</v>
      </c>
      <c r="BK123" s="187">
        <f>ROUND(I123*H123,2)</f>
        <v>0</v>
      </c>
      <c r="BL123" s="19" t="s">
        <v>149</v>
      </c>
      <c r="BM123" s="186" t="s">
        <v>435</v>
      </c>
    </row>
    <row r="124" spans="1:47" s="2" customFormat="1" ht="19.5">
      <c r="A124" s="36"/>
      <c r="B124" s="37"/>
      <c r="C124" s="38"/>
      <c r="D124" s="188" t="s">
        <v>151</v>
      </c>
      <c r="E124" s="38"/>
      <c r="F124" s="189" t="s">
        <v>2615</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151</v>
      </c>
      <c r="AU124" s="19" t="s">
        <v>80</v>
      </c>
    </row>
    <row r="125" spans="1:65" s="2" customFormat="1" ht="14.45" customHeight="1">
      <c r="A125" s="36"/>
      <c r="B125" s="37"/>
      <c r="C125" s="175" t="s">
        <v>7</v>
      </c>
      <c r="D125" s="175" t="s">
        <v>145</v>
      </c>
      <c r="E125" s="176" t="s">
        <v>2626</v>
      </c>
      <c r="F125" s="177" t="s">
        <v>2627</v>
      </c>
      <c r="G125" s="178" t="s">
        <v>148</v>
      </c>
      <c r="H125" s="179">
        <v>30</v>
      </c>
      <c r="I125" s="180"/>
      <c r="J125" s="181">
        <f>ROUND(I125*H125,2)</f>
        <v>0</v>
      </c>
      <c r="K125" s="177" t="s">
        <v>2588</v>
      </c>
      <c r="L125" s="41"/>
      <c r="M125" s="182" t="s">
        <v>19</v>
      </c>
      <c r="N125" s="183" t="s">
        <v>43</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149</v>
      </c>
      <c r="AT125" s="186" t="s">
        <v>145</v>
      </c>
      <c r="AU125" s="186" t="s">
        <v>80</v>
      </c>
      <c r="AY125" s="19" t="s">
        <v>143</v>
      </c>
      <c r="BE125" s="187">
        <f>IF(N125="základní",J125,0)</f>
        <v>0</v>
      </c>
      <c r="BF125" s="187">
        <f>IF(N125="snížená",J125,0)</f>
        <v>0</v>
      </c>
      <c r="BG125" s="187">
        <f>IF(N125="zákl. přenesená",J125,0)</f>
        <v>0</v>
      </c>
      <c r="BH125" s="187">
        <f>IF(N125="sníž. přenesená",J125,0)</f>
        <v>0</v>
      </c>
      <c r="BI125" s="187">
        <f>IF(N125="nulová",J125,0)</f>
        <v>0</v>
      </c>
      <c r="BJ125" s="19" t="s">
        <v>80</v>
      </c>
      <c r="BK125" s="187">
        <f>ROUND(I125*H125,2)</f>
        <v>0</v>
      </c>
      <c r="BL125" s="19" t="s">
        <v>149</v>
      </c>
      <c r="BM125" s="186" t="s">
        <v>447</v>
      </c>
    </row>
    <row r="126" spans="1:47" s="2" customFormat="1" ht="12">
      <c r="A126" s="36"/>
      <c r="B126" s="37"/>
      <c r="C126" s="38"/>
      <c r="D126" s="188" t="s">
        <v>151</v>
      </c>
      <c r="E126" s="38"/>
      <c r="F126" s="189" t="s">
        <v>2628</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80</v>
      </c>
    </row>
    <row r="127" spans="1:65" s="2" customFormat="1" ht="14.45" customHeight="1">
      <c r="A127" s="36"/>
      <c r="B127" s="37"/>
      <c r="C127" s="175" t="s">
        <v>280</v>
      </c>
      <c r="D127" s="175" t="s">
        <v>145</v>
      </c>
      <c r="E127" s="176" t="s">
        <v>2629</v>
      </c>
      <c r="F127" s="177" t="s">
        <v>2630</v>
      </c>
      <c r="G127" s="178" t="s">
        <v>148</v>
      </c>
      <c r="H127" s="179">
        <v>6</v>
      </c>
      <c r="I127" s="180"/>
      <c r="J127" s="181">
        <f>ROUND(I127*H127,2)</f>
        <v>0</v>
      </c>
      <c r="K127" s="177" t="s">
        <v>2588</v>
      </c>
      <c r="L127" s="41"/>
      <c r="M127" s="182" t="s">
        <v>19</v>
      </c>
      <c r="N127" s="183" t="s">
        <v>43</v>
      </c>
      <c r="O127" s="66"/>
      <c r="P127" s="184">
        <f>O127*H127</f>
        <v>0</v>
      </c>
      <c r="Q127" s="184">
        <v>0</v>
      </c>
      <c r="R127" s="184">
        <f>Q127*H127</f>
        <v>0</v>
      </c>
      <c r="S127" s="184">
        <v>0</v>
      </c>
      <c r="T127" s="185">
        <f>S127*H127</f>
        <v>0</v>
      </c>
      <c r="U127" s="36"/>
      <c r="V127" s="36"/>
      <c r="W127" s="36"/>
      <c r="X127" s="36"/>
      <c r="Y127" s="36"/>
      <c r="Z127" s="36"/>
      <c r="AA127" s="36"/>
      <c r="AB127" s="36"/>
      <c r="AC127" s="36"/>
      <c r="AD127" s="36"/>
      <c r="AE127" s="36"/>
      <c r="AR127" s="186" t="s">
        <v>149</v>
      </c>
      <c r="AT127" s="186" t="s">
        <v>145</v>
      </c>
      <c r="AU127" s="186" t="s">
        <v>80</v>
      </c>
      <c r="AY127" s="19" t="s">
        <v>143</v>
      </c>
      <c r="BE127" s="187">
        <f>IF(N127="základní",J127,0)</f>
        <v>0</v>
      </c>
      <c r="BF127" s="187">
        <f>IF(N127="snížená",J127,0)</f>
        <v>0</v>
      </c>
      <c r="BG127" s="187">
        <f>IF(N127="zákl. přenesená",J127,0)</f>
        <v>0</v>
      </c>
      <c r="BH127" s="187">
        <f>IF(N127="sníž. přenesená",J127,0)</f>
        <v>0</v>
      </c>
      <c r="BI127" s="187">
        <f>IF(N127="nulová",J127,0)</f>
        <v>0</v>
      </c>
      <c r="BJ127" s="19" t="s">
        <v>80</v>
      </c>
      <c r="BK127" s="187">
        <f>ROUND(I127*H127,2)</f>
        <v>0</v>
      </c>
      <c r="BL127" s="19" t="s">
        <v>149</v>
      </c>
      <c r="BM127" s="186" t="s">
        <v>457</v>
      </c>
    </row>
    <row r="128" spans="1:47" s="2" customFormat="1" ht="12">
      <c r="A128" s="36"/>
      <c r="B128" s="37"/>
      <c r="C128" s="38"/>
      <c r="D128" s="188" t="s">
        <v>151</v>
      </c>
      <c r="E128" s="38"/>
      <c r="F128" s="189" t="s">
        <v>2630</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80</v>
      </c>
    </row>
    <row r="129" spans="1:65" s="2" customFormat="1" ht="14.45" customHeight="1">
      <c r="A129" s="36"/>
      <c r="B129" s="37"/>
      <c r="C129" s="175" t="s">
        <v>290</v>
      </c>
      <c r="D129" s="175" t="s">
        <v>145</v>
      </c>
      <c r="E129" s="176" t="s">
        <v>2611</v>
      </c>
      <c r="F129" s="177" t="s">
        <v>2612</v>
      </c>
      <c r="G129" s="178" t="s">
        <v>148</v>
      </c>
      <c r="H129" s="179">
        <v>6</v>
      </c>
      <c r="I129" s="180"/>
      <c r="J129" s="181">
        <f>ROUND(I129*H129,2)</f>
        <v>0</v>
      </c>
      <c r="K129" s="177" t="s">
        <v>2588</v>
      </c>
      <c r="L129" s="41"/>
      <c r="M129" s="182" t="s">
        <v>19</v>
      </c>
      <c r="N129" s="183" t="s">
        <v>43</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149</v>
      </c>
      <c r="AT129" s="186" t="s">
        <v>145</v>
      </c>
      <c r="AU129" s="186" t="s">
        <v>80</v>
      </c>
      <c r="AY129" s="19" t="s">
        <v>143</v>
      </c>
      <c r="BE129" s="187">
        <f>IF(N129="základní",J129,0)</f>
        <v>0</v>
      </c>
      <c r="BF129" s="187">
        <f>IF(N129="snížená",J129,0)</f>
        <v>0</v>
      </c>
      <c r="BG129" s="187">
        <f>IF(N129="zákl. přenesená",J129,0)</f>
        <v>0</v>
      </c>
      <c r="BH129" s="187">
        <f>IF(N129="sníž. přenesená",J129,0)</f>
        <v>0</v>
      </c>
      <c r="BI129" s="187">
        <f>IF(N129="nulová",J129,0)</f>
        <v>0</v>
      </c>
      <c r="BJ129" s="19" t="s">
        <v>80</v>
      </c>
      <c r="BK129" s="187">
        <f>ROUND(I129*H129,2)</f>
        <v>0</v>
      </c>
      <c r="BL129" s="19" t="s">
        <v>149</v>
      </c>
      <c r="BM129" s="186" t="s">
        <v>473</v>
      </c>
    </row>
    <row r="130" spans="1:47" s="2" customFormat="1" ht="12">
      <c r="A130" s="36"/>
      <c r="B130" s="37"/>
      <c r="C130" s="38"/>
      <c r="D130" s="188" t="s">
        <v>151</v>
      </c>
      <c r="E130" s="38"/>
      <c r="F130" s="189" t="s">
        <v>2612</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151</v>
      </c>
      <c r="AU130" s="19" t="s">
        <v>80</v>
      </c>
    </row>
    <row r="131" spans="1:65" s="2" customFormat="1" ht="24.2" customHeight="1">
      <c r="A131" s="36"/>
      <c r="B131" s="37"/>
      <c r="C131" s="175" t="s">
        <v>299</v>
      </c>
      <c r="D131" s="175" t="s">
        <v>145</v>
      </c>
      <c r="E131" s="176" t="s">
        <v>2613</v>
      </c>
      <c r="F131" s="177" t="s">
        <v>2614</v>
      </c>
      <c r="G131" s="178" t="s">
        <v>148</v>
      </c>
      <c r="H131" s="179">
        <v>6</v>
      </c>
      <c r="I131" s="180"/>
      <c r="J131" s="181">
        <f>ROUND(I131*H131,2)</f>
        <v>0</v>
      </c>
      <c r="K131" s="177" t="s">
        <v>2588</v>
      </c>
      <c r="L131" s="41"/>
      <c r="M131" s="182" t="s">
        <v>19</v>
      </c>
      <c r="N131" s="183" t="s">
        <v>43</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149</v>
      </c>
      <c r="AT131" s="186" t="s">
        <v>145</v>
      </c>
      <c r="AU131" s="186" t="s">
        <v>80</v>
      </c>
      <c r="AY131" s="19" t="s">
        <v>143</v>
      </c>
      <c r="BE131" s="187">
        <f>IF(N131="základní",J131,0)</f>
        <v>0</v>
      </c>
      <c r="BF131" s="187">
        <f>IF(N131="snížená",J131,0)</f>
        <v>0</v>
      </c>
      <c r="BG131" s="187">
        <f>IF(N131="zákl. přenesená",J131,0)</f>
        <v>0</v>
      </c>
      <c r="BH131" s="187">
        <f>IF(N131="sníž. přenesená",J131,0)</f>
        <v>0</v>
      </c>
      <c r="BI131" s="187">
        <f>IF(N131="nulová",J131,0)</f>
        <v>0</v>
      </c>
      <c r="BJ131" s="19" t="s">
        <v>80</v>
      </c>
      <c r="BK131" s="187">
        <f>ROUND(I131*H131,2)</f>
        <v>0</v>
      </c>
      <c r="BL131" s="19" t="s">
        <v>149</v>
      </c>
      <c r="BM131" s="186" t="s">
        <v>484</v>
      </c>
    </row>
    <row r="132" spans="1:47" s="2" customFormat="1" ht="19.5">
      <c r="A132" s="36"/>
      <c r="B132" s="37"/>
      <c r="C132" s="38"/>
      <c r="D132" s="188" t="s">
        <v>151</v>
      </c>
      <c r="E132" s="38"/>
      <c r="F132" s="189" t="s">
        <v>2615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80</v>
      </c>
    </row>
    <row r="133" spans="1:65" s="2" customFormat="1" ht="14.45" customHeight="1">
      <c r="A133" s="36"/>
      <c r="B133" s="37"/>
      <c r="C133" s="175" t="s">
        <v>308</v>
      </c>
      <c r="D133" s="175" t="s">
        <v>145</v>
      </c>
      <c r="E133" s="176" t="s">
        <v>2631</v>
      </c>
      <c r="F133" s="177" t="s">
        <v>2632</v>
      </c>
      <c r="G133" s="178" t="s">
        <v>148</v>
      </c>
      <c r="H133" s="179">
        <v>6</v>
      </c>
      <c r="I133" s="180"/>
      <c r="J133" s="181">
        <f>ROUND(I133*H133,2)</f>
        <v>0</v>
      </c>
      <c r="K133" s="177" t="s">
        <v>2588</v>
      </c>
      <c r="L133" s="41"/>
      <c r="M133" s="182" t="s">
        <v>19</v>
      </c>
      <c r="N133" s="183" t="s">
        <v>43</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149</v>
      </c>
      <c r="AT133" s="186" t="s">
        <v>145</v>
      </c>
      <c r="AU133" s="186" t="s">
        <v>80</v>
      </c>
      <c r="AY133" s="19" t="s">
        <v>143</v>
      </c>
      <c r="BE133" s="187">
        <f>IF(N133="základní",J133,0)</f>
        <v>0</v>
      </c>
      <c r="BF133" s="187">
        <f>IF(N133="snížená",J133,0)</f>
        <v>0</v>
      </c>
      <c r="BG133" s="187">
        <f>IF(N133="zákl. přenesená",J133,0)</f>
        <v>0</v>
      </c>
      <c r="BH133" s="187">
        <f>IF(N133="sníž. přenesená",J133,0)</f>
        <v>0</v>
      </c>
      <c r="BI133" s="187">
        <f>IF(N133="nulová",J133,0)</f>
        <v>0</v>
      </c>
      <c r="BJ133" s="19" t="s">
        <v>80</v>
      </c>
      <c r="BK133" s="187">
        <f>ROUND(I133*H133,2)</f>
        <v>0</v>
      </c>
      <c r="BL133" s="19" t="s">
        <v>149</v>
      </c>
      <c r="BM133" s="186" t="s">
        <v>497</v>
      </c>
    </row>
    <row r="134" spans="1:47" s="2" customFormat="1" ht="12">
      <c r="A134" s="36"/>
      <c r="B134" s="37"/>
      <c r="C134" s="38"/>
      <c r="D134" s="188" t="s">
        <v>151</v>
      </c>
      <c r="E134" s="38"/>
      <c r="F134" s="189" t="s">
        <v>2632</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151</v>
      </c>
      <c r="AU134" s="19" t="s">
        <v>80</v>
      </c>
    </row>
    <row r="135" spans="1:65" s="2" customFormat="1" ht="14.45" customHeight="1">
      <c r="A135" s="36"/>
      <c r="B135" s="37"/>
      <c r="C135" s="175" t="s">
        <v>322</v>
      </c>
      <c r="D135" s="175" t="s">
        <v>145</v>
      </c>
      <c r="E135" s="176" t="s">
        <v>2633</v>
      </c>
      <c r="F135" s="177" t="s">
        <v>2634</v>
      </c>
      <c r="G135" s="178" t="s">
        <v>375</v>
      </c>
      <c r="H135" s="179">
        <v>975</v>
      </c>
      <c r="I135" s="180"/>
      <c r="J135" s="181">
        <f>ROUND(I135*H135,2)</f>
        <v>0</v>
      </c>
      <c r="K135" s="177" t="s">
        <v>2588</v>
      </c>
      <c r="L135" s="41"/>
      <c r="M135" s="182" t="s">
        <v>19</v>
      </c>
      <c r="N135" s="183" t="s">
        <v>43</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149</v>
      </c>
      <c r="AT135" s="186" t="s">
        <v>145</v>
      </c>
      <c r="AU135" s="186" t="s">
        <v>80</v>
      </c>
      <c r="AY135" s="19" t="s">
        <v>143</v>
      </c>
      <c r="BE135" s="187">
        <f>IF(N135="základní",J135,0)</f>
        <v>0</v>
      </c>
      <c r="BF135" s="187">
        <f>IF(N135="snížená",J135,0)</f>
        <v>0</v>
      </c>
      <c r="BG135" s="187">
        <f>IF(N135="zákl. přenesená",J135,0)</f>
        <v>0</v>
      </c>
      <c r="BH135" s="187">
        <f>IF(N135="sníž. přenesená",J135,0)</f>
        <v>0</v>
      </c>
      <c r="BI135" s="187">
        <f>IF(N135="nulová",J135,0)</f>
        <v>0</v>
      </c>
      <c r="BJ135" s="19" t="s">
        <v>80</v>
      </c>
      <c r="BK135" s="187">
        <f>ROUND(I135*H135,2)</f>
        <v>0</v>
      </c>
      <c r="BL135" s="19" t="s">
        <v>149</v>
      </c>
      <c r="BM135" s="186" t="s">
        <v>512</v>
      </c>
    </row>
    <row r="136" spans="1:47" s="2" customFormat="1" ht="12">
      <c r="A136" s="36"/>
      <c r="B136" s="37"/>
      <c r="C136" s="38"/>
      <c r="D136" s="188" t="s">
        <v>151</v>
      </c>
      <c r="E136" s="38"/>
      <c r="F136" s="189" t="s">
        <v>2634</v>
      </c>
      <c r="G136" s="38"/>
      <c r="H136" s="38"/>
      <c r="I136" s="190"/>
      <c r="J136" s="38"/>
      <c r="K136" s="38"/>
      <c r="L136" s="41"/>
      <c r="M136" s="191"/>
      <c r="N136" s="192"/>
      <c r="O136" s="66"/>
      <c r="P136" s="66"/>
      <c r="Q136" s="66"/>
      <c r="R136" s="66"/>
      <c r="S136" s="66"/>
      <c r="T136" s="67"/>
      <c r="U136" s="36"/>
      <c r="V136" s="36"/>
      <c r="W136" s="36"/>
      <c r="X136" s="36"/>
      <c r="Y136" s="36"/>
      <c r="Z136" s="36"/>
      <c r="AA136" s="36"/>
      <c r="AB136" s="36"/>
      <c r="AC136" s="36"/>
      <c r="AD136" s="36"/>
      <c r="AE136" s="36"/>
      <c r="AT136" s="19" t="s">
        <v>151</v>
      </c>
      <c r="AU136" s="19" t="s">
        <v>80</v>
      </c>
    </row>
    <row r="137" spans="1:65" s="2" customFormat="1" ht="14.45" customHeight="1">
      <c r="A137" s="36"/>
      <c r="B137" s="37"/>
      <c r="C137" s="175" t="s">
        <v>329</v>
      </c>
      <c r="D137" s="175" t="s">
        <v>145</v>
      </c>
      <c r="E137" s="176" t="s">
        <v>2635</v>
      </c>
      <c r="F137" s="177" t="s">
        <v>2636</v>
      </c>
      <c r="G137" s="178" t="s">
        <v>375</v>
      </c>
      <c r="H137" s="179">
        <v>250</v>
      </c>
      <c r="I137" s="180"/>
      <c r="J137" s="181">
        <f>ROUND(I137*H137,2)</f>
        <v>0</v>
      </c>
      <c r="K137" s="177" t="s">
        <v>2588</v>
      </c>
      <c r="L137" s="41"/>
      <c r="M137" s="182" t="s">
        <v>19</v>
      </c>
      <c r="N137" s="183" t="s">
        <v>43</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149</v>
      </c>
      <c r="AT137" s="186" t="s">
        <v>145</v>
      </c>
      <c r="AU137" s="186" t="s">
        <v>80</v>
      </c>
      <c r="AY137" s="19" t="s">
        <v>143</v>
      </c>
      <c r="BE137" s="187">
        <f>IF(N137="základní",J137,0)</f>
        <v>0</v>
      </c>
      <c r="BF137" s="187">
        <f>IF(N137="snížená",J137,0)</f>
        <v>0</v>
      </c>
      <c r="BG137" s="187">
        <f>IF(N137="zákl. přenesená",J137,0)</f>
        <v>0</v>
      </c>
      <c r="BH137" s="187">
        <f>IF(N137="sníž. přenesená",J137,0)</f>
        <v>0</v>
      </c>
      <c r="BI137" s="187">
        <f>IF(N137="nulová",J137,0)</f>
        <v>0</v>
      </c>
      <c r="BJ137" s="19" t="s">
        <v>80</v>
      </c>
      <c r="BK137" s="187">
        <f>ROUND(I137*H137,2)</f>
        <v>0</v>
      </c>
      <c r="BL137" s="19" t="s">
        <v>149</v>
      </c>
      <c r="BM137" s="186" t="s">
        <v>523</v>
      </c>
    </row>
    <row r="138" spans="1:47" s="2" customFormat="1" ht="12">
      <c r="A138" s="36"/>
      <c r="B138" s="37"/>
      <c r="C138" s="38"/>
      <c r="D138" s="188" t="s">
        <v>151</v>
      </c>
      <c r="E138" s="38"/>
      <c r="F138" s="189" t="s">
        <v>2636</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80</v>
      </c>
    </row>
    <row r="139" spans="1:65" s="2" customFormat="1" ht="14.45" customHeight="1">
      <c r="A139" s="36"/>
      <c r="B139" s="37"/>
      <c r="C139" s="175" t="s">
        <v>333</v>
      </c>
      <c r="D139" s="175" t="s">
        <v>145</v>
      </c>
      <c r="E139" s="176" t="s">
        <v>2637</v>
      </c>
      <c r="F139" s="177" t="s">
        <v>2638</v>
      </c>
      <c r="G139" s="178" t="s">
        <v>375</v>
      </c>
      <c r="H139" s="179">
        <v>150</v>
      </c>
      <c r="I139" s="180"/>
      <c r="J139" s="181">
        <f>ROUND(I139*H139,2)</f>
        <v>0</v>
      </c>
      <c r="K139" s="177" t="s">
        <v>2588</v>
      </c>
      <c r="L139" s="41"/>
      <c r="M139" s="182" t="s">
        <v>19</v>
      </c>
      <c r="N139" s="183" t="s">
        <v>43</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149</v>
      </c>
      <c r="AT139" s="186" t="s">
        <v>145</v>
      </c>
      <c r="AU139" s="186" t="s">
        <v>80</v>
      </c>
      <c r="AY139" s="19" t="s">
        <v>143</v>
      </c>
      <c r="BE139" s="187">
        <f>IF(N139="základní",J139,0)</f>
        <v>0</v>
      </c>
      <c r="BF139" s="187">
        <f>IF(N139="snížená",J139,0)</f>
        <v>0</v>
      </c>
      <c r="BG139" s="187">
        <f>IF(N139="zákl. přenesená",J139,0)</f>
        <v>0</v>
      </c>
      <c r="BH139" s="187">
        <f>IF(N139="sníž. přenesená",J139,0)</f>
        <v>0</v>
      </c>
      <c r="BI139" s="187">
        <f>IF(N139="nulová",J139,0)</f>
        <v>0</v>
      </c>
      <c r="BJ139" s="19" t="s">
        <v>80</v>
      </c>
      <c r="BK139" s="187">
        <f>ROUND(I139*H139,2)</f>
        <v>0</v>
      </c>
      <c r="BL139" s="19" t="s">
        <v>149</v>
      </c>
      <c r="BM139" s="186" t="s">
        <v>537</v>
      </c>
    </row>
    <row r="140" spans="1:47" s="2" customFormat="1" ht="12">
      <c r="A140" s="36"/>
      <c r="B140" s="37"/>
      <c r="C140" s="38"/>
      <c r="D140" s="188" t="s">
        <v>151</v>
      </c>
      <c r="E140" s="38"/>
      <c r="F140" s="189" t="s">
        <v>2638</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151</v>
      </c>
      <c r="AU140" s="19" t="s">
        <v>80</v>
      </c>
    </row>
    <row r="141" spans="1:65" s="2" customFormat="1" ht="14.45" customHeight="1">
      <c r="A141" s="36"/>
      <c r="B141" s="37"/>
      <c r="C141" s="175" t="s">
        <v>337</v>
      </c>
      <c r="D141" s="175" t="s">
        <v>145</v>
      </c>
      <c r="E141" s="176" t="s">
        <v>2639</v>
      </c>
      <c r="F141" s="177" t="s">
        <v>2640</v>
      </c>
      <c r="G141" s="178" t="s">
        <v>148</v>
      </c>
      <c r="H141" s="179">
        <v>33</v>
      </c>
      <c r="I141" s="180"/>
      <c r="J141" s="181">
        <f>ROUND(I141*H141,2)</f>
        <v>0</v>
      </c>
      <c r="K141" s="177" t="s">
        <v>2588</v>
      </c>
      <c r="L141" s="41"/>
      <c r="M141" s="182" t="s">
        <v>19</v>
      </c>
      <c r="N141" s="183" t="s">
        <v>43</v>
      </c>
      <c r="O141" s="66"/>
      <c r="P141" s="184">
        <f>O141*H141</f>
        <v>0</v>
      </c>
      <c r="Q141" s="184">
        <v>0</v>
      </c>
      <c r="R141" s="184">
        <f>Q141*H141</f>
        <v>0</v>
      </c>
      <c r="S141" s="184">
        <v>0</v>
      </c>
      <c r="T141" s="185">
        <f>S141*H141</f>
        <v>0</v>
      </c>
      <c r="U141" s="36"/>
      <c r="V141" s="36"/>
      <c r="W141" s="36"/>
      <c r="X141" s="36"/>
      <c r="Y141" s="36"/>
      <c r="Z141" s="36"/>
      <c r="AA141" s="36"/>
      <c r="AB141" s="36"/>
      <c r="AC141" s="36"/>
      <c r="AD141" s="36"/>
      <c r="AE141" s="36"/>
      <c r="AR141" s="186" t="s">
        <v>149</v>
      </c>
      <c r="AT141" s="186" t="s">
        <v>145</v>
      </c>
      <c r="AU141" s="186" t="s">
        <v>80</v>
      </c>
      <c r="AY141" s="19" t="s">
        <v>143</v>
      </c>
      <c r="BE141" s="187">
        <f>IF(N141="základní",J141,0)</f>
        <v>0</v>
      </c>
      <c r="BF141" s="187">
        <f>IF(N141="snížená",J141,0)</f>
        <v>0</v>
      </c>
      <c r="BG141" s="187">
        <f>IF(N141="zákl. přenesená",J141,0)</f>
        <v>0</v>
      </c>
      <c r="BH141" s="187">
        <f>IF(N141="sníž. přenesená",J141,0)</f>
        <v>0</v>
      </c>
      <c r="BI141" s="187">
        <f>IF(N141="nulová",J141,0)</f>
        <v>0</v>
      </c>
      <c r="BJ141" s="19" t="s">
        <v>80</v>
      </c>
      <c r="BK141" s="187">
        <f>ROUND(I141*H141,2)</f>
        <v>0</v>
      </c>
      <c r="BL141" s="19" t="s">
        <v>149</v>
      </c>
      <c r="BM141" s="186" t="s">
        <v>550</v>
      </c>
    </row>
    <row r="142" spans="1:47" s="2" customFormat="1" ht="12">
      <c r="A142" s="36"/>
      <c r="B142" s="37"/>
      <c r="C142" s="38"/>
      <c r="D142" s="188" t="s">
        <v>151</v>
      </c>
      <c r="E142" s="38"/>
      <c r="F142" s="189" t="s">
        <v>2640</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151</v>
      </c>
      <c r="AU142" s="19" t="s">
        <v>80</v>
      </c>
    </row>
    <row r="143" spans="1:65" s="2" customFormat="1" ht="14.45" customHeight="1">
      <c r="A143" s="36"/>
      <c r="B143" s="37"/>
      <c r="C143" s="175" t="s">
        <v>348</v>
      </c>
      <c r="D143" s="175" t="s">
        <v>145</v>
      </c>
      <c r="E143" s="176" t="s">
        <v>2641</v>
      </c>
      <c r="F143" s="177" t="s">
        <v>2642</v>
      </c>
      <c r="G143" s="178" t="s">
        <v>148</v>
      </c>
      <c r="H143" s="179">
        <v>99</v>
      </c>
      <c r="I143" s="180"/>
      <c r="J143" s="181">
        <f>ROUND(I143*H143,2)</f>
        <v>0</v>
      </c>
      <c r="K143" s="177" t="s">
        <v>2588</v>
      </c>
      <c r="L143" s="41"/>
      <c r="M143" s="182" t="s">
        <v>19</v>
      </c>
      <c r="N143" s="183" t="s">
        <v>43</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149</v>
      </c>
      <c r="AT143" s="186" t="s">
        <v>145</v>
      </c>
      <c r="AU143" s="186" t="s">
        <v>80</v>
      </c>
      <c r="AY143" s="19" t="s">
        <v>143</v>
      </c>
      <c r="BE143" s="187">
        <f>IF(N143="základní",J143,0)</f>
        <v>0</v>
      </c>
      <c r="BF143" s="187">
        <f>IF(N143="snížená",J143,0)</f>
        <v>0</v>
      </c>
      <c r="BG143" s="187">
        <f>IF(N143="zákl. přenesená",J143,0)</f>
        <v>0</v>
      </c>
      <c r="BH143" s="187">
        <f>IF(N143="sníž. přenesená",J143,0)</f>
        <v>0</v>
      </c>
      <c r="BI143" s="187">
        <f>IF(N143="nulová",J143,0)</f>
        <v>0</v>
      </c>
      <c r="BJ143" s="19" t="s">
        <v>80</v>
      </c>
      <c r="BK143" s="187">
        <f>ROUND(I143*H143,2)</f>
        <v>0</v>
      </c>
      <c r="BL143" s="19" t="s">
        <v>149</v>
      </c>
      <c r="BM143" s="186" t="s">
        <v>562</v>
      </c>
    </row>
    <row r="144" spans="1:47" s="2" customFormat="1" ht="12">
      <c r="A144" s="36"/>
      <c r="B144" s="37"/>
      <c r="C144" s="38"/>
      <c r="D144" s="188" t="s">
        <v>151</v>
      </c>
      <c r="E144" s="38"/>
      <c r="F144" s="189" t="s">
        <v>2642</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151</v>
      </c>
      <c r="AU144" s="19" t="s">
        <v>80</v>
      </c>
    </row>
    <row r="145" spans="1:65" s="2" customFormat="1" ht="14.45" customHeight="1">
      <c r="A145" s="36"/>
      <c r="B145" s="37"/>
      <c r="C145" s="175" t="s">
        <v>352</v>
      </c>
      <c r="D145" s="175" t="s">
        <v>145</v>
      </c>
      <c r="E145" s="176" t="s">
        <v>2643</v>
      </c>
      <c r="F145" s="177" t="s">
        <v>2644</v>
      </c>
      <c r="G145" s="178" t="s">
        <v>148</v>
      </c>
      <c r="H145" s="179">
        <v>70</v>
      </c>
      <c r="I145" s="180"/>
      <c r="J145" s="181">
        <f>ROUND(I145*H145,2)</f>
        <v>0</v>
      </c>
      <c r="K145" s="177" t="s">
        <v>2588</v>
      </c>
      <c r="L145" s="41"/>
      <c r="M145" s="182" t="s">
        <v>19</v>
      </c>
      <c r="N145" s="183" t="s">
        <v>43</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149</v>
      </c>
      <c r="AT145" s="186" t="s">
        <v>145</v>
      </c>
      <c r="AU145" s="186" t="s">
        <v>80</v>
      </c>
      <c r="AY145" s="19" t="s">
        <v>143</v>
      </c>
      <c r="BE145" s="187">
        <f>IF(N145="základní",J145,0)</f>
        <v>0</v>
      </c>
      <c r="BF145" s="187">
        <f>IF(N145="snížená",J145,0)</f>
        <v>0</v>
      </c>
      <c r="BG145" s="187">
        <f>IF(N145="zákl. přenesená",J145,0)</f>
        <v>0</v>
      </c>
      <c r="BH145" s="187">
        <f>IF(N145="sníž. přenesená",J145,0)</f>
        <v>0</v>
      </c>
      <c r="BI145" s="187">
        <f>IF(N145="nulová",J145,0)</f>
        <v>0</v>
      </c>
      <c r="BJ145" s="19" t="s">
        <v>80</v>
      </c>
      <c r="BK145" s="187">
        <f>ROUND(I145*H145,2)</f>
        <v>0</v>
      </c>
      <c r="BL145" s="19" t="s">
        <v>149</v>
      </c>
      <c r="BM145" s="186" t="s">
        <v>573</v>
      </c>
    </row>
    <row r="146" spans="1:47" s="2" customFormat="1" ht="12">
      <c r="A146" s="36"/>
      <c r="B146" s="37"/>
      <c r="C146" s="38"/>
      <c r="D146" s="188" t="s">
        <v>151</v>
      </c>
      <c r="E146" s="38"/>
      <c r="F146" s="189" t="s">
        <v>2644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151</v>
      </c>
      <c r="AU146" s="19" t="s">
        <v>80</v>
      </c>
    </row>
    <row r="147" spans="1:65" s="2" customFormat="1" ht="14.45" customHeight="1">
      <c r="A147" s="36"/>
      <c r="B147" s="37"/>
      <c r="C147" s="175" t="s">
        <v>356</v>
      </c>
      <c r="D147" s="175" t="s">
        <v>145</v>
      </c>
      <c r="E147" s="176" t="s">
        <v>2641</v>
      </c>
      <c r="F147" s="177" t="s">
        <v>2642</v>
      </c>
      <c r="G147" s="178" t="s">
        <v>148</v>
      </c>
      <c r="H147" s="179">
        <v>210</v>
      </c>
      <c r="I147" s="180"/>
      <c r="J147" s="181">
        <f>ROUND(I147*H147,2)</f>
        <v>0</v>
      </c>
      <c r="K147" s="177" t="s">
        <v>2588</v>
      </c>
      <c r="L147" s="41"/>
      <c r="M147" s="182" t="s">
        <v>19</v>
      </c>
      <c r="N147" s="183" t="s">
        <v>43</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149</v>
      </c>
      <c r="AT147" s="186" t="s">
        <v>145</v>
      </c>
      <c r="AU147" s="186" t="s">
        <v>80</v>
      </c>
      <c r="AY147" s="19" t="s">
        <v>143</v>
      </c>
      <c r="BE147" s="187">
        <f>IF(N147="základní",J147,0)</f>
        <v>0</v>
      </c>
      <c r="BF147" s="187">
        <f>IF(N147="snížená",J147,0)</f>
        <v>0</v>
      </c>
      <c r="BG147" s="187">
        <f>IF(N147="zákl. přenesená",J147,0)</f>
        <v>0</v>
      </c>
      <c r="BH147" s="187">
        <f>IF(N147="sníž. přenesená",J147,0)</f>
        <v>0</v>
      </c>
      <c r="BI147" s="187">
        <f>IF(N147="nulová",J147,0)</f>
        <v>0</v>
      </c>
      <c r="BJ147" s="19" t="s">
        <v>80</v>
      </c>
      <c r="BK147" s="187">
        <f>ROUND(I147*H147,2)</f>
        <v>0</v>
      </c>
      <c r="BL147" s="19" t="s">
        <v>149</v>
      </c>
      <c r="BM147" s="186" t="s">
        <v>583</v>
      </c>
    </row>
    <row r="148" spans="1:47" s="2" customFormat="1" ht="12">
      <c r="A148" s="36"/>
      <c r="B148" s="37"/>
      <c r="C148" s="38"/>
      <c r="D148" s="188" t="s">
        <v>151</v>
      </c>
      <c r="E148" s="38"/>
      <c r="F148" s="189" t="s">
        <v>2642</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151</v>
      </c>
      <c r="AU148" s="19" t="s">
        <v>80</v>
      </c>
    </row>
    <row r="149" spans="1:65" s="2" customFormat="1" ht="24.2" customHeight="1">
      <c r="A149" s="36"/>
      <c r="B149" s="37"/>
      <c r="C149" s="175" t="s">
        <v>361</v>
      </c>
      <c r="D149" s="175" t="s">
        <v>145</v>
      </c>
      <c r="E149" s="176" t="s">
        <v>2645</v>
      </c>
      <c r="F149" s="177" t="s">
        <v>2646</v>
      </c>
      <c r="G149" s="178" t="s">
        <v>148</v>
      </c>
      <c r="H149" s="179">
        <v>70</v>
      </c>
      <c r="I149" s="180"/>
      <c r="J149" s="181">
        <f>ROUND(I149*H149,2)</f>
        <v>0</v>
      </c>
      <c r="K149" s="177" t="s">
        <v>2588</v>
      </c>
      <c r="L149" s="41"/>
      <c r="M149" s="182" t="s">
        <v>19</v>
      </c>
      <c r="N149" s="183" t="s">
        <v>43</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149</v>
      </c>
      <c r="AT149" s="186" t="s">
        <v>145</v>
      </c>
      <c r="AU149" s="186" t="s">
        <v>80</v>
      </c>
      <c r="AY149" s="19" t="s">
        <v>143</v>
      </c>
      <c r="BE149" s="187">
        <f>IF(N149="základní",J149,0)</f>
        <v>0</v>
      </c>
      <c r="BF149" s="187">
        <f>IF(N149="snížená",J149,0)</f>
        <v>0</v>
      </c>
      <c r="BG149" s="187">
        <f>IF(N149="zákl. přenesená",J149,0)</f>
        <v>0</v>
      </c>
      <c r="BH149" s="187">
        <f>IF(N149="sníž. přenesená",J149,0)</f>
        <v>0</v>
      </c>
      <c r="BI149" s="187">
        <f>IF(N149="nulová",J149,0)</f>
        <v>0</v>
      </c>
      <c r="BJ149" s="19" t="s">
        <v>80</v>
      </c>
      <c r="BK149" s="187">
        <f>ROUND(I149*H149,2)</f>
        <v>0</v>
      </c>
      <c r="BL149" s="19" t="s">
        <v>149</v>
      </c>
      <c r="BM149" s="186" t="s">
        <v>591</v>
      </c>
    </row>
    <row r="150" spans="1:47" s="2" customFormat="1" ht="19.5">
      <c r="A150" s="36"/>
      <c r="B150" s="37"/>
      <c r="C150" s="38"/>
      <c r="D150" s="188" t="s">
        <v>151</v>
      </c>
      <c r="E150" s="38"/>
      <c r="F150" s="189" t="s">
        <v>2646</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151</v>
      </c>
      <c r="AU150" s="19" t="s">
        <v>80</v>
      </c>
    </row>
    <row r="151" spans="1:65" s="2" customFormat="1" ht="14.45" customHeight="1">
      <c r="A151" s="36"/>
      <c r="B151" s="37"/>
      <c r="C151" s="175" t="s">
        <v>366</v>
      </c>
      <c r="D151" s="175" t="s">
        <v>145</v>
      </c>
      <c r="E151" s="176" t="s">
        <v>2647</v>
      </c>
      <c r="F151" s="177" t="s">
        <v>2648</v>
      </c>
      <c r="G151" s="178" t="s">
        <v>148</v>
      </c>
      <c r="H151" s="179">
        <v>13</v>
      </c>
      <c r="I151" s="180"/>
      <c r="J151" s="181">
        <f>ROUND(I151*H151,2)</f>
        <v>0</v>
      </c>
      <c r="K151" s="177" t="s">
        <v>2588</v>
      </c>
      <c r="L151" s="41"/>
      <c r="M151" s="182" t="s">
        <v>19</v>
      </c>
      <c r="N151" s="183" t="s">
        <v>43</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149</v>
      </c>
      <c r="AT151" s="186" t="s">
        <v>145</v>
      </c>
      <c r="AU151" s="186" t="s">
        <v>80</v>
      </c>
      <c r="AY151" s="19" t="s">
        <v>143</v>
      </c>
      <c r="BE151" s="187">
        <f>IF(N151="základní",J151,0)</f>
        <v>0</v>
      </c>
      <c r="BF151" s="187">
        <f>IF(N151="snížená",J151,0)</f>
        <v>0</v>
      </c>
      <c r="BG151" s="187">
        <f>IF(N151="zákl. přenesená",J151,0)</f>
        <v>0</v>
      </c>
      <c r="BH151" s="187">
        <f>IF(N151="sníž. přenesená",J151,0)</f>
        <v>0</v>
      </c>
      <c r="BI151" s="187">
        <f>IF(N151="nulová",J151,0)</f>
        <v>0</v>
      </c>
      <c r="BJ151" s="19" t="s">
        <v>80</v>
      </c>
      <c r="BK151" s="187">
        <f>ROUND(I151*H151,2)</f>
        <v>0</v>
      </c>
      <c r="BL151" s="19" t="s">
        <v>149</v>
      </c>
      <c r="BM151" s="186" t="s">
        <v>599</v>
      </c>
    </row>
    <row r="152" spans="1:47" s="2" customFormat="1" ht="12">
      <c r="A152" s="36"/>
      <c r="B152" s="37"/>
      <c r="C152" s="38"/>
      <c r="D152" s="188" t="s">
        <v>151</v>
      </c>
      <c r="E152" s="38"/>
      <c r="F152" s="189" t="s">
        <v>2648</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151</v>
      </c>
      <c r="AU152" s="19" t="s">
        <v>80</v>
      </c>
    </row>
    <row r="153" spans="1:65" s="2" customFormat="1" ht="14.45" customHeight="1">
      <c r="A153" s="36"/>
      <c r="B153" s="37"/>
      <c r="C153" s="175" t="s">
        <v>372</v>
      </c>
      <c r="D153" s="175" t="s">
        <v>145</v>
      </c>
      <c r="E153" s="176" t="s">
        <v>2641</v>
      </c>
      <c r="F153" s="177" t="s">
        <v>2642</v>
      </c>
      <c r="G153" s="178" t="s">
        <v>148</v>
      </c>
      <c r="H153" s="179">
        <v>39</v>
      </c>
      <c r="I153" s="180"/>
      <c r="J153" s="181">
        <f>ROUND(I153*H153,2)</f>
        <v>0</v>
      </c>
      <c r="K153" s="177" t="s">
        <v>2588</v>
      </c>
      <c r="L153" s="41"/>
      <c r="M153" s="182" t="s">
        <v>19</v>
      </c>
      <c r="N153" s="183" t="s">
        <v>43</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149</v>
      </c>
      <c r="AT153" s="186" t="s">
        <v>145</v>
      </c>
      <c r="AU153" s="186" t="s">
        <v>80</v>
      </c>
      <c r="AY153" s="19" t="s">
        <v>143</v>
      </c>
      <c r="BE153" s="187">
        <f>IF(N153="základní",J153,0)</f>
        <v>0</v>
      </c>
      <c r="BF153" s="187">
        <f>IF(N153="snížená",J153,0)</f>
        <v>0</v>
      </c>
      <c r="BG153" s="187">
        <f>IF(N153="zákl. přenesená",J153,0)</f>
        <v>0</v>
      </c>
      <c r="BH153" s="187">
        <f>IF(N153="sníž. přenesená",J153,0)</f>
        <v>0</v>
      </c>
      <c r="BI153" s="187">
        <f>IF(N153="nulová",J153,0)</f>
        <v>0</v>
      </c>
      <c r="BJ153" s="19" t="s">
        <v>80</v>
      </c>
      <c r="BK153" s="187">
        <f>ROUND(I153*H153,2)</f>
        <v>0</v>
      </c>
      <c r="BL153" s="19" t="s">
        <v>149</v>
      </c>
      <c r="BM153" s="186" t="s">
        <v>609</v>
      </c>
    </row>
    <row r="154" spans="1:47" s="2" customFormat="1" ht="12">
      <c r="A154" s="36"/>
      <c r="B154" s="37"/>
      <c r="C154" s="38"/>
      <c r="D154" s="188" t="s">
        <v>151</v>
      </c>
      <c r="E154" s="38"/>
      <c r="F154" s="189" t="s">
        <v>2642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80</v>
      </c>
    </row>
    <row r="155" spans="1:65" s="2" customFormat="1" ht="14.45" customHeight="1">
      <c r="A155" s="36"/>
      <c r="B155" s="37"/>
      <c r="C155" s="175" t="s">
        <v>380</v>
      </c>
      <c r="D155" s="175" t="s">
        <v>145</v>
      </c>
      <c r="E155" s="176" t="s">
        <v>2649</v>
      </c>
      <c r="F155" s="177" t="s">
        <v>2650</v>
      </c>
      <c r="G155" s="178" t="s">
        <v>148</v>
      </c>
      <c r="H155" s="179">
        <v>39</v>
      </c>
      <c r="I155" s="180"/>
      <c r="J155" s="181">
        <f>ROUND(I155*H155,2)</f>
        <v>0</v>
      </c>
      <c r="K155" s="177" t="s">
        <v>2588</v>
      </c>
      <c r="L155" s="41"/>
      <c r="M155" s="182" t="s">
        <v>19</v>
      </c>
      <c r="N155" s="183" t="s">
        <v>43</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149</v>
      </c>
      <c r="AT155" s="186" t="s">
        <v>145</v>
      </c>
      <c r="AU155" s="186" t="s">
        <v>80</v>
      </c>
      <c r="AY155" s="19" t="s">
        <v>143</v>
      </c>
      <c r="BE155" s="187">
        <f>IF(N155="základní",J155,0)</f>
        <v>0</v>
      </c>
      <c r="BF155" s="187">
        <f>IF(N155="snížená",J155,0)</f>
        <v>0</v>
      </c>
      <c r="BG155" s="187">
        <f>IF(N155="zákl. přenesená",J155,0)</f>
        <v>0</v>
      </c>
      <c r="BH155" s="187">
        <f>IF(N155="sníž. přenesená",J155,0)</f>
        <v>0</v>
      </c>
      <c r="BI155" s="187">
        <f>IF(N155="nulová",J155,0)</f>
        <v>0</v>
      </c>
      <c r="BJ155" s="19" t="s">
        <v>80</v>
      </c>
      <c r="BK155" s="187">
        <f>ROUND(I155*H155,2)</f>
        <v>0</v>
      </c>
      <c r="BL155" s="19" t="s">
        <v>149</v>
      </c>
      <c r="BM155" s="186" t="s">
        <v>618</v>
      </c>
    </row>
    <row r="156" spans="1:47" s="2" customFormat="1" ht="12">
      <c r="A156" s="36"/>
      <c r="B156" s="37"/>
      <c r="C156" s="38"/>
      <c r="D156" s="188" t="s">
        <v>151</v>
      </c>
      <c r="E156" s="38"/>
      <c r="F156" s="189" t="s">
        <v>2650</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151</v>
      </c>
      <c r="AU156" s="19" t="s">
        <v>80</v>
      </c>
    </row>
    <row r="157" spans="2:63" s="12" customFormat="1" ht="25.9" customHeight="1">
      <c r="B157" s="159"/>
      <c r="C157" s="160"/>
      <c r="D157" s="161" t="s">
        <v>71</v>
      </c>
      <c r="E157" s="162" t="s">
        <v>2651</v>
      </c>
      <c r="F157" s="162" t="s">
        <v>2652</v>
      </c>
      <c r="G157" s="160"/>
      <c r="H157" s="160"/>
      <c r="I157" s="163"/>
      <c r="J157" s="164">
        <f>BK157</f>
        <v>0</v>
      </c>
      <c r="K157" s="160"/>
      <c r="L157" s="165"/>
      <c r="M157" s="166"/>
      <c r="N157" s="167"/>
      <c r="O157" s="167"/>
      <c r="P157" s="168">
        <f>SUM(P158:P177)</f>
        <v>0</v>
      </c>
      <c r="Q157" s="167"/>
      <c r="R157" s="168">
        <f>SUM(R158:R177)</f>
        <v>0</v>
      </c>
      <c r="S157" s="167"/>
      <c r="T157" s="169">
        <f>SUM(T158:T177)</f>
        <v>0</v>
      </c>
      <c r="AR157" s="170" t="s">
        <v>80</v>
      </c>
      <c r="AT157" s="171" t="s">
        <v>71</v>
      </c>
      <c r="AU157" s="171" t="s">
        <v>72</v>
      </c>
      <c r="AY157" s="170" t="s">
        <v>143</v>
      </c>
      <c r="BK157" s="172">
        <f>SUM(BK158:BK177)</f>
        <v>0</v>
      </c>
    </row>
    <row r="158" spans="1:65" s="2" customFormat="1" ht="14.45" customHeight="1">
      <c r="A158" s="36"/>
      <c r="B158" s="37"/>
      <c r="C158" s="175" t="s">
        <v>407</v>
      </c>
      <c r="D158" s="175" t="s">
        <v>145</v>
      </c>
      <c r="E158" s="176" t="s">
        <v>2653</v>
      </c>
      <c r="F158" s="177" t="s">
        <v>2654</v>
      </c>
      <c r="G158" s="178" t="s">
        <v>148</v>
      </c>
      <c r="H158" s="179">
        <v>16</v>
      </c>
      <c r="I158" s="180"/>
      <c r="J158" s="181">
        <f>ROUND(I158*H158,2)</f>
        <v>0</v>
      </c>
      <c r="K158" s="177" t="s">
        <v>2588</v>
      </c>
      <c r="L158" s="41"/>
      <c r="M158" s="182" t="s">
        <v>19</v>
      </c>
      <c r="N158" s="183" t="s">
        <v>43</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149</v>
      </c>
      <c r="AT158" s="186" t="s">
        <v>145</v>
      </c>
      <c r="AU158" s="186" t="s">
        <v>80</v>
      </c>
      <c r="AY158" s="19" t="s">
        <v>143</v>
      </c>
      <c r="BE158" s="187">
        <f>IF(N158="základní",J158,0)</f>
        <v>0</v>
      </c>
      <c r="BF158" s="187">
        <f>IF(N158="snížená",J158,0)</f>
        <v>0</v>
      </c>
      <c r="BG158" s="187">
        <f>IF(N158="zákl. přenesená",J158,0)</f>
        <v>0</v>
      </c>
      <c r="BH158" s="187">
        <f>IF(N158="sníž. přenesená",J158,0)</f>
        <v>0</v>
      </c>
      <c r="BI158" s="187">
        <f>IF(N158="nulová",J158,0)</f>
        <v>0</v>
      </c>
      <c r="BJ158" s="19" t="s">
        <v>80</v>
      </c>
      <c r="BK158" s="187">
        <f>ROUND(I158*H158,2)</f>
        <v>0</v>
      </c>
      <c r="BL158" s="19" t="s">
        <v>149</v>
      </c>
      <c r="BM158" s="186" t="s">
        <v>636</v>
      </c>
    </row>
    <row r="159" spans="1:47" s="2" customFormat="1" ht="12">
      <c r="A159" s="36"/>
      <c r="B159" s="37"/>
      <c r="C159" s="38"/>
      <c r="D159" s="188" t="s">
        <v>151</v>
      </c>
      <c r="E159" s="38"/>
      <c r="F159" s="189" t="s">
        <v>2654</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151</v>
      </c>
      <c r="AU159" s="19" t="s">
        <v>80</v>
      </c>
    </row>
    <row r="160" spans="1:65" s="2" customFormat="1" ht="24.2" customHeight="1">
      <c r="A160" s="36"/>
      <c r="B160" s="37"/>
      <c r="C160" s="175" t="s">
        <v>414</v>
      </c>
      <c r="D160" s="175" t="s">
        <v>145</v>
      </c>
      <c r="E160" s="176" t="s">
        <v>2655</v>
      </c>
      <c r="F160" s="177" t="s">
        <v>2656</v>
      </c>
      <c r="G160" s="178" t="s">
        <v>148</v>
      </c>
      <c r="H160" s="179">
        <v>16</v>
      </c>
      <c r="I160" s="180"/>
      <c r="J160" s="181">
        <f>ROUND(I160*H160,2)</f>
        <v>0</v>
      </c>
      <c r="K160" s="177" t="s">
        <v>2588</v>
      </c>
      <c r="L160" s="41"/>
      <c r="M160" s="182" t="s">
        <v>19</v>
      </c>
      <c r="N160" s="183" t="s">
        <v>43</v>
      </c>
      <c r="O160" s="66"/>
      <c r="P160" s="184">
        <f>O160*H160</f>
        <v>0</v>
      </c>
      <c r="Q160" s="184">
        <v>0</v>
      </c>
      <c r="R160" s="184">
        <f>Q160*H160</f>
        <v>0</v>
      </c>
      <c r="S160" s="184">
        <v>0</v>
      </c>
      <c r="T160" s="185">
        <f>S160*H160</f>
        <v>0</v>
      </c>
      <c r="U160" s="36"/>
      <c r="V160" s="36"/>
      <c r="W160" s="36"/>
      <c r="X160" s="36"/>
      <c r="Y160" s="36"/>
      <c r="Z160" s="36"/>
      <c r="AA160" s="36"/>
      <c r="AB160" s="36"/>
      <c r="AC160" s="36"/>
      <c r="AD160" s="36"/>
      <c r="AE160" s="36"/>
      <c r="AR160" s="186" t="s">
        <v>149</v>
      </c>
      <c r="AT160" s="186" t="s">
        <v>145</v>
      </c>
      <c r="AU160" s="186" t="s">
        <v>80</v>
      </c>
      <c r="AY160" s="19" t="s">
        <v>143</v>
      </c>
      <c r="BE160" s="187">
        <f>IF(N160="základní",J160,0)</f>
        <v>0</v>
      </c>
      <c r="BF160" s="187">
        <f>IF(N160="snížená",J160,0)</f>
        <v>0</v>
      </c>
      <c r="BG160" s="187">
        <f>IF(N160="zákl. přenesená",J160,0)</f>
        <v>0</v>
      </c>
      <c r="BH160" s="187">
        <f>IF(N160="sníž. přenesená",J160,0)</f>
        <v>0</v>
      </c>
      <c r="BI160" s="187">
        <f>IF(N160="nulová",J160,0)</f>
        <v>0</v>
      </c>
      <c r="BJ160" s="19" t="s">
        <v>80</v>
      </c>
      <c r="BK160" s="187">
        <f>ROUND(I160*H160,2)</f>
        <v>0</v>
      </c>
      <c r="BL160" s="19" t="s">
        <v>149</v>
      </c>
      <c r="BM160" s="186" t="s">
        <v>645</v>
      </c>
    </row>
    <row r="161" spans="1:47" s="2" customFormat="1" ht="12">
      <c r="A161" s="36"/>
      <c r="B161" s="37"/>
      <c r="C161" s="38"/>
      <c r="D161" s="188" t="s">
        <v>151</v>
      </c>
      <c r="E161" s="38"/>
      <c r="F161" s="189" t="s">
        <v>2656</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80</v>
      </c>
    </row>
    <row r="162" spans="1:65" s="2" customFormat="1" ht="14.45" customHeight="1">
      <c r="A162" s="36"/>
      <c r="B162" s="37"/>
      <c r="C162" s="175" t="s">
        <v>426</v>
      </c>
      <c r="D162" s="175" t="s">
        <v>145</v>
      </c>
      <c r="E162" s="176" t="s">
        <v>2657</v>
      </c>
      <c r="F162" s="177" t="s">
        <v>2658</v>
      </c>
      <c r="G162" s="178" t="s">
        <v>148</v>
      </c>
      <c r="H162" s="179">
        <v>95</v>
      </c>
      <c r="I162" s="180"/>
      <c r="J162" s="181">
        <f>ROUND(I162*H162,2)</f>
        <v>0</v>
      </c>
      <c r="K162" s="177" t="s">
        <v>2588</v>
      </c>
      <c r="L162" s="41"/>
      <c r="M162" s="182" t="s">
        <v>19</v>
      </c>
      <c r="N162" s="183" t="s">
        <v>43</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149</v>
      </c>
      <c r="AT162" s="186" t="s">
        <v>145</v>
      </c>
      <c r="AU162" s="186" t="s">
        <v>80</v>
      </c>
      <c r="AY162" s="19" t="s">
        <v>143</v>
      </c>
      <c r="BE162" s="187">
        <f>IF(N162="základní",J162,0)</f>
        <v>0</v>
      </c>
      <c r="BF162" s="187">
        <f>IF(N162="snížená",J162,0)</f>
        <v>0</v>
      </c>
      <c r="BG162" s="187">
        <f>IF(N162="zákl. přenesená",J162,0)</f>
        <v>0</v>
      </c>
      <c r="BH162" s="187">
        <f>IF(N162="sníž. přenesená",J162,0)</f>
        <v>0</v>
      </c>
      <c r="BI162" s="187">
        <f>IF(N162="nulová",J162,0)</f>
        <v>0</v>
      </c>
      <c r="BJ162" s="19" t="s">
        <v>80</v>
      </c>
      <c r="BK162" s="187">
        <f>ROUND(I162*H162,2)</f>
        <v>0</v>
      </c>
      <c r="BL162" s="19" t="s">
        <v>149</v>
      </c>
      <c r="BM162" s="186" t="s">
        <v>659</v>
      </c>
    </row>
    <row r="163" spans="1:47" s="2" customFormat="1" ht="12">
      <c r="A163" s="36"/>
      <c r="B163" s="37"/>
      <c r="C163" s="38"/>
      <c r="D163" s="188" t="s">
        <v>151</v>
      </c>
      <c r="E163" s="38"/>
      <c r="F163" s="189" t="s">
        <v>2658</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151</v>
      </c>
      <c r="AU163" s="19" t="s">
        <v>80</v>
      </c>
    </row>
    <row r="164" spans="1:65" s="2" customFormat="1" ht="14.45" customHeight="1">
      <c r="A164" s="36"/>
      <c r="B164" s="37"/>
      <c r="C164" s="175" t="s">
        <v>435</v>
      </c>
      <c r="D164" s="175" t="s">
        <v>145</v>
      </c>
      <c r="E164" s="176" t="s">
        <v>2659</v>
      </c>
      <c r="F164" s="177" t="s">
        <v>2660</v>
      </c>
      <c r="G164" s="178" t="s">
        <v>148</v>
      </c>
      <c r="H164" s="179">
        <v>95</v>
      </c>
      <c r="I164" s="180"/>
      <c r="J164" s="181">
        <f>ROUND(I164*H164,2)</f>
        <v>0</v>
      </c>
      <c r="K164" s="177" t="s">
        <v>2588</v>
      </c>
      <c r="L164" s="41"/>
      <c r="M164" s="182" t="s">
        <v>19</v>
      </c>
      <c r="N164" s="183" t="s">
        <v>43</v>
      </c>
      <c r="O164" s="66"/>
      <c r="P164" s="184">
        <f>O164*H164</f>
        <v>0</v>
      </c>
      <c r="Q164" s="184">
        <v>0</v>
      </c>
      <c r="R164" s="184">
        <f>Q164*H164</f>
        <v>0</v>
      </c>
      <c r="S164" s="184">
        <v>0</v>
      </c>
      <c r="T164" s="185">
        <f>S164*H164</f>
        <v>0</v>
      </c>
      <c r="U164" s="36"/>
      <c r="V164" s="36"/>
      <c r="W164" s="36"/>
      <c r="X164" s="36"/>
      <c r="Y164" s="36"/>
      <c r="Z164" s="36"/>
      <c r="AA164" s="36"/>
      <c r="AB164" s="36"/>
      <c r="AC164" s="36"/>
      <c r="AD164" s="36"/>
      <c r="AE164" s="36"/>
      <c r="AR164" s="186" t="s">
        <v>149</v>
      </c>
      <c r="AT164" s="186" t="s">
        <v>145</v>
      </c>
      <c r="AU164" s="186" t="s">
        <v>80</v>
      </c>
      <c r="AY164" s="19" t="s">
        <v>143</v>
      </c>
      <c r="BE164" s="187">
        <f>IF(N164="základní",J164,0)</f>
        <v>0</v>
      </c>
      <c r="BF164" s="187">
        <f>IF(N164="snížená",J164,0)</f>
        <v>0</v>
      </c>
      <c r="BG164" s="187">
        <f>IF(N164="zákl. přenesená",J164,0)</f>
        <v>0</v>
      </c>
      <c r="BH164" s="187">
        <f>IF(N164="sníž. přenesená",J164,0)</f>
        <v>0</v>
      </c>
      <c r="BI164" s="187">
        <f>IF(N164="nulová",J164,0)</f>
        <v>0</v>
      </c>
      <c r="BJ164" s="19" t="s">
        <v>80</v>
      </c>
      <c r="BK164" s="187">
        <f>ROUND(I164*H164,2)</f>
        <v>0</v>
      </c>
      <c r="BL164" s="19" t="s">
        <v>149</v>
      </c>
      <c r="BM164" s="186" t="s">
        <v>685</v>
      </c>
    </row>
    <row r="165" spans="1:47" s="2" customFormat="1" ht="12">
      <c r="A165" s="36"/>
      <c r="B165" s="37"/>
      <c r="C165" s="38"/>
      <c r="D165" s="188" t="s">
        <v>151</v>
      </c>
      <c r="E165" s="38"/>
      <c r="F165" s="189" t="s">
        <v>2660</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151</v>
      </c>
      <c r="AU165" s="19" t="s">
        <v>80</v>
      </c>
    </row>
    <row r="166" spans="1:65" s="2" customFormat="1" ht="14.45" customHeight="1">
      <c r="A166" s="36"/>
      <c r="B166" s="37"/>
      <c r="C166" s="175" t="s">
        <v>442</v>
      </c>
      <c r="D166" s="175" t="s">
        <v>145</v>
      </c>
      <c r="E166" s="176" t="s">
        <v>2661</v>
      </c>
      <c r="F166" s="177" t="s">
        <v>2662</v>
      </c>
      <c r="G166" s="178" t="s">
        <v>2663</v>
      </c>
      <c r="H166" s="179">
        <v>20</v>
      </c>
      <c r="I166" s="180"/>
      <c r="J166" s="181">
        <f>ROUND(I166*H166,2)</f>
        <v>0</v>
      </c>
      <c r="K166" s="177" t="s">
        <v>2588</v>
      </c>
      <c r="L166" s="41"/>
      <c r="M166" s="182" t="s">
        <v>19</v>
      </c>
      <c r="N166" s="183" t="s">
        <v>43</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149</v>
      </c>
      <c r="AT166" s="186" t="s">
        <v>145</v>
      </c>
      <c r="AU166" s="186" t="s">
        <v>80</v>
      </c>
      <c r="AY166" s="19" t="s">
        <v>143</v>
      </c>
      <c r="BE166" s="187">
        <f>IF(N166="základní",J166,0)</f>
        <v>0</v>
      </c>
      <c r="BF166" s="187">
        <f>IF(N166="snížená",J166,0)</f>
        <v>0</v>
      </c>
      <c r="BG166" s="187">
        <f>IF(N166="zákl. přenesená",J166,0)</f>
        <v>0</v>
      </c>
      <c r="BH166" s="187">
        <f>IF(N166="sníž. přenesená",J166,0)</f>
        <v>0</v>
      </c>
      <c r="BI166" s="187">
        <f>IF(N166="nulová",J166,0)</f>
        <v>0</v>
      </c>
      <c r="BJ166" s="19" t="s">
        <v>80</v>
      </c>
      <c r="BK166" s="187">
        <f>ROUND(I166*H166,2)</f>
        <v>0</v>
      </c>
      <c r="BL166" s="19" t="s">
        <v>149</v>
      </c>
      <c r="BM166" s="186" t="s">
        <v>698</v>
      </c>
    </row>
    <row r="167" spans="1:47" s="2" customFormat="1" ht="12">
      <c r="A167" s="36"/>
      <c r="B167" s="37"/>
      <c r="C167" s="38"/>
      <c r="D167" s="188" t="s">
        <v>151</v>
      </c>
      <c r="E167" s="38"/>
      <c r="F167" s="189" t="s">
        <v>2662</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80</v>
      </c>
    </row>
    <row r="168" spans="1:65" s="2" customFormat="1" ht="14.45" customHeight="1">
      <c r="A168" s="36"/>
      <c r="B168" s="37"/>
      <c r="C168" s="175" t="s">
        <v>447</v>
      </c>
      <c r="D168" s="175" t="s">
        <v>145</v>
      </c>
      <c r="E168" s="176" t="s">
        <v>2664</v>
      </c>
      <c r="F168" s="177" t="s">
        <v>2665</v>
      </c>
      <c r="G168" s="178" t="s">
        <v>148</v>
      </c>
      <c r="H168" s="179">
        <v>13</v>
      </c>
      <c r="I168" s="180"/>
      <c r="J168" s="181">
        <f>ROUND(I168*H168,2)</f>
        <v>0</v>
      </c>
      <c r="K168" s="177" t="s">
        <v>2588</v>
      </c>
      <c r="L168" s="41"/>
      <c r="M168" s="182" t="s">
        <v>19</v>
      </c>
      <c r="N168" s="183" t="s">
        <v>43</v>
      </c>
      <c r="O168" s="66"/>
      <c r="P168" s="184">
        <f>O168*H168</f>
        <v>0</v>
      </c>
      <c r="Q168" s="184">
        <v>0</v>
      </c>
      <c r="R168" s="184">
        <f>Q168*H168</f>
        <v>0</v>
      </c>
      <c r="S168" s="184">
        <v>0</v>
      </c>
      <c r="T168" s="185">
        <f>S168*H168</f>
        <v>0</v>
      </c>
      <c r="U168" s="36"/>
      <c r="V168" s="36"/>
      <c r="W168" s="36"/>
      <c r="X168" s="36"/>
      <c r="Y168" s="36"/>
      <c r="Z168" s="36"/>
      <c r="AA168" s="36"/>
      <c r="AB168" s="36"/>
      <c r="AC168" s="36"/>
      <c r="AD168" s="36"/>
      <c r="AE168" s="36"/>
      <c r="AR168" s="186" t="s">
        <v>149</v>
      </c>
      <c r="AT168" s="186" t="s">
        <v>145</v>
      </c>
      <c r="AU168" s="186" t="s">
        <v>80</v>
      </c>
      <c r="AY168" s="19" t="s">
        <v>143</v>
      </c>
      <c r="BE168" s="187">
        <f>IF(N168="základní",J168,0)</f>
        <v>0</v>
      </c>
      <c r="BF168" s="187">
        <f>IF(N168="snížená",J168,0)</f>
        <v>0</v>
      </c>
      <c r="BG168" s="187">
        <f>IF(N168="zákl. přenesená",J168,0)</f>
        <v>0</v>
      </c>
      <c r="BH168" s="187">
        <f>IF(N168="sníž. přenesená",J168,0)</f>
        <v>0</v>
      </c>
      <c r="BI168" s="187">
        <f>IF(N168="nulová",J168,0)</f>
        <v>0</v>
      </c>
      <c r="BJ168" s="19" t="s">
        <v>80</v>
      </c>
      <c r="BK168" s="187">
        <f>ROUND(I168*H168,2)</f>
        <v>0</v>
      </c>
      <c r="BL168" s="19" t="s">
        <v>149</v>
      </c>
      <c r="BM168" s="186" t="s">
        <v>720</v>
      </c>
    </row>
    <row r="169" spans="1:47" s="2" customFormat="1" ht="12">
      <c r="A169" s="36"/>
      <c r="B169" s="37"/>
      <c r="C169" s="38"/>
      <c r="D169" s="188" t="s">
        <v>151</v>
      </c>
      <c r="E169" s="38"/>
      <c r="F169" s="189" t="s">
        <v>2665</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151</v>
      </c>
      <c r="AU169" s="19" t="s">
        <v>80</v>
      </c>
    </row>
    <row r="170" spans="1:65" s="2" customFormat="1" ht="14.45" customHeight="1">
      <c r="A170" s="36"/>
      <c r="B170" s="37"/>
      <c r="C170" s="175" t="s">
        <v>452</v>
      </c>
      <c r="D170" s="175" t="s">
        <v>145</v>
      </c>
      <c r="E170" s="176" t="s">
        <v>2666</v>
      </c>
      <c r="F170" s="177" t="s">
        <v>2667</v>
      </c>
      <c r="G170" s="178" t="s">
        <v>375</v>
      </c>
      <c r="H170" s="179">
        <v>150</v>
      </c>
      <c r="I170" s="180"/>
      <c r="J170" s="181">
        <f>ROUND(I170*H170,2)</f>
        <v>0</v>
      </c>
      <c r="K170" s="177" t="s">
        <v>2588</v>
      </c>
      <c r="L170" s="41"/>
      <c r="M170" s="182" t="s">
        <v>19</v>
      </c>
      <c r="N170" s="183" t="s">
        <v>43</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149</v>
      </c>
      <c r="AT170" s="186" t="s">
        <v>145</v>
      </c>
      <c r="AU170" s="186" t="s">
        <v>80</v>
      </c>
      <c r="AY170" s="19" t="s">
        <v>143</v>
      </c>
      <c r="BE170" s="187">
        <f>IF(N170="základní",J170,0)</f>
        <v>0</v>
      </c>
      <c r="BF170" s="187">
        <f>IF(N170="snížená",J170,0)</f>
        <v>0</v>
      </c>
      <c r="BG170" s="187">
        <f>IF(N170="zákl. přenesená",J170,0)</f>
        <v>0</v>
      </c>
      <c r="BH170" s="187">
        <f>IF(N170="sníž. přenesená",J170,0)</f>
        <v>0</v>
      </c>
      <c r="BI170" s="187">
        <f>IF(N170="nulová",J170,0)</f>
        <v>0</v>
      </c>
      <c r="BJ170" s="19" t="s">
        <v>80</v>
      </c>
      <c r="BK170" s="187">
        <f>ROUND(I170*H170,2)</f>
        <v>0</v>
      </c>
      <c r="BL170" s="19" t="s">
        <v>149</v>
      </c>
      <c r="BM170" s="186" t="s">
        <v>731</v>
      </c>
    </row>
    <row r="171" spans="1:47" s="2" customFormat="1" ht="12">
      <c r="A171" s="36"/>
      <c r="B171" s="37"/>
      <c r="C171" s="38"/>
      <c r="D171" s="188" t="s">
        <v>151</v>
      </c>
      <c r="E171" s="38"/>
      <c r="F171" s="189" t="s">
        <v>2668</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151</v>
      </c>
      <c r="AU171" s="19" t="s">
        <v>80</v>
      </c>
    </row>
    <row r="172" spans="1:65" s="2" customFormat="1" ht="14.45" customHeight="1">
      <c r="A172" s="36"/>
      <c r="B172" s="37"/>
      <c r="C172" s="175" t="s">
        <v>457</v>
      </c>
      <c r="D172" s="175" t="s">
        <v>145</v>
      </c>
      <c r="E172" s="176" t="s">
        <v>2669</v>
      </c>
      <c r="F172" s="177" t="s">
        <v>2670</v>
      </c>
      <c r="G172" s="178" t="s">
        <v>148</v>
      </c>
      <c r="H172" s="179">
        <v>40</v>
      </c>
      <c r="I172" s="180"/>
      <c r="J172" s="181">
        <f>ROUND(I172*H172,2)</f>
        <v>0</v>
      </c>
      <c r="K172" s="177" t="s">
        <v>2588</v>
      </c>
      <c r="L172" s="41"/>
      <c r="M172" s="182" t="s">
        <v>19</v>
      </c>
      <c r="N172" s="183" t="s">
        <v>43</v>
      </c>
      <c r="O172" s="66"/>
      <c r="P172" s="184">
        <f>O172*H172</f>
        <v>0</v>
      </c>
      <c r="Q172" s="184">
        <v>0</v>
      </c>
      <c r="R172" s="184">
        <f>Q172*H172</f>
        <v>0</v>
      </c>
      <c r="S172" s="184">
        <v>0</v>
      </c>
      <c r="T172" s="185">
        <f>S172*H172</f>
        <v>0</v>
      </c>
      <c r="U172" s="36"/>
      <c r="V172" s="36"/>
      <c r="W172" s="36"/>
      <c r="X172" s="36"/>
      <c r="Y172" s="36"/>
      <c r="Z172" s="36"/>
      <c r="AA172" s="36"/>
      <c r="AB172" s="36"/>
      <c r="AC172" s="36"/>
      <c r="AD172" s="36"/>
      <c r="AE172" s="36"/>
      <c r="AR172" s="186" t="s">
        <v>149</v>
      </c>
      <c r="AT172" s="186" t="s">
        <v>145</v>
      </c>
      <c r="AU172" s="186" t="s">
        <v>80</v>
      </c>
      <c r="AY172" s="19" t="s">
        <v>143</v>
      </c>
      <c r="BE172" s="187">
        <f>IF(N172="základní",J172,0)</f>
        <v>0</v>
      </c>
      <c r="BF172" s="187">
        <f>IF(N172="snížená",J172,0)</f>
        <v>0</v>
      </c>
      <c r="BG172" s="187">
        <f>IF(N172="zákl. přenesená",J172,0)</f>
        <v>0</v>
      </c>
      <c r="BH172" s="187">
        <f>IF(N172="sníž. přenesená",J172,0)</f>
        <v>0</v>
      </c>
      <c r="BI172" s="187">
        <f>IF(N172="nulová",J172,0)</f>
        <v>0</v>
      </c>
      <c r="BJ172" s="19" t="s">
        <v>80</v>
      </c>
      <c r="BK172" s="187">
        <f>ROUND(I172*H172,2)</f>
        <v>0</v>
      </c>
      <c r="BL172" s="19" t="s">
        <v>149</v>
      </c>
      <c r="BM172" s="186" t="s">
        <v>745</v>
      </c>
    </row>
    <row r="173" spans="1:47" s="2" customFormat="1" ht="12">
      <c r="A173" s="36"/>
      <c r="B173" s="37"/>
      <c r="C173" s="38"/>
      <c r="D173" s="188" t="s">
        <v>151</v>
      </c>
      <c r="E173" s="38"/>
      <c r="F173" s="189" t="s">
        <v>2670</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151</v>
      </c>
      <c r="AU173" s="19" t="s">
        <v>80</v>
      </c>
    </row>
    <row r="174" spans="1:65" s="2" customFormat="1" ht="14.45" customHeight="1">
      <c r="A174" s="36"/>
      <c r="B174" s="37"/>
      <c r="C174" s="175" t="s">
        <v>465</v>
      </c>
      <c r="D174" s="175" t="s">
        <v>145</v>
      </c>
      <c r="E174" s="176" t="s">
        <v>2671</v>
      </c>
      <c r="F174" s="177" t="s">
        <v>2672</v>
      </c>
      <c r="G174" s="178" t="s">
        <v>375</v>
      </c>
      <c r="H174" s="179">
        <v>150</v>
      </c>
      <c r="I174" s="180"/>
      <c r="J174" s="181">
        <f>ROUND(I174*H174,2)</f>
        <v>0</v>
      </c>
      <c r="K174" s="177" t="s">
        <v>2588</v>
      </c>
      <c r="L174" s="41"/>
      <c r="M174" s="182" t="s">
        <v>19</v>
      </c>
      <c r="N174" s="183" t="s">
        <v>43</v>
      </c>
      <c r="O174" s="66"/>
      <c r="P174" s="184">
        <f>O174*H174</f>
        <v>0</v>
      </c>
      <c r="Q174" s="184">
        <v>0</v>
      </c>
      <c r="R174" s="184">
        <f>Q174*H174</f>
        <v>0</v>
      </c>
      <c r="S174" s="184">
        <v>0</v>
      </c>
      <c r="T174" s="185">
        <f>S174*H174</f>
        <v>0</v>
      </c>
      <c r="U174" s="36"/>
      <c r="V174" s="36"/>
      <c r="W174" s="36"/>
      <c r="X174" s="36"/>
      <c r="Y174" s="36"/>
      <c r="Z174" s="36"/>
      <c r="AA174" s="36"/>
      <c r="AB174" s="36"/>
      <c r="AC174" s="36"/>
      <c r="AD174" s="36"/>
      <c r="AE174" s="36"/>
      <c r="AR174" s="186" t="s">
        <v>149</v>
      </c>
      <c r="AT174" s="186" t="s">
        <v>145</v>
      </c>
      <c r="AU174" s="186" t="s">
        <v>80</v>
      </c>
      <c r="AY174" s="19" t="s">
        <v>143</v>
      </c>
      <c r="BE174" s="187">
        <f>IF(N174="základní",J174,0)</f>
        <v>0</v>
      </c>
      <c r="BF174" s="187">
        <f>IF(N174="snížená",J174,0)</f>
        <v>0</v>
      </c>
      <c r="BG174" s="187">
        <f>IF(N174="zákl. přenesená",J174,0)</f>
        <v>0</v>
      </c>
      <c r="BH174" s="187">
        <f>IF(N174="sníž. přenesená",J174,0)</f>
        <v>0</v>
      </c>
      <c r="BI174" s="187">
        <f>IF(N174="nulová",J174,0)</f>
        <v>0</v>
      </c>
      <c r="BJ174" s="19" t="s">
        <v>80</v>
      </c>
      <c r="BK174" s="187">
        <f>ROUND(I174*H174,2)</f>
        <v>0</v>
      </c>
      <c r="BL174" s="19" t="s">
        <v>149</v>
      </c>
      <c r="BM174" s="186" t="s">
        <v>757</v>
      </c>
    </row>
    <row r="175" spans="1:47" s="2" customFormat="1" ht="12">
      <c r="A175" s="36"/>
      <c r="B175" s="37"/>
      <c r="C175" s="38"/>
      <c r="D175" s="188" t="s">
        <v>151</v>
      </c>
      <c r="E175" s="38"/>
      <c r="F175" s="189" t="s">
        <v>2672</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80</v>
      </c>
    </row>
    <row r="176" spans="1:65" s="2" customFormat="1" ht="14.45" customHeight="1">
      <c r="A176" s="36"/>
      <c r="B176" s="37"/>
      <c r="C176" s="175" t="s">
        <v>473</v>
      </c>
      <c r="D176" s="175" t="s">
        <v>145</v>
      </c>
      <c r="E176" s="176" t="s">
        <v>2673</v>
      </c>
      <c r="F176" s="177" t="s">
        <v>2674</v>
      </c>
      <c r="G176" s="178" t="s">
        <v>375</v>
      </c>
      <c r="H176" s="179">
        <v>120</v>
      </c>
      <c r="I176" s="180"/>
      <c r="J176" s="181">
        <f>ROUND(I176*H176,2)</f>
        <v>0</v>
      </c>
      <c r="K176" s="177" t="s">
        <v>2588</v>
      </c>
      <c r="L176" s="41"/>
      <c r="M176" s="182" t="s">
        <v>19</v>
      </c>
      <c r="N176" s="183" t="s">
        <v>43</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149</v>
      </c>
      <c r="AT176" s="186" t="s">
        <v>145</v>
      </c>
      <c r="AU176" s="186" t="s">
        <v>80</v>
      </c>
      <c r="AY176" s="19" t="s">
        <v>143</v>
      </c>
      <c r="BE176" s="187">
        <f>IF(N176="základní",J176,0)</f>
        <v>0</v>
      </c>
      <c r="BF176" s="187">
        <f>IF(N176="snížená",J176,0)</f>
        <v>0</v>
      </c>
      <c r="BG176" s="187">
        <f>IF(N176="zákl. přenesená",J176,0)</f>
        <v>0</v>
      </c>
      <c r="BH176" s="187">
        <f>IF(N176="sníž. přenesená",J176,0)</f>
        <v>0</v>
      </c>
      <c r="BI176" s="187">
        <f>IF(N176="nulová",J176,0)</f>
        <v>0</v>
      </c>
      <c r="BJ176" s="19" t="s">
        <v>80</v>
      </c>
      <c r="BK176" s="187">
        <f>ROUND(I176*H176,2)</f>
        <v>0</v>
      </c>
      <c r="BL176" s="19" t="s">
        <v>149</v>
      </c>
      <c r="BM176" s="186" t="s">
        <v>776</v>
      </c>
    </row>
    <row r="177" spans="1:47" s="2" customFormat="1" ht="12">
      <c r="A177" s="36"/>
      <c r="B177" s="37"/>
      <c r="C177" s="38"/>
      <c r="D177" s="188" t="s">
        <v>151</v>
      </c>
      <c r="E177" s="38"/>
      <c r="F177" s="189" t="s">
        <v>2674</v>
      </c>
      <c r="G177" s="38"/>
      <c r="H177" s="38"/>
      <c r="I177" s="190"/>
      <c r="J177" s="38"/>
      <c r="K177" s="38"/>
      <c r="L177" s="41"/>
      <c r="M177" s="246"/>
      <c r="N177" s="247"/>
      <c r="O177" s="248"/>
      <c r="P177" s="248"/>
      <c r="Q177" s="248"/>
      <c r="R177" s="248"/>
      <c r="S177" s="248"/>
      <c r="T177" s="249"/>
      <c r="U177" s="36"/>
      <c r="V177" s="36"/>
      <c r="W177" s="36"/>
      <c r="X177" s="36"/>
      <c r="Y177" s="36"/>
      <c r="Z177" s="36"/>
      <c r="AA177" s="36"/>
      <c r="AB177" s="36"/>
      <c r="AC177" s="36"/>
      <c r="AD177" s="36"/>
      <c r="AE177" s="36"/>
      <c r="AT177" s="19" t="s">
        <v>151</v>
      </c>
      <c r="AU177" s="19" t="s">
        <v>80</v>
      </c>
    </row>
    <row r="178" spans="1:31" s="2" customFormat="1" ht="6.95" customHeight="1">
      <c r="A178" s="36"/>
      <c r="B178" s="49"/>
      <c r="C178" s="50"/>
      <c r="D178" s="50"/>
      <c r="E178" s="50"/>
      <c r="F178" s="50"/>
      <c r="G178" s="50"/>
      <c r="H178" s="50"/>
      <c r="I178" s="50"/>
      <c r="J178" s="50"/>
      <c r="K178" s="50"/>
      <c r="L178" s="41"/>
      <c r="M178" s="36"/>
      <c r="O178" s="36"/>
      <c r="P178" s="36"/>
      <c r="Q178" s="36"/>
      <c r="R178" s="36"/>
      <c r="S178" s="36"/>
      <c r="T178" s="36"/>
      <c r="U178" s="36"/>
      <c r="V178" s="36"/>
      <c r="W178" s="36"/>
      <c r="X178" s="36"/>
      <c r="Y178" s="36"/>
      <c r="Z178" s="36"/>
      <c r="AA178" s="36"/>
      <c r="AB178" s="36"/>
      <c r="AC178" s="36"/>
      <c r="AD178" s="36"/>
      <c r="AE178" s="36"/>
    </row>
  </sheetData>
  <sheetProtection algorithmName="SHA-512" hashValue="QNMRjtyu+Ub67coI8n4HYtsfqZrTUbwFmx7FLcr6rj7ASnHDTqg3JMPQZ/xY2ctky15dzAol/Z9czXd357/YqQ==" saltValue="177G68Cei+LF70wthfVNmHGSqL48H/C04R+NmGIH504h+YrXcAc7iBDzNPDBL8kL7dZcm/+WdCXL1pkePbo5BQ==" spinCount="100000" sheet="1" objects="1" scenarios="1" formatColumns="0" formatRows="0" autoFilter="0"/>
  <autoFilter ref="C81:K17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4"/>
      <c r="M2" s="334"/>
      <c r="N2" s="334"/>
      <c r="O2" s="334"/>
      <c r="P2" s="334"/>
      <c r="Q2" s="334"/>
      <c r="R2" s="334"/>
      <c r="S2" s="334"/>
      <c r="T2" s="334"/>
      <c r="U2" s="334"/>
      <c r="V2" s="334"/>
      <c r="AT2" s="19" t="s">
        <v>97</v>
      </c>
    </row>
    <row r="3" spans="2:46" s="1" customFormat="1" ht="6.95" customHeight="1">
      <c r="B3" s="103"/>
      <c r="C3" s="104"/>
      <c r="D3" s="104"/>
      <c r="E3" s="104"/>
      <c r="F3" s="104"/>
      <c r="G3" s="104"/>
      <c r="H3" s="104"/>
      <c r="I3" s="104"/>
      <c r="J3" s="104"/>
      <c r="K3" s="104"/>
      <c r="L3" s="22"/>
      <c r="AT3" s="19" t="s">
        <v>82</v>
      </c>
    </row>
    <row r="4" spans="2:46" s="1" customFormat="1" ht="24.95" customHeight="1">
      <c r="B4" s="22"/>
      <c r="D4" s="105" t="s">
        <v>98</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Stavební úpravy a změna užívání části objektu Komenského 759, Sokolov</v>
      </c>
      <c r="F7" s="378"/>
      <c r="G7" s="378"/>
      <c r="H7" s="378"/>
      <c r="L7" s="22"/>
    </row>
    <row r="8" spans="1:31" s="2" customFormat="1" ht="12" customHeight="1">
      <c r="A8" s="36"/>
      <c r="B8" s="41"/>
      <c r="C8" s="36"/>
      <c r="D8" s="107" t="s">
        <v>99</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2675</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3. 7. 2020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19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32</v>
      </c>
      <c r="F21" s="36"/>
      <c r="G21" s="36"/>
      <c r="H21" s="36"/>
      <c r="I21" s="107" t="s">
        <v>28</v>
      </c>
      <c r="J21" s="109" t="s">
        <v>19</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26</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36</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38</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40</v>
      </c>
      <c r="G32" s="36"/>
      <c r="H32" s="36"/>
      <c r="I32" s="117" t="s">
        <v>39</v>
      </c>
      <c r="J32" s="117" t="s">
        <v>41</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42</v>
      </c>
      <c r="E33" s="107" t="s">
        <v>43</v>
      </c>
      <c r="F33" s="119">
        <f>ROUND((SUM(BE85:BE127)),2)</f>
        <v>0</v>
      </c>
      <c r="G33" s="36"/>
      <c r="H33" s="36"/>
      <c r="I33" s="120">
        <v>0.21</v>
      </c>
      <c r="J33" s="119">
        <f>ROUND(((SUM(BE85:BE127))*I33),2)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44</v>
      </c>
      <c r="F34" s="119">
        <f>ROUND((SUM(BF85:BF127)),2)</f>
        <v>0</v>
      </c>
      <c r="G34" s="36"/>
      <c r="H34" s="36"/>
      <c r="I34" s="120">
        <v>0.15</v>
      </c>
      <c r="J34" s="119">
        <f>ROUND(((SUM(BF85:BF127))*I34),2)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45</v>
      </c>
      <c r="F35" s="119">
        <f>ROUND((SUM(BG85:BG127)),2)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46</v>
      </c>
      <c r="F36" s="119">
        <f>ROUND((SUM(BH85:BH127)),2)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47</v>
      </c>
      <c r="F37" s="119">
        <f>ROUND((SUM(BI85:BI127)),2)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48</v>
      </c>
      <c r="E39" s="123"/>
      <c r="F39" s="123"/>
      <c r="G39" s="124" t="s">
        <v>49</v>
      </c>
      <c r="H39" s="125" t="s">
        <v>50</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Stavební úpravy a změna užívání části objektu Komenského 759, Sokolov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99</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3" t="str">
        <f>E9</f>
        <v>06 - Vedlejší a ostatní náklady</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Komenského 759, Sokolov</v>
      </c>
      <c r="G52" s="38"/>
      <c r="H52" s="38"/>
      <c r="I52" s="31" t="s">
        <v>23</v>
      </c>
      <c r="J52" s="61" t="str">
        <f>IF(J12="","",J12)</f>
        <v>3. 7. 2020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25.7" customHeight="1">
      <c r="A54" s="36"/>
      <c r="B54" s="37"/>
      <c r="C54" s="31" t="s">
        <v>25</v>
      </c>
      <c r="D54" s="38"/>
      <c r="E54" s="38"/>
      <c r="F54" s="29" t="str">
        <f>E15</f>
        <v>Karlovarský kraj</v>
      </c>
      <c r="G54" s="38"/>
      <c r="H54" s="38"/>
      <c r="I54" s="31" t="s">
        <v>31</v>
      </c>
      <c r="J54" s="34" t="str">
        <f>E21</f>
        <v>Ing. Karel Drahokoupil</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70</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104</v>
      </c>
    </row>
    <row r="60" spans="2:12" s="9" customFormat="1" ht="24.95" customHeight="1">
      <c r="B60" s="136"/>
      <c r="C60" s="137"/>
      <c r="D60" s="138" t="s">
        <v>2676</v>
      </c>
      <c r="E60" s="139"/>
      <c r="F60" s="139"/>
      <c r="G60" s="139"/>
      <c r="H60" s="139"/>
      <c r="I60" s="139"/>
      <c r="J60" s="140">
        <f>J86</f>
        <v>0</v>
      </c>
      <c r="K60" s="137"/>
      <c r="L60" s="141"/>
    </row>
    <row r="61" spans="2:12" s="10" customFormat="1" ht="19.9" customHeight="1">
      <c r="B61" s="142"/>
      <c r="C61" s="143"/>
      <c r="D61" s="144" t="s">
        <v>2677</v>
      </c>
      <c r="E61" s="145"/>
      <c r="F61" s="145"/>
      <c r="G61" s="145"/>
      <c r="H61" s="145"/>
      <c r="I61" s="145"/>
      <c r="J61" s="146">
        <f>J87</f>
        <v>0</v>
      </c>
      <c r="K61" s="143"/>
      <c r="L61" s="147"/>
    </row>
    <row r="62" spans="2:12" s="10" customFormat="1" ht="19.9" customHeight="1">
      <c r="B62" s="142"/>
      <c r="C62" s="143"/>
      <c r="D62" s="144" t="s">
        <v>2678</v>
      </c>
      <c r="E62" s="145"/>
      <c r="F62" s="145"/>
      <c r="G62" s="145"/>
      <c r="H62" s="145"/>
      <c r="I62" s="145"/>
      <c r="J62" s="146">
        <f>J96</f>
        <v>0</v>
      </c>
      <c r="K62" s="143"/>
      <c r="L62" s="147"/>
    </row>
    <row r="63" spans="2:12" s="10" customFormat="1" ht="19.9" customHeight="1">
      <c r="B63" s="142"/>
      <c r="C63" s="143"/>
      <c r="D63" s="144" t="s">
        <v>2679</v>
      </c>
      <c r="E63" s="145"/>
      <c r="F63" s="145"/>
      <c r="G63" s="145"/>
      <c r="H63" s="145"/>
      <c r="I63" s="145"/>
      <c r="J63" s="146">
        <f>J109</f>
        <v>0</v>
      </c>
      <c r="K63" s="143"/>
      <c r="L63" s="147"/>
    </row>
    <row r="64" spans="2:12" s="10" customFormat="1" ht="19.9" customHeight="1">
      <c r="B64" s="142"/>
      <c r="C64" s="143"/>
      <c r="D64" s="144" t="s">
        <v>2680</v>
      </c>
      <c r="E64" s="145"/>
      <c r="F64" s="145"/>
      <c r="G64" s="145"/>
      <c r="H64" s="145"/>
      <c r="I64" s="145"/>
      <c r="J64" s="146">
        <f>J116</f>
        <v>0</v>
      </c>
      <c r="K64" s="143"/>
      <c r="L64" s="147"/>
    </row>
    <row r="65" spans="2:12" s="10" customFormat="1" ht="19.9" customHeight="1">
      <c r="B65" s="142"/>
      <c r="C65" s="143"/>
      <c r="D65" s="144" t="s">
        <v>2681</v>
      </c>
      <c r="E65" s="145"/>
      <c r="F65" s="145"/>
      <c r="G65" s="145"/>
      <c r="H65" s="145"/>
      <c r="I65" s="145"/>
      <c r="J65" s="146">
        <f>J121</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128</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Stavební úpravy a změna užívání části objektu Komenského 759, Sokolov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99</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3" t="str">
        <f>E9</f>
        <v>06 - Vedlejší a ostatní náklady</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Komenského 759, Sokolov</v>
      </c>
      <c r="G79" s="38"/>
      <c r="H79" s="38"/>
      <c r="I79" s="31" t="s">
        <v>23</v>
      </c>
      <c r="J79" s="61" t="str">
        <f>IF(J12="","",J12)</f>
        <v>3. 7. 2020</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25.7" customHeight="1">
      <c r="A81" s="36"/>
      <c r="B81" s="37"/>
      <c r="C81" s="31" t="s">
        <v>25</v>
      </c>
      <c r="D81" s="38"/>
      <c r="E81" s="38"/>
      <c r="F81" s="29" t="str">
        <f>E15</f>
        <v>Karlovarský kraj</v>
      </c>
      <c r="G81" s="38"/>
      <c r="H81" s="38"/>
      <c r="I81" s="31" t="s">
        <v>31</v>
      </c>
      <c r="J81" s="34" t="str">
        <f>E21</f>
        <v>Ing. Karel Drahokoupil</v>
      </c>
      <c r="K81" s="38"/>
      <c r="L81" s="108"/>
      <c r="S81" s="36"/>
      <c r="T81" s="36"/>
      <c r="U81" s="36"/>
      <c r="V81" s="36"/>
      <c r="W81" s="36"/>
      <c r="X81" s="36"/>
      <c r="Y81" s="36"/>
      <c r="Z81" s="36"/>
      <c r="AA81" s="36"/>
      <c r="AB81" s="36"/>
      <c r="AC81" s="36"/>
      <c r="AD81" s="36"/>
      <c r="AE81" s="36"/>
    </row>
    <row r="82" spans="1:31"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129</v>
      </c>
      <c r="D84" s="151" t="s">
        <v>57</v>
      </c>
      <c r="E84" s="151" t="s">
        <v>53</v>
      </c>
      <c r="F84" s="151" t="s">
        <v>54</v>
      </c>
      <c r="G84" s="151" t="s">
        <v>130</v>
      </c>
      <c r="H84" s="151" t="s">
        <v>131</v>
      </c>
      <c r="I84" s="151" t="s">
        <v>132</v>
      </c>
      <c r="J84" s="151" t="s">
        <v>103</v>
      </c>
      <c r="K84" s="152" t="s">
        <v>133</v>
      </c>
      <c r="L84" s="153"/>
      <c r="M84" s="70" t="s">
        <v>19</v>
      </c>
      <c r="N84" s="71" t="s">
        <v>42</v>
      </c>
      <c r="O84" s="71" t="s">
        <v>134</v>
      </c>
      <c r="P84" s="71" t="s">
        <v>135</v>
      </c>
      <c r="Q84" s="71" t="s">
        <v>136</v>
      </c>
      <c r="R84" s="71" t="s">
        <v>137</v>
      </c>
      <c r="S84" s="71" t="s">
        <v>138</v>
      </c>
      <c r="T84" s="72" t="s">
        <v>139</v>
      </c>
      <c r="U84" s="148"/>
      <c r="V84" s="148"/>
      <c r="W84" s="148"/>
      <c r="X84" s="148"/>
      <c r="Y84" s="148"/>
      <c r="Z84" s="148"/>
      <c r="AA84" s="148"/>
      <c r="AB84" s="148"/>
      <c r="AC84" s="148"/>
      <c r="AD84" s="148"/>
      <c r="AE84" s="148"/>
    </row>
    <row r="85" spans="1:63" s="2" customFormat="1" ht="22.9" customHeight="1">
      <c r="A85" s="36"/>
      <c r="B85" s="37"/>
      <c r="C85" s="77" t="s">
        <v>140</v>
      </c>
      <c r="D85" s="38"/>
      <c r="E85" s="38"/>
      <c r="F85" s="38"/>
      <c r="G85" s="38"/>
      <c r="H85" s="38"/>
      <c r="I85" s="38"/>
      <c r="J85" s="154">
        <f>BK85</f>
        <v>0</v>
      </c>
      <c r="K85" s="38"/>
      <c r="L85" s="41"/>
      <c r="M85" s="73"/>
      <c r="N85" s="155"/>
      <c r="O85" s="74"/>
      <c r="P85" s="156">
        <f>P86</f>
        <v>0</v>
      </c>
      <c r="Q85" s="74"/>
      <c r="R85" s="156">
        <f>R86</f>
        <v>0</v>
      </c>
      <c r="S85" s="74"/>
      <c r="T85" s="157">
        <f>T86</f>
        <v>0</v>
      </c>
      <c r="U85" s="36"/>
      <c r="V85" s="36"/>
      <c r="W85" s="36"/>
      <c r="X85" s="36"/>
      <c r="Y85" s="36"/>
      <c r="Z85" s="36"/>
      <c r="AA85" s="36"/>
      <c r="AB85" s="36"/>
      <c r="AC85" s="36"/>
      <c r="AD85" s="36"/>
      <c r="AE85" s="36"/>
      <c r="AT85" s="19" t="s">
        <v>71</v>
      </c>
      <c r="AU85" s="19" t="s">
        <v>104</v>
      </c>
      <c r="BK85" s="158">
        <f>BK86</f>
        <v>0</v>
      </c>
    </row>
    <row r="86" spans="2:63" s="12" customFormat="1" ht="25.9" customHeight="1">
      <c r="B86" s="159"/>
      <c r="C86" s="160"/>
      <c r="D86" s="161" t="s">
        <v>71</v>
      </c>
      <c r="E86" s="162" t="s">
        <v>2682</v>
      </c>
      <c r="F86" s="162" t="s">
        <v>2683</v>
      </c>
      <c r="G86" s="160"/>
      <c r="H86" s="160"/>
      <c r="I86" s="163"/>
      <c r="J86" s="164">
        <f>BK86</f>
        <v>0</v>
      </c>
      <c r="K86" s="160"/>
      <c r="L86" s="165"/>
      <c r="M86" s="166"/>
      <c r="N86" s="167"/>
      <c r="O86" s="167"/>
      <c r="P86" s="168">
        <f>P87+P96+P109+P116+P121</f>
        <v>0</v>
      </c>
      <c r="Q86" s="167"/>
      <c r="R86" s="168">
        <f>R87+R96+R109+R116+R121</f>
        <v>0</v>
      </c>
      <c r="S86" s="167"/>
      <c r="T86" s="169">
        <f>T87+T96+T109+T116+T121</f>
        <v>0</v>
      </c>
      <c r="AR86" s="170" t="s">
        <v>177</v>
      </c>
      <c r="AT86" s="171" t="s">
        <v>71</v>
      </c>
      <c r="AU86" s="171" t="s">
        <v>72</v>
      </c>
      <c r="AY86" s="170" t="s">
        <v>143</v>
      </c>
      <c r="BK86" s="172">
        <f>BK87+BK96+BK109+BK116+BK121</f>
        <v>0</v>
      </c>
    </row>
    <row r="87" spans="2:63" s="12" customFormat="1" ht="22.9" customHeight="1">
      <c r="B87" s="159"/>
      <c r="C87" s="160"/>
      <c r="D87" s="161" t="s">
        <v>71</v>
      </c>
      <c r="E87" s="173" t="s">
        <v>2684</v>
      </c>
      <c r="F87" s="173" t="s">
        <v>2685</v>
      </c>
      <c r="G87" s="160"/>
      <c r="H87" s="160"/>
      <c r="I87" s="163"/>
      <c r="J87" s="174">
        <f>BK87</f>
        <v>0</v>
      </c>
      <c r="K87" s="160"/>
      <c r="L87" s="165"/>
      <c r="M87" s="166"/>
      <c r="N87" s="167"/>
      <c r="O87" s="167"/>
      <c r="P87" s="168">
        <f>SUM(P88:P95)</f>
        <v>0</v>
      </c>
      <c r="Q87" s="167"/>
      <c r="R87" s="168">
        <f>SUM(R88:R95)</f>
        <v>0</v>
      </c>
      <c r="S87" s="167"/>
      <c r="T87" s="169">
        <f>SUM(T88:T95)</f>
        <v>0</v>
      </c>
      <c r="AR87" s="170" t="s">
        <v>177</v>
      </c>
      <c r="AT87" s="171" t="s">
        <v>71</v>
      </c>
      <c r="AU87" s="171" t="s">
        <v>80</v>
      </c>
      <c r="AY87" s="170" t="s">
        <v>143</v>
      </c>
      <c r="BK87" s="172">
        <f>SUM(BK88:BK95)</f>
        <v>0</v>
      </c>
    </row>
    <row r="88" spans="1:65" s="2" customFormat="1" ht="14.45" customHeight="1">
      <c r="A88" s="36"/>
      <c r="B88" s="37"/>
      <c r="C88" s="175" t="s">
        <v>80</v>
      </c>
      <c r="D88" s="175" t="s">
        <v>145</v>
      </c>
      <c r="E88" s="176" t="s">
        <v>2686</v>
      </c>
      <c r="F88" s="177" t="s">
        <v>2687</v>
      </c>
      <c r="G88" s="178" t="s">
        <v>2688</v>
      </c>
      <c r="H88" s="179">
        <v>1</v>
      </c>
      <c r="I88" s="180"/>
      <c r="J88" s="181">
        <f>ROUND(I88*H88,2)</f>
        <v>0</v>
      </c>
      <c r="K88" s="177" t="s">
        <v>155</v>
      </c>
      <c r="L88" s="41"/>
      <c r="M88" s="182" t="s">
        <v>19</v>
      </c>
      <c r="N88" s="183" t="s">
        <v>43</v>
      </c>
      <c r="O88" s="66"/>
      <c r="P88" s="184">
        <f>O88*H88</f>
        <v>0</v>
      </c>
      <c r="Q88" s="184">
        <v>0</v>
      </c>
      <c r="R88" s="184">
        <f>Q88*H88</f>
        <v>0</v>
      </c>
      <c r="S88" s="184">
        <v>0</v>
      </c>
      <c r="T88" s="185">
        <f>S88*H88</f>
        <v>0</v>
      </c>
      <c r="U88" s="36"/>
      <c r="V88" s="36"/>
      <c r="W88" s="36"/>
      <c r="X88" s="36"/>
      <c r="Y88" s="36"/>
      <c r="Z88" s="36"/>
      <c r="AA88" s="36"/>
      <c r="AB88" s="36"/>
      <c r="AC88" s="36"/>
      <c r="AD88" s="36"/>
      <c r="AE88" s="36"/>
      <c r="AR88" s="186" t="s">
        <v>2689</v>
      </c>
      <c r="AT88" s="186" t="s">
        <v>145</v>
      </c>
      <c r="AU88" s="186" t="s">
        <v>82</v>
      </c>
      <c r="AY88" s="19" t="s">
        <v>143</v>
      </c>
      <c r="BE88" s="187">
        <f>IF(N88="základní",J88,0)</f>
        <v>0</v>
      </c>
      <c r="BF88" s="187">
        <f>IF(N88="snížená",J88,0)</f>
        <v>0</v>
      </c>
      <c r="BG88" s="187">
        <f>IF(N88="zákl. přenesená",J88,0)</f>
        <v>0</v>
      </c>
      <c r="BH88" s="187">
        <f>IF(N88="sníž. přenesená",J88,0)</f>
        <v>0</v>
      </c>
      <c r="BI88" s="187">
        <f>IF(N88="nulová",J88,0)</f>
        <v>0</v>
      </c>
      <c r="BJ88" s="19" t="s">
        <v>80</v>
      </c>
      <c r="BK88" s="187">
        <f>ROUND(I88*H88,2)</f>
        <v>0</v>
      </c>
      <c r="BL88" s="19" t="s">
        <v>2689</v>
      </c>
      <c r="BM88" s="186" t="s">
        <v>2690</v>
      </c>
    </row>
    <row r="89" spans="1:47" s="2" customFormat="1" ht="12">
      <c r="A89" s="36"/>
      <c r="B89" s="37"/>
      <c r="C89" s="38"/>
      <c r="D89" s="188" t="s">
        <v>151</v>
      </c>
      <c r="E89" s="38"/>
      <c r="F89" s="189" t="s">
        <v>2687</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151</v>
      </c>
      <c r="AU89" s="19" t="s">
        <v>82</v>
      </c>
    </row>
    <row r="90" spans="1:65" s="2" customFormat="1" ht="14.45" customHeight="1">
      <c r="A90" s="36"/>
      <c r="B90" s="37"/>
      <c r="C90" s="175" t="s">
        <v>82</v>
      </c>
      <c r="D90" s="175" t="s">
        <v>145</v>
      </c>
      <c r="E90" s="176" t="s">
        <v>2691</v>
      </c>
      <c r="F90" s="177" t="s">
        <v>2692</v>
      </c>
      <c r="G90" s="178" t="s">
        <v>2688</v>
      </c>
      <c r="H90" s="179">
        <v>1</v>
      </c>
      <c r="I90" s="180"/>
      <c r="J90" s="181">
        <f>ROUND(I90*H90,2)</f>
        <v>0</v>
      </c>
      <c r="K90" s="177" t="s">
        <v>155</v>
      </c>
      <c r="L90" s="41"/>
      <c r="M90" s="182" t="s">
        <v>19</v>
      </c>
      <c r="N90" s="183" t="s">
        <v>43</v>
      </c>
      <c r="O90" s="66"/>
      <c r="P90" s="184">
        <f>O90*H90</f>
        <v>0</v>
      </c>
      <c r="Q90" s="184">
        <v>0</v>
      </c>
      <c r="R90" s="184">
        <f>Q90*H90</f>
        <v>0</v>
      </c>
      <c r="S90" s="184">
        <v>0</v>
      </c>
      <c r="T90" s="185">
        <f>S90*H90</f>
        <v>0</v>
      </c>
      <c r="U90" s="36"/>
      <c r="V90" s="36"/>
      <c r="W90" s="36"/>
      <c r="X90" s="36"/>
      <c r="Y90" s="36"/>
      <c r="Z90" s="36"/>
      <c r="AA90" s="36"/>
      <c r="AB90" s="36"/>
      <c r="AC90" s="36"/>
      <c r="AD90" s="36"/>
      <c r="AE90" s="36"/>
      <c r="AR90" s="186" t="s">
        <v>2689</v>
      </c>
      <c r="AT90" s="186" t="s">
        <v>145</v>
      </c>
      <c r="AU90" s="186" t="s">
        <v>82</v>
      </c>
      <c r="AY90" s="19" t="s">
        <v>143</v>
      </c>
      <c r="BE90" s="187">
        <f>IF(N90="základní",J90,0)</f>
        <v>0</v>
      </c>
      <c r="BF90" s="187">
        <f>IF(N90="snížená",J90,0)</f>
        <v>0</v>
      </c>
      <c r="BG90" s="187">
        <f>IF(N90="zákl. přenesená",J90,0)</f>
        <v>0</v>
      </c>
      <c r="BH90" s="187">
        <f>IF(N90="sníž. přenesená",J90,0)</f>
        <v>0</v>
      </c>
      <c r="BI90" s="187">
        <f>IF(N90="nulová",J90,0)</f>
        <v>0</v>
      </c>
      <c r="BJ90" s="19" t="s">
        <v>80</v>
      </c>
      <c r="BK90" s="187">
        <f>ROUND(I90*H90,2)</f>
        <v>0</v>
      </c>
      <c r="BL90" s="19" t="s">
        <v>2689</v>
      </c>
      <c r="BM90" s="186" t="s">
        <v>2693</v>
      </c>
    </row>
    <row r="91" spans="1:47" s="2" customFormat="1" ht="12">
      <c r="A91" s="36"/>
      <c r="B91" s="37"/>
      <c r="C91" s="38"/>
      <c r="D91" s="188" t="s">
        <v>151</v>
      </c>
      <c r="E91" s="38"/>
      <c r="F91" s="189" t="s">
        <v>2692</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151</v>
      </c>
      <c r="AU91" s="19" t="s">
        <v>82</v>
      </c>
    </row>
    <row r="92" spans="1:65" s="2" customFormat="1" ht="14.45" customHeight="1">
      <c r="A92" s="36"/>
      <c r="B92" s="37"/>
      <c r="C92" s="175" t="s">
        <v>160</v>
      </c>
      <c r="D92" s="175" t="s">
        <v>145</v>
      </c>
      <c r="E92" s="176" t="s">
        <v>2694</v>
      </c>
      <c r="F92" s="177" t="s">
        <v>2695</v>
      </c>
      <c r="G92" s="178" t="s">
        <v>2688</v>
      </c>
      <c r="H92" s="179">
        <v>1</v>
      </c>
      <c r="I92" s="180"/>
      <c r="J92" s="181">
        <f>ROUND(I92*H92,2)</f>
        <v>0</v>
      </c>
      <c r="K92" s="177" t="s">
        <v>155</v>
      </c>
      <c r="L92" s="41"/>
      <c r="M92" s="182" t="s">
        <v>19</v>
      </c>
      <c r="N92" s="183" t="s">
        <v>43</v>
      </c>
      <c r="O92" s="66"/>
      <c r="P92" s="184">
        <f>O92*H92</f>
        <v>0</v>
      </c>
      <c r="Q92" s="184">
        <v>0</v>
      </c>
      <c r="R92" s="184">
        <f>Q92*H92</f>
        <v>0</v>
      </c>
      <c r="S92" s="184">
        <v>0</v>
      </c>
      <c r="T92" s="185">
        <f>S92*H92</f>
        <v>0</v>
      </c>
      <c r="U92" s="36"/>
      <c r="V92" s="36"/>
      <c r="W92" s="36"/>
      <c r="X92" s="36"/>
      <c r="Y92" s="36"/>
      <c r="Z92" s="36"/>
      <c r="AA92" s="36"/>
      <c r="AB92" s="36"/>
      <c r="AC92" s="36"/>
      <c r="AD92" s="36"/>
      <c r="AE92" s="36"/>
      <c r="AR92" s="186" t="s">
        <v>2689</v>
      </c>
      <c r="AT92" s="186" t="s">
        <v>145</v>
      </c>
      <c r="AU92" s="186" t="s">
        <v>82</v>
      </c>
      <c r="AY92" s="19" t="s">
        <v>143</v>
      </c>
      <c r="BE92" s="187">
        <f>IF(N92="základní",J92,0)</f>
        <v>0</v>
      </c>
      <c r="BF92" s="187">
        <f>IF(N92="snížená",J92,0)</f>
        <v>0</v>
      </c>
      <c r="BG92" s="187">
        <f>IF(N92="zákl. přenesená",J92,0)</f>
        <v>0</v>
      </c>
      <c r="BH92" s="187">
        <f>IF(N92="sníž. přenesená",J92,0)</f>
        <v>0</v>
      </c>
      <c r="BI92" s="187">
        <f>IF(N92="nulová",J92,0)</f>
        <v>0</v>
      </c>
      <c r="BJ92" s="19" t="s">
        <v>80</v>
      </c>
      <c r="BK92" s="187">
        <f>ROUND(I92*H92,2)</f>
        <v>0</v>
      </c>
      <c r="BL92" s="19" t="s">
        <v>2689</v>
      </c>
      <c r="BM92" s="186" t="s">
        <v>2696</v>
      </c>
    </row>
    <row r="93" spans="1:47" s="2" customFormat="1" ht="12">
      <c r="A93" s="36"/>
      <c r="B93" s="37"/>
      <c r="C93" s="38"/>
      <c r="D93" s="188" t="s">
        <v>151</v>
      </c>
      <c r="E93" s="38"/>
      <c r="F93" s="189" t="s">
        <v>2695</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151</v>
      </c>
      <c r="AU93" s="19" t="s">
        <v>82</v>
      </c>
    </row>
    <row r="94" spans="1:65" s="2" customFormat="1" ht="14.45" customHeight="1">
      <c r="A94" s="36"/>
      <c r="B94" s="37"/>
      <c r="C94" s="175" t="s">
        <v>149</v>
      </c>
      <c r="D94" s="175" t="s">
        <v>145</v>
      </c>
      <c r="E94" s="176" t="s">
        <v>2697</v>
      </c>
      <c r="F94" s="177" t="s">
        <v>2698</v>
      </c>
      <c r="G94" s="178" t="s">
        <v>2688</v>
      </c>
      <c r="H94" s="179">
        <v>1</v>
      </c>
      <c r="I94" s="180"/>
      <c r="J94" s="181">
        <f>ROUND(I94*H94,2)</f>
        <v>0</v>
      </c>
      <c r="K94" s="177" t="s">
        <v>155</v>
      </c>
      <c r="L94" s="41"/>
      <c r="M94" s="182" t="s">
        <v>19</v>
      </c>
      <c r="N94" s="183" t="s">
        <v>43</v>
      </c>
      <c r="O94" s="66"/>
      <c r="P94" s="184">
        <f>O94*H94</f>
        <v>0</v>
      </c>
      <c r="Q94" s="184">
        <v>0</v>
      </c>
      <c r="R94" s="184">
        <f>Q94*H94</f>
        <v>0</v>
      </c>
      <c r="S94" s="184">
        <v>0</v>
      </c>
      <c r="T94" s="185">
        <f>S94*H94</f>
        <v>0</v>
      </c>
      <c r="U94" s="36"/>
      <c r="V94" s="36"/>
      <c r="W94" s="36"/>
      <c r="X94" s="36"/>
      <c r="Y94" s="36"/>
      <c r="Z94" s="36"/>
      <c r="AA94" s="36"/>
      <c r="AB94" s="36"/>
      <c r="AC94" s="36"/>
      <c r="AD94" s="36"/>
      <c r="AE94" s="36"/>
      <c r="AR94" s="186" t="s">
        <v>2689</v>
      </c>
      <c r="AT94" s="186" t="s">
        <v>145</v>
      </c>
      <c r="AU94" s="186" t="s">
        <v>82</v>
      </c>
      <c r="AY94" s="19" t="s">
        <v>143</v>
      </c>
      <c r="BE94" s="187">
        <f>IF(N94="základní",J94,0)</f>
        <v>0</v>
      </c>
      <c r="BF94" s="187">
        <f>IF(N94="snížená",J94,0)</f>
        <v>0</v>
      </c>
      <c r="BG94" s="187">
        <f>IF(N94="zákl. přenesená",J94,0)</f>
        <v>0</v>
      </c>
      <c r="BH94" s="187">
        <f>IF(N94="sníž. přenesená",J94,0)</f>
        <v>0</v>
      </c>
      <c r="BI94" s="187">
        <f>IF(N94="nulová",J94,0)</f>
        <v>0</v>
      </c>
      <c r="BJ94" s="19" t="s">
        <v>80</v>
      </c>
      <c r="BK94" s="187">
        <f>ROUND(I94*H94,2)</f>
        <v>0</v>
      </c>
      <c r="BL94" s="19" t="s">
        <v>2689</v>
      </c>
      <c r="BM94" s="186" t="s">
        <v>2699</v>
      </c>
    </row>
    <row r="95" spans="1:47" s="2" customFormat="1" ht="12">
      <c r="A95" s="36"/>
      <c r="B95" s="37"/>
      <c r="C95" s="38"/>
      <c r="D95" s="188" t="s">
        <v>151</v>
      </c>
      <c r="E95" s="38"/>
      <c r="F95" s="189" t="s">
        <v>2698</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151</v>
      </c>
      <c r="AU95" s="19" t="s">
        <v>82</v>
      </c>
    </row>
    <row r="96" spans="2:63" s="12" customFormat="1" ht="22.9" customHeight="1">
      <c r="B96" s="159"/>
      <c r="C96" s="160"/>
      <c r="D96" s="161" t="s">
        <v>71</v>
      </c>
      <c r="E96" s="173" t="s">
        <v>2700</v>
      </c>
      <c r="F96" s="173" t="s">
        <v>2701</v>
      </c>
      <c r="G96" s="160"/>
      <c r="H96" s="160"/>
      <c r="I96" s="163"/>
      <c r="J96" s="174">
        <f>BK96</f>
        <v>0</v>
      </c>
      <c r="K96" s="160"/>
      <c r="L96" s="165"/>
      <c r="M96" s="166"/>
      <c r="N96" s="167"/>
      <c r="O96" s="167"/>
      <c r="P96" s="168">
        <f>SUM(P97:P108)</f>
        <v>0</v>
      </c>
      <c r="Q96" s="167"/>
      <c r="R96" s="168">
        <f>SUM(R97:R108)</f>
        <v>0</v>
      </c>
      <c r="S96" s="167"/>
      <c r="T96" s="169">
        <f>SUM(T97:T108)</f>
        <v>0</v>
      </c>
      <c r="AR96" s="170" t="s">
        <v>177</v>
      </c>
      <c r="AT96" s="171" t="s">
        <v>71</v>
      </c>
      <c r="AU96" s="171" t="s">
        <v>80</v>
      </c>
      <c r="AY96" s="170" t="s">
        <v>143</v>
      </c>
      <c r="BK96" s="172">
        <f>SUM(BK97:BK108)</f>
        <v>0</v>
      </c>
    </row>
    <row r="97" spans="1:65" s="2" customFormat="1" ht="14.45" customHeight="1">
      <c r="A97" s="36"/>
      <c r="B97" s="37"/>
      <c r="C97" s="175" t="s">
        <v>177</v>
      </c>
      <c r="D97" s="175" t="s">
        <v>145</v>
      </c>
      <c r="E97" s="176" t="s">
        <v>2702</v>
      </c>
      <c r="F97" s="177" t="s">
        <v>2701</v>
      </c>
      <c r="G97" s="178" t="s">
        <v>2688</v>
      </c>
      <c r="H97" s="179">
        <v>1</v>
      </c>
      <c r="I97" s="180"/>
      <c r="J97" s="181">
        <f>ROUND(I97*H97,2)</f>
        <v>0</v>
      </c>
      <c r="K97" s="177" t="s">
        <v>155</v>
      </c>
      <c r="L97" s="41"/>
      <c r="M97" s="182" t="s">
        <v>19</v>
      </c>
      <c r="N97" s="183" t="s">
        <v>43</v>
      </c>
      <c r="O97" s="66"/>
      <c r="P97" s="184">
        <f>O97*H97</f>
        <v>0</v>
      </c>
      <c r="Q97" s="184">
        <v>0</v>
      </c>
      <c r="R97" s="184">
        <f>Q97*H97</f>
        <v>0</v>
      </c>
      <c r="S97" s="184">
        <v>0</v>
      </c>
      <c r="T97" s="185">
        <f>S97*H97</f>
        <v>0</v>
      </c>
      <c r="U97" s="36"/>
      <c r="V97" s="36"/>
      <c r="W97" s="36"/>
      <c r="X97" s="36"/>
      <c r="Y97" s="36"/>
      <c r="Z97" s="36"/>
      <c r="AA97" s="36"/>
      <c r="AB97" s="36"/>
      <c r="AC97" s="36"/>
      <c r="AD97" s="36"/>
      <c r="AE97" s="36"/>
      <c r="AR97" s="186" t="s">
        <v>2689</v>
      </c>
      <c r="AT97" s="186" t="s">
        <v>145</v>
      </c>
      <c r="AU97" s="186" t="s">
        <v>82</v>
      </c>
      <c r="AY97" s="19" t="s">
        <v>143</v>
      </c>
      <c r="BE97" s="187">
        <f>IF(N97="základní",J97,0)</f>
        <v>0</v>
      </c>
      <c r="BF97" s="187">
        <f>IF(N97="snížená",J97,0)</f>
        <v>0</v>
      </c>
      <c r="BG97" s="187">
        <f>IF(N97="zákl. přenesená",J97,0)</f>
        <v>0</v>
      </c>
      <c r="BH97" s="187">
        <f>IF(N97="sníž. přenesená",J97,0)</f>
        <v>0</v>
      </c>
      <c r="BI97" s="187">
        <f>IF(N97="nulová",J97,0)</f>
        <v>0</v>
      </c>
      <c r="BJ97" s="19" t="s">
        <v>80</v>
      </c>
      <c r="BK97" s="187">
        <f>ROUND(I97*H97,2)</f>
        <v>0</v>
      </c>
      <c r="BL97" s="19" t="s">
        <v>2689</v>
      </c>
      <c r="BM97" s="186" t="s">
        <v>2703</v>
      </c>
    </row>
    <row r="98" spans="1:47" s="2" customFormat="1" ht="12">
      <c r="A98" s="36"/>
      <c r="B98" s="37"/>
      <c r="C98" s="38"/>
      <c r="D98" s="188" t="s">
        <v>151</v>
      </c>
      <c r="E98" s="38"/>
      <c r="F98" s="189" t="s">
        <v>2701</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151</v>
      </c>
      <c r="AU98" s="19" t="s">
        <v>82</v>
      </c>
    </row>
    <row r="99" spans="2:51" s="14" customFormat="1" ht="22.5">
      <c r="B99" s="204"/>
      <c r="C99" s="205"/>
      <c r="D99" s="188" t="s">
        <v>158</v>
      </c>
      <c r="E99" s="206" t="s">
        <v>19</v>
      </c>
      <c r="F99" s="207" t="s">
        <v>2704</v>
      </c>
      <c r="G99" s="205"/>
      <c r="H99" s="206" t="s">
        <v>19</v>
      </c>
      <c r="I99" s="208"/>
      <c r="J99" s="205"/>
      <c r="K99" s="205"/>
      <c r="L99" s="209"/>
      <c r="M99" s="210"/>
      <c r="N99" s="211"/>
      <c r="O99" s="211"/>
      <c r="P99" s="211"/>
      <c r="Q99" s="211"/>
      <c r="R99" s="211"/>
      <c r="S99" s="211"/>
      <c r="T99" s="212"/>
      <c r="AT99" s="213" t="s">
        <v>158</v>
      </c>
      <c r="AU99" s="213" t="s">
        <v>82</v>
      </c>
      <c r="AV99" s="14" t="s">
        <v>80</v>
      </c>
      <c r="AW99" s="14" t="s">
        <v>33</v>
      </c>
      <c r="AX99" s="14" t="s">
        <v>72</v>
      </c>
      <c r="AY99" s="213" t="s">
        <v>143</v>
      </c>
    </row>
    <row r="100" spans="2:51" s="14" customFormat="1" ht="12">
      <c r="B100" s="204"/>
      <c r="C100" s="205"/>
      <c r="D100" s="188" t="s">
        <v>158</v>
      </c>
      <c r="E100" s="206" t="s">
        <v>19</v>
      </c>
      <c r="F100" s="207" t="s">
        <v>2705</v>
      </c>
      <c r="G100" s="205"/>
      <c r="H100" s="206" t="s">
        <v>19</v>
      </c>
      <c r="I100" s="208"/>
      <c r="J100" s="205"/>
      <c r="K100" s="205"/>
      <c r="L100" s="209"/>
      <c r="M100" s="210"/>
      <c r="N100" s="211"/>
      <c r="O100" s="211"/>
      <c r="P100" s="211"/>
      <c r="Q100" s="211"/>
      <c r="R100" s="211"/>
      <c r="S100" s="211"/>
      <c r="T100" s="212"/>
      <c r="AT100" s="213" t="s">
        <v>158</v>
      </c>
      <c r="AU100" s="213" t="s">
        <v>82</v>
      </c>
      <c r="AV100" s="14" t="s">
        <v>80</v>
      </c>
      <c r="AW100" s="14" t="s">
        <v>33</v>
      </c>
      <c r="AX100" s="14" t="s">
        <v>72</v>
      </c>
      <c r="AY100" s="213" t="s">
        <v>143</v>
      </c>
    </row>
    <row r="101" spans="2:51" s="14" customFormat="1" ht="22.5">
      <c r="B101" s="204"/>
      <c r="C101" s="205"/>
      <c r="D101" s="188" t="s">
        <v>158</v>
      </c>
      <c r="E101" s="206" t="s">
        <v>19</v>
      </c>
      <c r="F101" s="207" t="s">
        <v>2706</v>
      </c>
      <c r="G101" s="205"/>
      <c r="H101" s="206" t="s">
        <v>19</v>
      </c>
      <c r="I101" s="208"/>
      <c r="J101" s="205"/>
      <c r="K101" s="205"/>
      <c r="L101" s="209"/>
      <c r="M101" s="210"/>
      <c r="N101" s="211"/>
      <c r="O101" s="211"/>
      <c r="P101" s="211"/>
      <c r="Q101" s="211"/>
      <c r="R101" s="211"/>
      <c r="S101" s="211"/>
      <c r="T101" s="212"/>
      <c r="AT101" s="213" t="s">
        <v>158</v>
      </c>
      <c r="AU101" s="213" t="s">
        <v>82</v>
      </c>
      <c r="AV101" s="14" t="s">
        <v>80</v>
      </c>
      <c r="AW101" s="14" t="s">
        <v>33</v>
      </c>
      <c r="AX101" s="14" t="s">
        <v>72</v>
      </c>
      <c r="AY101" s="213" t="s">
        <v>143</v>
      </c>
    </row>
    <row r="102" spans="2:51" s="14" customFormat="1" ht="22.5">
      <c r="B102" s="204"/>
      <c r="C102" s="205"/>
      <c r="D102" s="188" t="s">
        <v>158</v>
      </c>
      <c r="E102" s="206" t="s">
        <v>19</v>
      </c>
      <c r="F102" s="207" t="s">
        <v>2707</v>
      </c>
      <c r="G102" s="205"/>
      <c r="H102" s="206" t="s">
        <v>19</v>
      </c>
      <c r="I102" s="208"/>
      <c r="J102" s="205"/>
      <c r="K102" s="205"/>
      <c r="L102" s="209"/>
      <c r="M102" s="210"/>
      <c r="N102" s="211"/>
      <c r="O102" s="211"/>
      <c r="P102" s="211"/>
      <c r="Q102" s="211"/>
      <c r="R102" s="211"/>
      <c r="S102" s="211"/>
      <c r="T102" s="212"/>
      <c r="AT102" s="213" t="s">
        <v>158</v>
      </c>
      <c r="AU102" s="213" t="s">
        <v>82</v>
      </c>
      <c r="AV102" s="14" t="s">
        <v>80</v>
      </c>
      <c r="AW102" s="14" t="s">
        <v>33</v>
      </c>
      <c r="AX102" s="14" t="s">
        <v>72</v>
      </c>
      <c r="AY102" s="213" t="s">
        <v>143</v>
      </c>
    </row>
    <row r="103" spans="2:51" s="14" customFormat="1" ht="22.5">
      <c r="B103" s="204"/>
      <c r="C103" s="205"/>
      <c r="D103" s="188" t="s">
        <v>158</v>
      </c>
      <c r="E103" s="206" t="s">
        <v>19</v>
      </c>
      <c r="F103" s="207" t="s">
        <v>2708</v>
      </c>
      <c r="G103" s="205"/>
      <c r="H103" s="206" t="s">
        <v>19</v>
      </c>
      <c r="I103" s="208"/>
      <c r="J103" s="205"/>
      <c r="K103" s="205"/>
      <c r="L103" s="209"/>
      <c r="M103" s="210"/>
      <c r="N103" s="211"/>
      <c r="O103" s="211"/>
      <c r="P103" s="211"/>
      <c r="Q103" s="211"/>
      <c r="R103" s="211"/>
      <c r="S103" s="211"/>
      <c r="T103" s="212"/>
      <c r="AT103" s="213" t="s">
        <v>158</v>
      </c>
      <c r="AU103" s="213" t="s">
        <v>82</v>
      </c>
      <c r="AV103" s="14" t="s">
        <v>80</v>
      </c>
      <c r="AW103" s="14" t="s">
        <v>33</v>
      </c>
      <c r="AX103" s="14" t="s">
        <v>72</v>
      </c>
      <c r="AY103" s="213" t="s">
        <v>143</v>
      </c>
    </row>
    <row r="104" spans="2:51" s="13" customFormat="1" ht="12">
      <c r="B104" s="193"/>
      <c r="C104" s="194"/>
      <c r="D104" s="188" t="s">
        <v>158</v>
      </c>
      <c r="E104" s="195" t="s">
        <v>19</v>
      </c>
      <c r="F104" s="196" t="s">
        <v>80</v>
      </c>
      <c r="G104" s="194"/>
      <c r="H104" s="197">
        <v>1</v>
      </c>
      <c r="I104" s="198"/>
      <c r="J104" s="194"/>
      <c r="K104" s="194"/>
      <c r="L104" s="199"/>
      <c r="M104" s="200"/>
      <c r="N104" s="201"/>
      <c r="O104" s="201"/>
      <c r="P104" s="201"/>
      <c r="Q104" s="201"/>
      <c r="R104" s="201"/>
      <c r="S104" s="201"/>
      <c r="T104" s="202"/>
      <c r="AT104" s="203" t="s">
        <v>158</v>
      </c>
      <c r="AU104" s="203" t="s">
        <v>82</v>
      </c>
      <c r="AV104" s="13" t="s">
        <v>82</v>
      </c>
      <c r="AW104" s="13" t="s">
        <v>33</v>
      </c>
      <c r="AX104" s="13" t="s">
        <v>80</v>
      </c>
      <c r="AY104" s="203" t="s">
        <v>143</v>
      </c>
    </row>
    <row r="105" spans="1:65" s="2" customFormat="1" ht="14.45" customHeight="1">
      <c r="A105" s="36"/>
      <c r="B105" s="37"/>
      <c r="C105" s="175" t="s">
        <v>182</v>
      </c>
      <c r="D105" s="175" t="s">
        <v>145</v>
      </c>
      <c r="E105" s="176" t="s">
        <v>2709</v>
      </c>
      <c r="F105" s="177" t="s">
        <v>2710</v>
      </c>
      <c r="G105" s="178" t="s">
        <v>2688</v>
      </c>
      <c r="H105" s="179">
        <v>1</v>
      </c>
      <c r="I105" s="180"/>
      <c r="J105" s="181">
        <f>ROUND(I105*H105,2)</f>
        <v>0</v>
      </c>
      <c r="K105" s="177" t="s">
        <v>155</v>
      </c>
      <c r="L105" s="41"/>
      <c r="M105" s="182" t="s">
        <v>19</v>
      </c>
      <c r="N105" s="183" t="s">
        <v>43</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2689</v>
      </c>
      <c r="AT105" s="186" t="s">
        <v>145</v>
      </c>
      <c r="AU105" s="186" t="s">
        <v>82</v>
      </c>
      <c r="AY105" s="19" t="s">
        <v>143</v>
      </c>
      <c r="BE105" s="187">
        <f>IF(N105="základní",J105,0)</f>
        <v>0</v>
      </c>
      <c r="BF105" s="187">
        <f>IF(N105="snížená",J105,0)</f>
        <v>0</v>
      </c>
      <c r="BG105" s="187">
        <f>IF(N105="zákl. přenesená",J105,0)</f>
        <v>0</v>
      </c>
      <c r="BH105" s="187">
        <f>IF(N105="sníž. přenesená",J105,0)</f>
        <v>0</v>
      </c>
      <c r="BI105" s="187">
        <f>IF(N105="nulová",J105,0)</f>
        <v>0</v>
      </c>
      <c r="BJ105" s="19" t="s">
        <v>80</v>
      </c>
      <c r="BK105" s="187">
        <f>ROUND(I105*H105,2)</f>
        <v>0</v>
      </c>
      <c r="BL105" s="19" t="s">
        <v>2689</v>
      </c>
      <c r="BM105" s="186" t="s">
        <v>2711</v>
      </c>
    </row>
    <row r="106" spans="1:47" s="2" customFormat="1" ht="12">
      <c r="A106" s="36"/>
      <c r="B106" s="37"/>
      <c r="C106" s="38"/>
      <c r="D106" s="188" t="s">
        <v>151</v>
      </c>
      <c r="E106" s="38"/>
      <c r="F106" s="189" t="s">
        <v>2710</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82</v>
      </c>
    </row>
    <row r="107" spans="1:65" s="2" customFormat="1" ht="14.45" customHeight="1">
      <c r="A107" s="36"/>
      <c r="B107" s="37"/>
      <c r="C107" s="175" t="s">
        <v>188</v>
      </c>
      <c r="D107" s="175" t="s">
        <v>145</v>
      </c>
      <c r="E107" s="176" t="s">
        <v>2712</v>
      </c>
      <c r="F107" s="177" t="s">
        <v>2713</v>
      </c>
      <c r="G107" s="178" t="s">
        <v>2688</v>
      </c>
      <c r="H107" s="179">
        <v>1</v>
      </c>
      <c r="I107" s="180"/>
      <c r="J107" s="181">
        <f>ROUND(I107*H107,2)</f>
        <v>0</v>
      </c>
      <c r="K107" s="177" t="s">
        <v>155</v>
      </c>
      <c r="L107" s="41"/>
      <c r="M107" s="182" t="s">
        <v>19</v>
      </c>
      <c r="N107" s="183" t="s">
        <v>43</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2689</v>
      </c>
      <c r="AT107" s="186" t="s">
        <v>145</v>
      </c>
      <c r="AU107" s="186" t="s">
        <v>82</v>
      </c>
      <c r="AY107" s="19" t="s">
        <v>143</v>
      </c>
      <c r="BE107" s="187">
        <f>IF(N107="základní",J107,0)</f>
        <v>0</v>
      </c>
      <c r="BF107" s="187">
        <f>IF(N107="snížená",J107,0)</f>
        <v>0</v>
      </c>
      <c r="BG107" s="187">
        <f>IF(N107="zákl. přenesená",J107,0)</f>
        <v>0</v>
      </c>
      <c r="BH107" s="187">
        <f>IF(N107="sníž. přenesená",J107,0)</f>
        <v>0</v>
      </c>
      <c r="BI107" s="187">
        <f>IF(N107="nulová",J107,0)</f>
        <v>0</v>
      </c>
      <c r="BJ107" s="19" t="s">
        <v>80</v>
      </c>
      <c r="BK107" s="187">
        <f>ROUND(I107*H107,2)</f>
        <v>0</v>
      </c>
      <c r="BL107" s="19" t="s">
        <v>2689</v>
      </c>
      <c r="BM107" s="186" t="s">
        <v>2714</v>
      </c>
    </row>
    <row r="108" spans="1:47" s="2" customFormat="1" ht="12">
      <c r="A108" s="36"/>
      <c r="B108" s="37"/>
      <c r="C108" s="38"/>
      <c r="D108" s="188" t="s">
        <v>151</v>
      </c>
      <c r="E108" s="38"/>
      <c r="F108" s="189" t="s">
        <v>2713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82</v>
      </c>
    </row>
    <row r="109" spans="2:63" s="12" customFormat="1" ht="22.9" customHeight="1">
      <c r="B109" s="159"/>
      <c r="C109" s="160"/>
      <c r="D109" s="161" t="s">
        <v>71</v>
      </c>
      <c r="E109" s="173" t="s">
        <v>2715</v>
      </c>
      <c r="F109" s="173" t="s">
        <v>2716</v>
      </c>
      <c r="G109" s="160"/>
      <c r="H109" s="160"/>
      <c r="I109" s="163"/>
      <c r="J109" s="174">
        <f>BK109</f>
        <v>0</v>
      </c>
      <c r="K109" s="160"/>
      <c r="L109" s="165"/>
      <c r="M109" s="166"/>
      <c r="N109" s="167"/>
      <c r="O109" s="167"/>
      <c r="P109" s="168">
        <f>SUM(P110:P115)</f>
        <v>0</v>
      </c>
      <c r="Q109" s="167"/>
      <c r="R109" s="168">
        <f>SUM(R110:R115)</f>
        <v>0</v>
      </c>
      <c r="S109" s="167"/>
      <c r="T109" s="169">
        <f>SUM(T110:T115)</f>
        <v>0</v>
      </c>
      <c r="AR109" s="170" t="s">
        <v>177</v>
      </c>
      <c r="AT109" s="171" t="s">
        <v>71</v>
      </c>
      <c r="AU109" s="171" t="s">
        <v>80</v>
      </c>
      <c r="AY109" s="170" t="s">
        <v>143</v>
      </c>
      <c r="BK109" s="172">
        <f>SUM(BK110:BK115)</f>
        <v>0</v>
      </c>
    </row>
    <row r="110" spans="1:65" s="2" customFormat="1" ht="14.45" customHeight="1">
      <c r="A110" s="36"/>
      <c r="B110" s="37"/>
      <c r="C110" s="175" t="s">
        <v>193</v>
      </c>
      <c r="D110" s="175" t="s">
        <v>145</v>
      </c>
      <c r="E110" s="176" t="s">
        <v>2717</v>
      </c>
      <c r="F110" s="177" t="s">
        <v>2718</v>
      </c>
      <c r="G110" s="178" t="s">
        <v>148</v>
      </c>
      <c r="H110" s="179">
        <v>3</v>
      </c>
      <c r="I110" s="180"/>
      <c r="J110" s="181">
        <f>ROUND(I110*H110,2)</f>
        <v>0</v>
      </c>
      <c r="K110" s="177" t="s">
        <v>155</v>
      </c>
      <c r="L110" s="41"/>
      <c r="M110" s="182" t="s">
        <v>19</v>
      </c>
      <c r="N110" s="183" t="s">
        <v>43</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2689</v>
      </c>
      <c r="AT110" s="186" t="s">
        <v>145</v>
      </c>
      <c r="AU110" s="186" t="s">
        <v>82</v>
      </c>
      <c r="AY110" s="19" t="s">
        <v>143</v>
      </c>
      <c r="BE110" s="187">
        <f>IF(N110="základní",J110,0)</f>
        <v>0</v>
      </c>
      <c r="BF110" s="187">
        <f>IF(N110="snížená",J110,0)</f>
        <v>0</v>
      </c>
      <c r="BG110" s="187">
        <f>IF(N110="zákl. přenesená",J110,0)</f>
        <v>0</v>
      </c>
      <c r="BH110" s="187">
        <f>IF(N110="sníž. přenesená",J110,0)</f>
        <v>0</v>
      </c>
      <c r="BI110" s="187">
        <f>IF(N110="nulová",J110,0)</f>
        <v>0</v>
      </c>
      <c r="BJ110" s="19" t="s">
        <v>80</v>
      </c>
      <c r="BK110" s="187">
        <f>ROUND(I110*H110,2)</f>
        <v>0</v>
      </c>
      <c r="BL110" s="19" t="s">
        <v>2689</v>
      </c>
      <c r="BM110" s="186" t="s">
        <v>2719</v>
      </c>
    </row>
    <row r="111" spans="1:47" s="2" customFormat="1" ht="12">
      <c r="A111" s="36"/>
      <c r="B111" s="37"/>
      <c r="C111" s="38"/>
      <c r="D111" s="188" t="s">
        <v>151</v>
      </c>
      <c r="E111" s="38"/>
      <c r="F111" s="189" t="s">
        <v>2718</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82</v>
      </c>
    </row>
    <row r="112" spans="1:65" s="2" customFormat="1" ht="14.45" customHeight="1">
      <c r="A112" s="36"/>
      <c r="B112" s="37"/>
      <c r="C112" s="175" t="s">
        <v>202</v>
      </c>
      <c r="D112" s="175" t="s">
        <v>145</v>
      </c>
      <c r="E112" s="176" t="s">
        <v>2720</v>
      </c>
      <c r="F112" s="177" t="s">
        <v>2721</v>
      </c>
      <c r="G112" s="178" t="s">
        <v>2688</v>
      </c>
      <c r="H112" s="179">
        <v>1</v>
      </c>
      <c r="I112" s="180"/>
      <c r="J112" s="181">
        <f>ROUND(I112*H112,2)</f>
        <v>0</v>
      </c>
      <c r="K112" s="177" t="s">
        <v>155</v>
      </c>
      <c r="L112" s="41"/>
      <c r="M112" s="182" t="s">
        <v>19</v>
      </c>
      <c r="N112" s="183" t="s">
        <v>43</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2689</v>
      </c>
      <c r="AT112" s="186" t="s">
        <v>145</v>
      </c>
      <c r="AU112" s="186" t="s">
        <v>82</v>
      </c>
      <c r="AY112" s="19" t="s">
        <v>143</v>
      </c>
      <c r="BE112" s="187">
        <f>IF(N112="základní",J112,0)</f>
        <v>0</v>
      </c>
      <c r="BF112" s="187">
        <f>IF(N112="snížená",J112,0)</f>
        <v>0</v>
      </c>
      <c r="BG112" s="187">
        <f>IF(N112="zákl. přenesená",J112,0)</f>
        <v>0</v>
      </c>
      <c r="BH112" s="187">
        <f>IF(N112="sníž. přenesená",J112,0)</f>
        <v>0</v>
      </c>
      <c r="BI112" s="187">
        <f>IF(N112="nulová",J112,0)</f>
        <v>0</v>
      </c>
      <c r="BJ112" s="19" t="s">
        <v>80</v>
      </c>
      <c r="BK112" s="187">
        <f>ROUND(I112*H112,2)</f>
        <v>0</v>
      </c>
      <c r="BL112" s="19" t="s">
        <v>2689</v>
      </c>
      <c r="BM112" s="186" t="s">
        <v>2722</v>
      </c>
    </row>
    <row r="113" spans="1:47" s="2" customFormat="1" ht="12">
      <c r="A113" s="36"/>
      <c r="B113" s="37"/>
      <c r="C113" s="38"/>
      <c r="D113" s="188" t="s">
        <v>151</v>
      </c>
      <c r="E113" s="38"/>
      <c r="F113" s="189" t="s">
        <v>2721</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151</v>
      </c>
      <c r="AU113" s="19" t="s">
        <v>82</v>
      </c>
    </row>
    <row r="114" spans="1:65" s="2" customFormat="1" ht="14.45" customHeight="1">
      <c r="A114" s="36"/>
      <c r="B114" s="37"/>
      <c r="C114" s="175" t="s">
        <v>207</v>
      </c>
      <c r="D114" s="175" t="s">
        <v>145</v>
      </c>
      <c r="E114" s="176" t="s">
        <v>2723</v>
      </c>
      <c r="F114" s="177" t="s">
        <v>2724</v>
      </c>
      <c r="G114" s="178" t="s">
        <v>2688</v>
      </c>
      <c r="H114" s="179">
        <v>1</v>
      </c>
      <c r="I114" s="180"/>
      <c r="J114" s="181">
        <f>ROUND(I114*H114,2)</f>
        <v>0</v>
      </c>
      <c r="K114" s="177" t="s">
        <v>155</v>
      </c>
      <c r="L114" s="41"/>
      <c r="M114" s="182" t="s">
        <v>19</v>
      </c>
      <c r="N114" s="183" t="s">
        <v>43</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2689</v>
      </c>
      <c r="AT114" s="186" t="s">
        <v>145</v>
      </c>
      <c r="AU114" s="186" t="s">
        <v>82</v>
      </c>
      <c r="AY114" s="19" t="s">
        <v>143</v>
      </c>
      <c r="BE114" s="187">
        <f>IF(N114="základní",J114,0)</f>
        <v>0</v>
      </c>
      <c r="BF114" s="187">
        <f>IF(N114="snížená",J114,0)</f>
        <v>0</v>
      </c>
      <c r="BG114" s="187">
        <f>IF(N114="zákl. přenesená",J114,0)</f>
        <v>0</v>
      </c>
      <c r="BH114" s="187">
        <f>IF(N114="sníž. přenesená",J114,0)</f>
        <v>0</v>
      </c>
      <c r="BI114" s="187">
        <f>IF(N114="nulová",J114,0)</f>
        <v>0</v>
      </c>
      <c r="BJ114" s="19" t="s">
        <v>80</v>
      </c>
      <c r="BK114" s="187">
        <f>ROUND(I114*H114,2)</f>
        <v>0</v>
      </c>
      <c r="BL114" s="19" t="s">
        <v>2689</v>
      </c>
      <c r="BM114" s="186" t="s">
        <v>2725</v>
      </c>
    </row>
    <row r="115" spans="1:47" s="2" customFormat="1" ht="12">
      <c r="A115" s="36"/>
      <c r="B115" s="37"/>
      <c r="C115" s="38"/>
      <c r="D115" s="188" t="s">
        <v>151</v>
      </c>
      <c r="E115" s="38"/>
      <c r="F115" s="189" t="s">
        <v>2724</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82</v>
      </c>
    </row>
    <row r="116" spans="2:63" s="12" customFormat="1" ht="22.9" customHeight="1">
      <c r="B116" s="159"/>
      <c r="C116" s="160"/>
      <c r="D116" s="161" t="s">
        <v>71</v>
      </c>
      <c r="E116" s="173" t="s">
        <v>2726</v>
      </c>
      <c r="F116" s="173" t="s">
        <v>2727</v>
      </c>
      <c r="G116" s="160"/>
      <c r="H116" s="160"/>
      <c r="I116" s="163"/>
      <c r="J116" s="174">
        <f>BK116</f>
        <v>0</v>
      </c>
      <c r="K116" s="160"/>
      <c r="L116" s="165"/>
      <c r="M116" s="166"/>
      <c r="N116" s="167"/>
      <c r="O116" s="167"/>
      <c r="P116" s="168">
        <f>SUM(P117:P120)</f>
        <v>0</v>
      </c>
      <c r="Q116" s="167"/>
      <c r="R116" s="168">
        <f>SUM(R117:R120)</f>
        <v>0</v>
      </c>
      <c r="S116" s="167"/>
      <c r="T116" s="169">
        <f>SUM(T117:T120)</f>
        <v>0</v>
      </c>
      <c r="AR116" s="170" t="s">
        <v>177</v>
      </c>
      <c r="AT116" s="171" t="s">
        <v>71</v>
      </c>
      <c r="AU116" s="171" t="s">
        <v>80</v>
      </c>
      <c r="AY116" s="170" t="s">
        <v>143</v>
      </c>
      <c r="BK116" s="172">
        <f>SUM(BK117:BK120)</f>
        <v>0</v>
      </c>
    </row>
    <row r="117" spans="1:65" s="2" customFormat="1" ht="14.45" customHeight="1">
      <c r="A117" s="36"/>
      <c r="B117" s="37"/>
      <c r="C117" s="175" t="s">
        <v>213</v>
      </c>
      <c r="D117" s="175" t="s">
        <v>145</v>
      </c>
      <c r="E117" s="176" t="s">
        <v>2728</v>
      </c>
      <c r="F117" s="177" t="s">
        <v>2729</v>
      </c>
      <c r="G117" s="178" t="s">
        <v>2688</v>
      </c>
      <c r="H117" s="179">
        <v>1</v>
      </c>
      <c r="I117" s="180"/>
      <c r="J117" s="181">
        <f>ROUND(I117*H117,2)</f>
        <v>0</v>
      </c>
      <c r="K117" s="177" t="s">
        <v>155</v>
      </c>
      <c r="L117" s="41"/>
      <c r="M117" s="182" t="s">
        <v>19</v>
      </c>
      <c r="N117" s="183" t="s">
        <v>43</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2689</v>
      </c>
      <c r="AT117" s="186" t="s">
        <v>145</v>
      </c>
      <c r="AU117" s="186" t="s">
        <v>82</v>
      </c>
      <c r="AY117" s="19" t="s">
        <v>143</v>
      </c>
      <c r="BE117" s="187">
        <f>IF(N117="základní",J117,0)</f>
        <v>0</v>
      </c>
      <c r="BF117" s="187">
        <f>IF(N117="snížená",J117,0)</f>
        <v>0</v>
      </c>
      <c r="BG117" s="187">
        <f>IF(N117="zákl. přenesená",J117,0)</f>
        <v>0</v>
      </c>
      <c r="BH117" s="187">
        <f>IF(N117="sníž. přenesená",J117,0)</f>
        <v>0</v>
      </c>
      <c r="BI117" s="187">
        <f>IF(N117="nulová",J117,0)</f>
        <v>0</v>
      </c>
      <c r="BJ117" s="19" t="s">
        <v>80</v>
      </c>
      <c r="BK117" s="187">
        <f>ROUND(I117*H117,2)</f>
        <v>0</v>
      </c>
      <c r="BL117" s="19" t="s">
        <v>2689</v>
      </c>
      <c r="BM117" s="186" t="s">
        <v>2730</v>
      </c>
    </row>
    <row r="118" spans="1:47" s="2" customFormat="1" ht="12">
      <c r="A118" s="36"/>
      <c r="B118" s="37"/>
      <c r="C118" s="38"/>
      <c r="D118" s="188" t="s">
        <v>151</v>
      </c>
      <c r="E118" s="38"/>
      <c r="F118" s="189" t="s">
        <v>2729</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82</v>
      </c>
    </row>
    <row r="119" spans="2:51" s="14" customFormat="1" ht="22.5">
      <c r="B119" s="204"/>
      <c r="C119" s="205"/>
      <c r="D119" s="188" t="s">
        <v>158</v>
      </c>
      <c r="E119" s="206" t="s">
        <v>19</v>
      </c>
      <c r="F119" s="207" t="s">
        <v>2731</v>
      </c>
      <c r="G119" s="205"/>
      <c r="H119" s="206" t="s">
        <v>19</v>
      </c>
      <c r="I119" s="208"/>
      <c r="J119" s="205"/>
      <c r="K119" s="205"/>
      <c r="L119" s="209"/>
      <c r="M119" s="210"/>
      <c r="N119" s="211"/>
      <c r="O119" s="211"/>
      <c r="P119" s="211"/>
      <c r="Q119" s="211"/>
      <c r="R119" s="211"/>
      <c r="S119" s="211"/>
      <c r="T119" s="212"/>
      <c r="AT119" s="213" t="s">
        <v>158</v>
      </c>
      <c r="AU119" s="213" t="s">
        <v>82</v>
      </c>
      <c r="AV119" s="14" t="s">
        <v>80</v>
      </c>
      <c r="AW119" s="14" t="s">
        <v>33</v>
      </c>
      <c r="AX119" s="14" t="s">
        <v>72</v>
      </c>
      <c r="AY119" s="213" t="s">
        <v>143</v>
      </c>
    </row>
    <row r="120" spans="2:51" s="13" customFormat="1" ht="12">
      <c r="B120" s="193"/>
      <c r="C120" s="194"/>
      <c r="D120" s="188" t="s">
        <v>158</v>
      </c>
      <c r="E120" s="195" t="s">
        <v>19</v>
      </c>
      <c r="F120" s="196" t="s">
        <v>80</v>
      </c>
      <c r="G120" s="194"/>
      <c r="H120" s="197">
        <v>1</v>
      </c>
      <c r="I120" s="198"/>
      <c r="J120" s="194"/>
      <c r="K120" s="194"/>
      <c r="L120" s="199"/>
      <c r="M120" s="200"/>
      <c r="N120" s="201"/>
      <c r="O120" s="201"/>
      <c r="P120" s="201"/>
      <c r="Q120" s="201"/>
      <c r="R120" s="201"/>
      <c r="S120" s="201"/>
      <c r="T120" s="202"/>
      <c r="AT120" s="203" t="s">
        <v>158</v>
      </c>
      <c r="AU120" s="203" t="s">
        <v>82</v>
      </c>
      <c r="AV120" s="13" t="s">
        <v>82</v>
      </c>
      <c r="AW120" s="13" t="s">
        <v>33</v>
      </c>
      <c r="AX120" s="13" t="s">
        <v>80</v>
      </c>
      <c r="AY120" s="203" t="s">
        <v>143</v>
      </c>
    </row>
    <row r="121" spans="2:63" s="12" customFormat="1" ht="22.9" customHeight="1">
      <c r="B121" s="159"/>
      <c r="C121" s="160"/>
      <c r="D121" s="161" t="s">
        <v>71</v>
      </c>
      <c r="E121" s="173" t="s">
        <v>2732</v>
      </c>
      <c r="F121" s="173" t="s">
        <v>2733</v>
      </c>
      <c r="G121" s="160"/>
      <c r="H121" s="160"/>
      <c r="I121" s="163"/>
      <c r="J121" s="174">
        <f>BK121</f>
        <v>0</v>
      </c>
      <c r="K121" s="160"/>
      <c r="L121" s="165"/>
      <c r="M121" s="166"/>
      <c r="N121" s="167"/>
      <c r="O121" s="167"/>
      <c r="P121" s="168">
        <f>SUM(P122:P127)</f>
        <v>0</v>
      </c>
      <c r="Q121" s="167"/>
      <c r="R121" s="168">
        <f>SUM(R122:R127)</f>
        <v>0</v>
      </c>
      <c r="S121" s="167"/>
      <c r="T121" s="169">
        <f>SUM(T122:T127)</f>
        <v>0</v>
      </c>
      <c r="AR121" s="170" t="s">
        <v>177</v>
      </c>
      <c r="AT121" s="171" t="s">
        <v>71</v>
      </c>
      <c r="AU121" s="171" t="s">
        <v>80</v>
      </c>
      <c r="AY121" s="170" t="s">
        <v>143</v>
      </c>
      <c r="BK121" s="172">
        <f>SUM(BK122:BK127)</f>
        <v>0</v>
      </c>
    </row>
    <row r="122" spans="1:65" s="2" customFormat="1" ht="14.45" customHeight="1">
      <c r="A122" s="36"/>
      <c r="B122" s="37"/>
      <c r="C122" s="175" t="s">
        <v>224</v>
      </c>
      <c r="D122" s="175" t="s">
        <v>145</v>
      </c>
      <c r="E122" s="176" t="s">
        <v>2734</v>
      </c>
      <c r="F122" s="177" t="s">
        <v>2735</v>
      </c>
      <c r="G122" s="178" t="s">
        <v>2688</v>
      </c>
      <c r="H122" s="179">
        <v>1</v>
      </c>
      <c r="I122" s="180"/>
      <c r="J122" s="181">
        <f>ROUND(I122*H122,2)</f>
        <v>0</v>
      </c>
      <c r="K122" s="177" t="s">
        <v>155</v>
      </c>
      <c r="L122" s="41"/>
      <c r="M122" s="182" t="s">
        <v>19</v>
      </c>
      <c r="N122" s="183" t="s">
        <v>43</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2689</v>
      </c>
      <c r="AT122" s="186" t="s">
        <v>145</v>
      </c>
      <c r="AU122" s="186" t="s">
        <v>82</v>
      </c>
      <c r="AY122" s="19" t="s">
        <v>143</v>
      </c>
      <c r="BE122" s="187">
        <f>IF(N122="základní",J122,0)</f>
        <v>0</v>
      </c>
      <c r="BF122" s="187">
        <f>IF(N122="snížená",J122,0)</f>
        <v>0</v>
      </c>
      <c r="BG122" s="187">
        <f>IF(N122="zákl. přenesená",J122,0)</f>
        <v>0</v>
      </c>
      <c r="BH122" s="187">
        <f>IF(N122="sníž. přenesená",J122,0)</f>
        <v>0</v>
      </c>
      <c r="BI122" s="187">
        <f>IF(N122="nulová",J122,0)</f>
        <v>0</v>
      </c>
      <c r="BJ122" s="19" t="s">
        <v>80</v>
      </c>
      <c r="BK122" s="187">
        <f>ROUND(I122*H122,2)</f>
        <v>0</v>
      </c>
      <c r="BL122" s="19" t="s">
        <v>2689</v>
      </c>
      <c r="BM122" s="186" t="s">
        <v>2736</v>
      </c>
    </row>
    <row r="123" spans="1:47" s="2" customFormat="1" ht="12">
      <c r="A123" s="36"/>
      <c r="B123" s="37"/>
      <c r="C123" s="38"/>
      <c r="D123" s="188" t="s">
        <v>151</v>
      </c>
      <c r="E123" s="38"/>
      <c r="F123" s="189" t="s">
        <v>2735</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151</v>
      </c>
      <c r="AU123" s="19" t="s">
        <v>82</v>
      </c>
    </row>
    <row r="124" spans="2:51" s="14" customFormat="1" ht="12">
      <c r="B124" s="204"/>
      <c r="C124" s="205"/>
      <c r="D124" s="188" t="s">
        <v>158</v>
      </c>
      <c r="E124" s="206" t="s">
        <v>19</v>
      </c>
      <c r="F124" s="207" t="s">
        <v>2737</v>
      </c>
      <c r="G124" s="205"/>
      <c r="H124" s="206" t="s">
        <v>19</v>
      </c>
      <c r="I124" s="208"/>
      <c r="J124" s="205"/>
      <c r="K124" s="205"/>
      <c r="L124" s="209"/>
      <c r="M124" s="210"/>
      <c r="N124" s="211"/>
      <c r="O124" s="211"/>
      <c r="P124" s="211"/>
      <c r="Q124" s="211"/>
      <c r="R124" s="211"/>
      <c r="S124" s="211"/>
      <c r="T124" s="212"/>
      <c r="AT124" s="213" t="s">
        <v>158</v>
      </c>
      <c r="AU124" s="213" t="s">
        <v>82</v>
      </c>
      <c r="AV124" s="14" t="s">
        <v>80</v>
      </c>
      <c r="AW124" s="14" t="s">
        <v>33</v>
      </c>
      <c r="AX124" s="14" t="s">
        <v>72</v>
      </c>
      <c r="AY124" s="213" t="s">
        <v>143</v>
      </c>
    </row>
    <row r="125" spans="2:51" s="13" customFormat="1" ht="12">
      <c r="B125" s="193"/>
      <c r="C125" s="194"/>
      <c r="D125" s="188" t="s">
        <v>158</v>
      </c>
      <c r="E125" s="195" t="s">
        <v>19</v>
      </c>
      <c r="F125" s="196" t="s">
        <v>80</v>
      </c>
      <c r="G125" s="194"/>
      <c r="H125" s="197">
        <v>1</v>
      </c>
      <c r="I125" s="198"/>
      <c r="J125" s="194"/>
      <c r="K125" s="194"/>
      <c r="L125" s="199"/>
      <c r="M125" s="200"/>
      <c r="N125" s="201"/>
      <c r="O125" s="201"/>
      <c r="P125" s="201"/>
      <c r="Q125" s="201"/>
      <c r="R125" s="201"/>
      <c r="S125" s="201"/>
      <c r="T125" s="202"/>
      <c r="AT125" s="203" t="s">
        <v>158</v>
      </c>
      <c r="AU125" s="203" t="s">
        <v>82</v>
      </c>
      <c r="AV125" s="13" t="s">
        <v>82</v>
      </c>
      <c r="AW125" s="13" t="s">
        <v>33</v>
      </c>
      <c r="AX125" s="13" t="s">
        <v>80</v>
      </c>
      <c r="AY125" s="203" t="s">
        <v>143</v>
      </c>
    </row>
    <row r="126" spans="1:65" s="2" customFormat="1" ht="14.45" customHeight="1">
      <c r="A126" s="36"/>
      <c r="B126" s="37"/>
      <c r="C126" s="175" t="s">
        <v>219</v>
      </c>
      <c r="D126" s="175" t="s">
        <v>145</v>
      </c>
      <c r="E126" s="176" t="s">
        <v>2738</v>
      </c>
      <c r="F126" s="177" t="s">
        <v>2739</v>
      </c>
      <c r="G126" s="178" t="s">
        <v>2688</v>
      </c>
      <c r="H126" s="179">
        <v>1</v>
      </c>
      <c r="I126" s="180"/>
      <c r="J126" s="181">
        <f>ROUND(I126*H126,2)</f>
        <v>0</v>
      </c>
      <c r="K126" s="177" t="s">
        <v>155</v>
      </c>
      <c r="L126" s="41"/>
      <c r="M126" s="182" t="s">
        <v>19</v>
      </c>
      <c r="N126" s="183" t="s">
        <v>43</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2689</v>
      </c>
      <c r="AT126" s="186" t="s">
        <v>145</v>
      </c>
      <c r="AU126" s="186" t="s">
        <v>82</v>
      </c>
      <c r="AY126" s="19" t="s">
        <v>143</v>
      </c>
      <c r="BE126" s="187">
        <f>IF(N126="základní",J126,0)</f>
        <v>0</v>
      </c>
      <c r="BF126" s="187">
        <f>IF(N126="snížená",J126,0)</f>
        <v>0</v>
      </c>
      <c r="BG126" s="187">
        <f>IF(N126="zákl. přenesená",J126,0)</f>
        <v>0</v>
      </c>
      <c r="BH126" s="187">
        <f>IF(N126="sníž. přenesená",J126,0)</f>
        <v>0</v>
      </c>
      <c r="BI126" s="187">
        <f>IF(N126="nulová",J126,0)</f>
        <v>0</v>
      </c>
      <c r="BJ126" s="19" t="s">
        <v>80</v>
      </c>
      <c r="BK126" s="187">
        <f>ROUND(I126*H126,2)</f>
        <v>0</v>
      </c>
      <c r="BL126" s="19" t="s">
        <v>2689</v>
      </c>
      <c r="BM126" s="186" t="s">
        <v>2740</v>
      </c>
    </row>
    <row r="127" spans="1:47" s="2" customFormat="1" ht="12">
      <c r="A127" s="36"/>
      <c r="B127" s="37"/>
      <c r="C127" s="38"/>
      <c r="D127" s="188" t="s">
        <v>151</v>
      </c>
      <c r="E127" s="38"/>
      <c r="F127" s="189" t="s">
        <v>2739</v>
      </c>
      <c r="G127" s="38"/>
      <c r="H127" s="38"/>
      <c r="I127" s="190"/>
      <c r="J127" s="38"/>
      <c r="K127" s="38"/>
      <c r="L127" s="41"/>
      <c r="M127" s="246"/>
      <c r="N127" s="247"/>
      <c r="O127" s="248"/>
      <c r="P127" s="248"/>
      <c r="Q127" s="248"/>
      <c r="R127" s="248"/>
      <c r="S127" s="248"/>
      <c r="T127" s="249"/>
      <c r="U127" s="36"/>
      <c r="V127" s="36"/>
      <c r="W127" s="36"/>
      <c r="X127" s="36"/>
      <c r="Y127" s="36"/>
      <c r="Z127" s="36"/>
      <c r="AA127" s="36"/>
      <c r="AB127" s="36"/>
      <c r="AC127" s="36"/>
      <c r="AD127" s="36"/>
      <c r="AE127" s="36"/>
      <c r="AT127" s="19" t="s">
        <v>151</v>
      </c>
      <c r="AU127" s="19" t="s">
        <v>82</v>
      </c>
    </row>
    <row r="128" spans="1:31" s="2" customFormat="1" ht="6.95" customHeight="1">
      <c r="A128" s="36"/>
      <c r="B128" s="49"/>
      <c r="C128" s="50"/>
      <c r="D128" s="50"/>
      <c r="E128" s="50"/>
      <c r="F128" s="50"/>
      <c r="G128" s="50"/>
      <c r="H128" s="50"/>
      <c r="I128" s="50"/>
      <c r="J128" s="50"/>
      <c r="K128" s="50"/>
      <c r="L128" s="41"/>
      <c r="M128" s="36"/>
      <c r="O128" s="36"/>
      <c r="P128" s="36"/>
      <c r="Q128" s="36"/>
      <c r="R128" s="36"/>
      <c r="S128" s="36"/>
      <c r="T128" s="36"/>
      <c r="U128" s="36"/>
      <c r="V128" s="36"/>
      <c r="W128" s="36"/>
      <c r="X128" s="36"/>
      <c r="Y128" s="36"/>
      <c r="Z128" s="36"/>
      <c r="AA128" s="36"/>
      <c r="AB128" s="36"/>
      <c r="AC128" s="36"/>
      <c r="AD128" s="36"/>
      <c r="AE128" s="36"/>
    </row>
  </sheetData>
  <sheetProtection algorithmName="SHA-512" hashValue="QSFJu7FH6bqxCEXcatnuHr3HsE9qijfBnDN7zaRc/YGKoL0ikfaQhAYnlrO0u+EZwte9GIKynr4Dy5cb7PR6fg==" saltValue="9aTDKG5izaLOCFGQ7ZJKQYSXJypk3VDTwoUYvvPlwf670woGf8k1Mz5jwIZJebxCkGjTYo9lXO6zifBcWVmxuA==" spinCount="100000" sheet="1" objects="1" scenarios="1" formatColumns="0" formatRows="0" autoFilter="0"/>
  <autoFilter ref="C84:K12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3" customWidth="1"/>
    <col min="2" max="2" width="1.7109375" style="253" customWidth="1"/>
    <col min="3" max="4" width="5.00390625" style="253" customWidth="1"/>
    <col min="5" max="5" width="11.7109375" style="253" customWidth="1"/>
    <col min="6" max="6" width="9.140625" style="253" customWidth="1"/>
    <col min="7" max="7" width="5.00390625" style="253" customWidth="1"/>
    <col min="8" max="8" width="77.8515625" style="253" customWidth="1"/>
    <col min="9" max="10" width="20.00390625" style="253" customWidth="1"/>
    <col min="11" max="11" width="1.7109375" style="253" customWidth="1"/>
  </cols>
  <sheetData>
    <row r="1" s="1" customFormat="1" ht="37.5" customHeight="1"/>
    <row r="2" spans="2:11" s="1" customFormat="1" ht="7.5" customHeight="1">
      <c r="B2" s="254"/>
      <c r="C2" s="255"/>
      <c r="D2" s="255"/>
      <c r="E2" s="255"/>
      <c r="F2" s="255"/>
      <c r="G2" s="255"/>
      <c r="H2" s="255"/>
      <c r="I2" s="255"/>
      <c r="J2" s="255"/>
      <c r="K2" s="256"/>
    </row>
    <row r="3" spans="2:11" s="17" customFormat="1" ht="45" customHeight="1">
      <c r="B3" s="257"/>
      <c r="C3" s="385" t="s">
        <v>2741</v>
      </c>
      <c r="D3" s="385"/>
      <c r="E3" s="385"/>
      <c r="F3" s="385"/>
      <c r="G3" s="385"/>
      <c r="H3" s="385"/>
      <c r="I3" s="385"/>
      <c r="J3" s="385"/>
      <c r="K3" s="258"/>
    </row>
    <row r="4" spans="2:11" s="1" customFormat="1" ht="25.5" customHeight="1">
      <c r="B4" s="259"/>
      <c r="C4" s="386" t="s">
        <v>2742</v>
      </c>
      <c r="D4" s="386"/>
      <c r="E4" s="386"/>
      <c r="F4" s="386"/>
      <c r="G4" s="386"/>
      <c r="H4" s="386"/>
      <c r="I4" s="386"/>
      <c r="J4" s="386"/>
      <c r="K4" s="260"/>
    </row>
    <row r="5" spans="2:11" s="1" customFormat="1" ht="5.25" customHeight="1">
      <c r="B5" s="259"/>
      <c r="C5" s="261"/>
      <c r="D5" s="261"/>
      <c r="E5" s="261"/>
      <c r="F5" s="261"/>
      <c r="G5" s="261"/>
      <c r="H5" s="261"/>
      <c r="I5" s="261"/>
      <c r="J5" s="261"/>
      <c r="K5" s="260"/>
    </row>
    <row r="6" spans="2:11" s="1" customFormat="1" ht="15" customHeight="1">
      <c r="B6" s="259"/>
      <c r="C6" s="384" t="s">
        <v>2743</v>
      </c>
      <c r="D6" s="384"/>
      <c r="E6" s="384"/>
      <c r="F6" s="384"/>
      <c r="G6" s="384"/>
      <c r="H6" s="384"/>
      <c r="I6" s="384"/>
      <c r="J6" s="384"/>
      <c r="K6" s="260"/>
    </row>
    <row r="7" spans="2:11" s="1" customFormat="1" ht="15" customHeight="1">
      <c r="B7" s="263"/>
      <c r="C7" s="384" t="s">
        <v>2744</v>
      </c>
      <c r="D7" s="384"/>
      <c r="E7" s="384"/>
      <c r="F7" s="384"/>
      <c r="G7" s="384"/>
      <c r="H7" s="384"/>
      <c r="I7" s="384"/>
      <c r="J7" s="384"/>
      <c r="K7" s="260"/>
    </row>
    <row r="8" spans="2:11" s="1" customFormat="1" ht="12.75" customHeight="1">
      <c r="B8" s="263"/>
      <c r="C8" s="262"/>
      <c r="D8" s="262"/>
      <c r="E8" s="262"/>
      <c r="F8" s="262"/>
      <c r="G8" s="262"/>
      <c r="H8" s="262"/>
      <c r="I8" s="262"/>
      <c r="J8" s="262"/>
      <c r="K8" s="260"/>
    </row>
    <row r="9" spans="2:11" s="1" customFormat="1" ht="15" customHeight="1">
      <c r="B9" s="263"/>
      <c r="C9" s="384" t="s">
        <v>2745</v>
      </c>
      <c r="D9" s="384"/>
      <c r="E9" s="384"/>
      <c r="F9" s="384"/>
      <c r="G9" s="384"/>
      <c r="H9" s="384"/>
      <c r="I9" s="384"/>
      <c r="J9" s="384"/>
      <c r="K9" s="260"/>
    </row>
    <row r="10" spans="2:11" s="1" customFormat="1" ht="15" customHeight="1">
      <c r="B10" s="263"/>
      <c r="C10" s="262"/>
      <c r="D10" s="384" t="s">
        <v>2746</v>
      </c>
      <c r="E10" s="384"/>
      <c r="F10" s="384"/>
      <c r="G10" s="384"/>
      <c r="H10" s="384"/>
      <c r="I10" s="384"/>
      <c r="J10" s="384"/>
      <c r="K10" s="260"/>
    </row>
    <row r="11" spans="2:11" s="1" customFormat="1" ht="15" customHeight="1">
      <c r="B11" s="263"/>
      <c r="C11" s="264"/>
      <c r="D11" s="384" t="s">
        <v>2747</v>
      </c>
      <c r="E11" s="384"/>
      <c r="F11" s="384"/>
      <c r="G11" s="384"/>
      <c r="H11" s="384"/>
      <c r="I11" s="384"/>
      <c r="J11" s="384"/>
      <c r="K11" s="260"/>
    </row>
    <row r="12" spans="2:11" s="1" customFormat="1" ht="15" customHeight="1">
      <c r="B12" s="263"/>
      <c r="C12" s="264"/>
      <c r="D12" s="262"/>
      <c r="E12" s="262"/>
      <c r="F12" s="262"/>
      <c r="G12" s="262"/>
      <c r="H12" s="262"/>
      <c r="I12" s="262"/>
      <c r="J12" s="262"/>
      <c r="K12" s="260"/>
    </row>
    <row r="13" spans="2:11" s="1" customFormat="1" ht="15" customHeight="1">
      <c r="B13" s="263"/>
      <c r="C13" s="264"/>
      <c r="D13" s="265" t="s">
        <v>2748</v>
      </c>
      <c r="E13" s="262"/>
      <c r="F13" s="262"/>
      <c r="G13" s="262"/>
      <c r="H13" s="262"/>
      <c r="I13" s="262"/>
      <c r="J13" s="262"/>
      <c r="K13" s="260"/>
    </row>
    <row r="14" spans="2:11" s="1" customFormat="1" ht="12.75" customHeight="1">
      <c r="B14" s="263"/>
      <c r="C14" s="264"/>
      <c r="D14" s="264"/>
      <c r="E14" s="264"/>
      <c r="F14" s="264"/>
      <c r="G14" s="264"/>
      <c r="H14" s="264"/>
      <c r="I14" s="264"/>
      <c r="J14" s="264"/>
      <c r="K14" s="260"/>
    </row>
    <row r="15" spans="2:11" s="1" customFormat="1" ht="15" customHeight="1">
      <c r="B15" s="263"/>
      <c r="C15" s="264"/>
      <c r="D15" s="384" t="s">
        <v>2749</v>
      </c>
      <c r="E15" s="384"/>
      <c r="F15" s="384"/>
      <c r="G15" s="384"/>
      <c r="H15" s="384"/>
      <c r="I15" s="384"/>
      <c r="J15" s="384"/>
      <c r="K15" s="260"/>
    </row>
    <row r="16" spans="2:11" s="1" customFormat="1" ht="15" customHeight="1">
      <c r="B16" s="263"/>
      <c r="C16" s="264"/>
      <c r="D16" s="384" t="s">
        <v>2750</v>
      </c>
      <c r="E16" s="384"/>
      <c r="F16" s="384"/>
      <c r="G16" s="384"/>
      <c r="H16" s="384"/>
      <c r="I16" s="384"/>
      <c r="J16" s="384"/>
      <c r="K16" s="260"/>
    </row>
    <row r="17" spans="2:11" s="1" customFormat="1" ht="15" customHeight="1">
      <c r="B17" s="263"/>
      <c r="C17" s="264"/>
      <c r="D17" s="384" t="s">
        <v>2751</v>
      </c>
      <c r="E17" s="384"/>
      <c r="F17" s="384"/>
      <c r="G17" s="384"/>
      <c r="H17" s="384"/>
      <c r="I17" s="384"/>
      <c r="J17" s="384"/>
      <c r="K17" s="260"/>
    </row>
    <row r="18" spans="2:11" s="1" customFormat="1" ht="15" customHeight="1">
      <c r="B18" s="263"/>
      <c r="C18" s="264"/>
      <c r="D18" s="264"/>
      <c r="E18" s="266" t="s">
        <v>79</v>
      </c>
      <c r="F18" s="384" t="s">
        <v>2752</v>
      </c>
      <c r="G18" s="384"/>
      <c r="H18" s="384"/>
      <c r="I18" s="384"/>
      <c r="J18" s="384"/>
      <c r="K18" s="260"/>
    </row>
    <row r="19" spans="2:11" s="1" customFormat="1" ht="15" customHeight="1">
      <c r="B19" s="263"/>
      <c r="C19" s="264"/>
      <c r="D19" s="264"/>
      <c r="E19" s="266" t="s">
        <v>2753</v>
      </c>
      <c r="F19" s="384" t="s">
        <v>2754</v>
      </c>
      <c r="G19" s="384"/>
      <c r="H19" s="384"/>
      <c r="I19" s="384"/>
      <c r="J19" s="384"/>
      <c r="K19" s="260"/>
    </row>
    <row r="20" spans="2:11" s="1" customFormat="1" ht="15" customHeight="1">
      <c r="B20" s="263"/>
      <c r="C20" s="264"/>
      <c r="D20" s="264"/>
      <c r="E20" s="266" t="s">
        <v>2755</v>
      </c>
      <c r="F20" s="384" t="s">
        <v>2756</v>
      </c>
      <c r="G20" s="384"/>
      <c r="H20" s="384"/>
      <c r="I20" s="384"/>
      <c r="J20" s="384"/>
      <c r="K20" s="260"/>
    </row>
    <row r="21" spans="2:11" s="1" customFormat="1" ht="15" customHeight="1">
      <c r="B21" s="263"/>
      <c r="C21" s="264"/>
      <c r="D21" s="264"/>
      <c r="E21" s="266" t="s">
        <v>2757</v>
      </c>
      <c r="F21" s="384" t="s">
        <v>96</v>
      </c>
      <c r="G21" s="384"/>
      <c r="H21" s="384"/>
      <c r="I21" s="384"/>
      <c r="J21" s="384"/>
      <c r="K21" s="260"/>
    </row>
    <row r="22" spans="2:11" s="1" customFormat="1" ht="15" customHeight="1">
      <c r="B22" s="263"/>
      <c r="C22" s="264"/>
      <c r="D22" s="264"/>
      <c r="E22" s="266" t="s">
        <v>2758</v>
      </c>
      <c r="F22" s="384" t="s">
        <v>2759</v>
      </c>
      <c r="G22" s="384"/>
      <c r="H22" s="384"/>
      <c r="I22" s="384"/>
      <c r="J22" s="384"/>
      <c r="K22" s="260"/>
    </row>
    <row r="23" spans="2:11" s="1" customFormat="1" ht="15" customHeight="1">
      <c r="B23" s="263"/>
      <c r="C23" s="264"/>
      <c r="D23" s="264"/>
      <c r="E23" s="266" t="s">
        <v>2760</v>
      </c>
      <c r="F23" s="384" t="s">
        <v>2761</v>
      </c>
      <c r="G23" s="384"/>
      <c r="H23" s="384"/>
      <c r="I23" s="384"/>
      <c r="J23" s="384"/>
      <c r="K23" s="260"/>
    </row>
    <row r="24" spans="2:11" s="1" customFormat="1" ht="12.75" customHeight="1">
      <c r="B24" s="263"/>
      <c r="C24" s="264"/>
      <c r="D24" s="264"/>
      <c r="E24" s="264"/>
      <c r="F24" s="264"/>
      <c r="G24" s="264"/>
      <c r="H24" s="264"/>
      <c r="I24" s="264"/>
      <c r="J24" s="264"/>
      <c r="K24" s="260"/>
    </row>
    <row r="25" spans="2:11" s="1" customFormat="1" ht="15" customHeight="1">
      <c r="B25" s="263"/>
      <c r="C25" s="384" t="s">
        <v>2762</v>
      </c>
      <c r="D25" s="384"/>
      <c r="E25" s="384"/>
      <c r="F25" s="384"/>
      <c r="G25" s="384"/>
      <c r="H25" s="384"/>
      <c r="I25" s="384"/>
      <c r="J25" s="384"/>
      <c r="K25" s="260"/>
    </row>
    <row r="26" spans="2:11" s="1" customFormat="1" ht="15" customHeight="1">
      <c r="B26" s="263"/>
      <c r="C26" s="384" t="s">
        <v>2763</v>
      </c>
      <c r="D26" s="384"/>
      <c r="E26" s="384"/>
      <c r="F26" s="384"/>
      <c r="G26" s="384"/>
      <c r="H26" s="384"/>
      <c r="I26" s="384"/>
      <c r="J26" s="384"/>
      <c r="K26" s="260"/>
    </row>
    <row r="27" spans="2:11" s="1" customFormat="1" ht="15" customHeight="1">
      <c r="B27" s="263"/>
      <c r="C27" s="262"/>
      <c r="D27" s="384" t="s">
        <v>2764</v>
      </c>
      <c r="E27" s="384"/>
      <c r="F27" s="384"/>
      <c r="G27" s="384"/>
      <c r="H27" s="384"/>
      <c r="I27" s="384"/>
      <c r="J27" s="384"/>
      <c r="K27" s="260"/>
    </row>
    <row r="28" spans="2:11" s="1" customFormat="1" ht="15" customHeight="1">
      <c r="B28" s="263"/>
      <c r="C28" s="264"/>
      <c r="D28" s="384" t="s">
        <v>2765</v>
      </c>
      <c r="E28" s="384"/>
      <c r="F28" s="384"/>
      <c r="G28" s="384"/>
      <c r="H28" s="384"/>
      <c r="I28" s="384"/>
      <c r="J28" s="384"/>
      <c r="K28" s="260"/>
    </row>
    <row r="29" spans="2:11" s="1" customFormat="1" ht="12.75" customHeight="1">
      <c r="B29" s="263"/>
      <c r="C29" s="264"/>
      <c r="D29" s="264"/>
      <c r="E29" s="264"/>
      <c r="F29" s="264"/>
      <c r="G29" s="264"/>
      <c r="H29" s="264"/>
      <c r="I29" s="264"/>
      <c r="J29" s="264"/>
      <c r="K29" s="260"/>
    </row>
    <row r="30" spans="2:11" s="1" customFormat="1" ht="15" customHeight="1">
      <c r="B30" s="263"/>
      <c r="C30" s="264"/>
      <c r="D30" s="384" t="s">
        <v>2766</v>
      </c>
      <c r="E30" s="384"/>
      <c r="F30" s="384"/>
      <c r="G30" s="384"/>
      <c r="H30" s="384"/>
      <c r="I30" s="384"/>
      <c r="J30" s="384"/>
      <c r="K30" s="260"/>
    </row>
    <row r="31" spans="2:11" s="1" customFormat="1" ht="15" customHeight="1">
      <c r="B31" s="263"/>
      <c r="C31" s="264"/>
      <c r="D31" s="384" t="s">
        <v>2767</v>
      </c>
      <c r="E31" s="384"/>
      <c r="F31" s="384"/>
      <c r="G31" s="384"/>
      <c r="H31" s="384"/>
      <c r="I31" s="384"/>
      <c r="J31" s="384"/>
      <c r="K31" s="260"/>
    </row>
    <row r="32" spans="2:11" s="1" customFormat="1" ht="12.75" customHeight="1">
      <c r="B32" s="263"/>
      <c r="C32" s="264"/>
      <c r="D32" s="264"/>
      <c r="E32" s="264"/>
      <c r="F32" s="264"/>
      <c r="G32" s="264"/>
      <c r="H32" s="264"/>
      <c r="I32" s="264"/>
      <c r="J32" s="264"/>
      <c r="K32" s="260"/>
    </row>
    <row r="33" spans="2:11" s="1" customFormat="1" ht="15" customHeight="1">
      <c r="B33" s="263"/>
      <c r="C33" s="264"/>
      <c r="D33" s="384" t="s">
        <v>2768</v>
      </c>
      <c r="E33" s="384"/>
      <c r="F33" s="384"/>
      <c r="G33" s="384"/>
      <c r="H33" s="384"/>
      <c r="I33" s="384"/>
      <c r="J33" s="384"/>
      <c r="K33" s="260"/>
    </row>
    <row r="34" spans="2:11" s="1" customFormat="1" ht="15" customHeight="1">
      <c r="B34" s="263"/>
      <c r="C34" s="264"/>
      <c r="D34" s="384" t="s">
        <v>2769</v>
      </c>
      <c r="E34" s="384"/>
      <c r="F34" s="384"/>
      <c r="G34" s="384"/>
      <c r="H34" s="384"/>
      <c r="I34" s="384"/>
      <c r="J34" s="384"/>
      <c r="K34" s="260"/>
    </row>
    <row r="35" spans="2:11" s="1" customFormat="1" ht="15" customHeight="1">
      <c r="B35" s="263"/>
      <c r="C35" s="264"/>
      <c r="D35" s="384" t="s">
        <v>2770</v>
      </c>
      <c r="E35" s="384"/>
      <c r="F35" s="384"/>
      <c r="G35" s="384"/>
      <c r="H35" s="384"/>
      <c r="I35" s="384"/>
      <c r="J35" s="384"/>
      <c r="K35" s="260"/>
    </row>
    <row r="36" spans="2:11" s="1" customFormat="1" ht="15" customHeight="1">
      <c r="B36" s="263"/>
      <c r="C36" s="264"/>
      <c r="D36" s="262"/>
      <c r="E36" s="265" t="s">
        <v>129</v>
      </c>
      <c r="F36" s="262"/>
      <c r="G36" s="384" t="s">
        <v>2771</v>
      </c>
      <c r="H36" s="384"/>
      <c r="I36" s="384"/>
      <c r="J36" s="384"/>
      <c r="K36" s="260"/>
    </row>
    <row r="37" spans="2:11" s="1" customFormat="1" ht="30.75" customHeight="1">
      <c r="B37" s="263"/>
      <c r="C37" s="264"/>
      <c r="D37" s="262"/>
      <c r="E37" s="265" t="s">
        <v>2772</v>
      </c>
      <c r="F37" s="262"/>
      <c r="G37" s="384" t="s">
        <v>2773</v>
      </c>
      <c r="H37" s="384"/>
      <c r="I37" s="384"/>
      <c r="J37" s="384"/>
      <c r="K37" s="260"/>
    </row>
    <row r="38" spans="2:11" s="1" customFormat="1" ht="15" customHeight="1">
      <c r="B38" s="263"/>
      <c r="C38" s="264"/>
      <c r="D38" s="262"/>
      <c r="E38" s="265" t="s">
        <v>53</v>
      </c>
      <c r="F38" s="262"/>
      <c r="G38" s="384" t="s">
        <v>2774</v>
      </c>
      <c r="H38" s="384"/>
      <c r="I38" s="384"/>
      <c r="J38" s="384"/>
      <c r="K38" s="260"/>
    </row>
    <row r="39" spans="2:11" s="1" customFormat="1" ht="15" customHeight="1">
      <c r="B39" s="263"/>
      <c r="C39" s="264"/>
      <c r="D39" s="262"/>
      <c r="E39" s="265" t="s">
        <v>54</v>
      </c>
      <c r="F39" s="262"/>
      <c r="G39" s="384" t="s">
        <v>2775</v>
      </c>
      <c r="H39" s="384"/>
      <c r="I39" s="384"/>
      <c r="J39" s="384"/>
      <c r="K39" s="260"/>
    </row>
    <row r="40" spans="2:11" s="1" customFormat="1" ht="15" customHeight="1">
      <c r="B40" s="263"/>
      <c r="C40" s="264"/>
      <c r="D40" s="262"/>
      <c r="E40" s="265" t="s">
        <v>130</v>
      </c>
      <c r="F40" s="262"/>
      <c r="G40" s="384" t="s">
        <v>2776</v>
      </c>
      <c r="H40" s="384"/>
      <c r="I40" s="384"/>
      <c r="J40" s="384"/>
      <c r="K40" s="260"/>
    </row>
    <row r="41" spans="2:11" s="1" customFormat="1" ht="15" customHeight="1">
      <c r="B41" s="263"/>
      <c r="C41" s="264"/>
      <c r="D41" s="262"/>
      <c r="E41" s="265" t="s">
        <v>131</v>
      </c>
      <c r="F41" s="262"/>
      <c r="G41" s="384" t="s">
        <v>2777</v>
      </c>
      <c r="H41" s="384"/>
      <c r="I41" s="384"/>
      <c r="J41" s="384"/>
      <c r="K41" s="260"/>
    </row>
    <row r="42" spans="2:11" s="1" customFormat="1" ht="15" customHeight="1">
      <c r="B42" s="263"/>
      <c r="C42" s="264"/>
      <c r="D42" s="262"/>
      <c r="E42" s="265" t="s">
        <v>2778</v>
      </c>
      <c r="F42" s="262"/>
      <c r="G42" s="384" t="s">
        <v>2779</v>
      </c>
      <c r="H42" s="384"/>
      <c r="I42" s="384"/>
      <c r="J42" s="384"/>
      <c r="K42" s="260"/>
    </row>
    <row r="43" spans="2:11" s="1" customFormat="1" ht="15" customHeight="1">
      <c r="B43" s="263"/>
      <c r="C43" s="264"/>
      <c r="D43" s="262"/>
      <c r="E43" s="265"/>
      <c r="F43" s="262"/>
      <c r="G43" s="384" t="s">
        <v>2780</v>
      </c>
      <c r="H43" s="384"/>
      <c r="I43" s="384"/>
      <c r="J43" s="384"/>
      <c r="K43" s="260"/>
    </row>
    <row r="44" spans="2:11" s="1" customFormat="1" ht="15" customHeight="1">
      <c r="B44" s="263"/>
      <c r="C44" s="264"/>
      <c r="D44" s="262"/>
      <c r="E44" s="265" t="s">
        <v>2781</v>
      </c>
      <c r="F44" s="262"/>
      <c r="G44" s="384" t="s">
        <v>2782</v>
      </c>
      <c r="H44" s="384"/>
      <c r="I44" s="384"/>
      <c r="J44" s="384"/>
      <c r="K44" s="260"/>
    </row>
    <row r="45" spans="2:11" s="1" customFormat="1" ht="15" customHeight="1">
      <c r="B45" s="263"/>
      <c r="C45" s="264"/>
      <c r="D45" s="262"/>
      <c r="E45" s="265" t="s">
        <v>133</v>
      </c>
      <c r="F45" s="262"/>
      <c r="G45" s="384" t="s">
        <v>2783</v>
      </c>
      <c r="H45" s="384"/>
      <c r="I45" s="384"/>
      <c r="J45" s="384"/>
      <c r="K45" s="260"/>
    </row>
    <row r="46" spans="2:11" s="1" customFormat="1" ht="12.75" customHeight="1">
      <c r="B46" s="263"/>
      <c r="C46" s="264"/>
      <c r="D46" s="262"/>
      <c r="E46" s="262"/>
      <c r="F46" s="262"/>
      <c r="G46" s="262"/>
      <c r="H46" s="262"/>
      <c r="I46" s="262"/>
      <c r="J46" s="262"/>
      <c r="K46" s="260"/>
    </row>
    <row r="47" spans="2:11" s="1" customFormat="1" ht="15" customHeight="1">
      <c r="B47" s="263"/>
      <c r="C47" s="264"/>
      <c r="D47" s="384" t="s">
        <v>2784</v>
      </c>
      <c r="E47" s="384"/>
      <c r="F47" s="384"/>
      <c r="G47" s="384"/>
      <c r="H47" s="384"/>
      <c r="I47" s="384"/>
      <c r="J47" s="384"/>
      <c r="K47" s="260"/>
    </row>
    <row r="48" spans="2:11" s="1" customFormat="1" ht="15" customHeight="1">
      <c r="B48" s="263"/>
      <c r="C48" s="264"/>
      <c r="D48" s="264"/>
      <c r="E48" s="384" t="s">
        <v>2785</v>
      </c>
      <c r="F48" s="384"/>
      <c r="G48" s="384"/>
      <c r="H48" s="384"/>
      <c r="I48" s="384"/>
      <c r="J48" s="384"/>
      <c r="K48" s="260"/>
    </row>
    <row r="49" spans="2:11" s="1" customFormat="1" ht="15" customHeight="1">
      <c r="B49" s="263"/>
      <c r="C49" s="264"/>
      <c r="D49" s="264"/>
      <c r="E49" s="384" t="s">
        <v>2786</v>
      </c>
      <c r="F49" s="384"/>
      <c r="G49" s="384"/>
      <c r="H49" s="384"/>
      <c r="I49" s="384"/>
      <c r="J49" s="384"/>
      <c r="K49" s="260"/>
    </row>
    <row r="50" spans="2:11" s="1" customFormat="1" ht="15" customHeight="1">
      <c r="B50" s="263"/>
      <c r="C50" s="264"/>
      <c r="D50" s="264"/>
      <c r="E50" s="384" t="s">
        <v>2787</v>
      </c>
      <c r="F50" s="384"/>
      <c r="G50" s="384"/>
      <c r="H50" s="384"/>
      <c r="I50" s="384"/>
      <c r="J50" s="384"/>
      <c r="K50" s="260"/>
    </row>
    <row r="51" spans="2:11" s="1" customFormat="1" ht="15" customHeight="1">
      <c r="B51" s="263"/>
      <c r="C51" s="264"/>
      <c r="D51" s="384" t="s">
        <v>2788</v>
      </c>
      <c r="E51" s="384"/>
      <c r="F51" s="384"/>
      <c r="G51" s="384"/>
      <c r="H51" s="384"/>
      <c r="I51" s="384"/>
      <c r="J51" s="384"/>
      <c r="K51" s="260"/>
    </row>
    <row r="52" spans="2:11" s="1" customFormat="1" ht="25.5" customHeight="1">
      <c r="B52" s="259"/>
      <c r="C52" s="386" t="s">
        <v>2789</v>
      </c>
      <c r="D52" s="386"/>
      <c r="E52" s="386"/>
      <c r="F52" s="386"/>
      <c r="G52" s="386"/>
      <c r="H52" s="386"/>
      <c r="I52" s="386"/>
      <c r="J52" s="386"/>
      <c r="K52" s="260"/>
    </row>
    <row r="53" spans="2:11" s="1" customFormat="1" ht="5.25" customHeight="1">
      <c r="B53" s="259"/>
      <c r="C53" s="261"/>
      <c r="D53" s="261"/>
      <c r="E53" s="261"/>
      <c r="F53" s="261"/>
      <c r="G53" s="261"/>
      <c r="H53" s="261"/>
      <c r="I53" s="261"/>
      <c r="J53" s="261"/>
      <c r="K53" s="260"/>
    </row>
    <row r="54" spans="2:11" s="1" customFormat="1" ht="15" customHeight="1">
      <c r="B54" s="259"/>
      <c r="C54" s="384" t="s">
        <v>2790</v>
      </c>
      <c r="D54" s="384"/>
      <c r="E54" s="384"/>
      <c r="F54" s="384"/>
      <c r="G54" s="384"/>
      <c r="H54" s="384"/>
      <c r="I54" s="384"/>
      <c r="J54" s="384"/>
      <c r="K54" s="260"/>
    </row>
    <row r="55" spans="2:11" s="1" customFormat="1" ht="15" customHeight="1">
      <c r="B55" s="259"/>
      <c r="C55" s="384" t="s">
        <v>2791</v>
      </c>
      <c r="D55" s="384"/>
      <c r="E55" s="384"/>
      <c r="F55" s="384"/>
      <c r="G55" s="384"/>
      <c r="H55" s="384"/>
      <c r="I55" s="384"/>
      <c r="J55" s="384"/>
      <c r="K55" s="260"/>
    </row>
    <row r="56" spans="2:11" s="1" customFormat="1" ht="12.75" customHeight="1">
      <c r="B56" s="259"/>
      <c r="C56" s="262"/>
      <c r="D56" s="262"/>
      <c r="E56" s="262"/>
      <c r="F56" s="262"/>
      <c r="G56" s="262"/>
      <c r="H56" s="262"/>
      <c r="I56" s="262"/>
      <c r="J56" s="262"/>
      <c r="K56" s="260"/>
    </row>
    <row r="57" spans="2:11" s="1" customFormat="1" ht="15" customHeight="1">
      <c r="B57" s="259"/>
      <c r="C57" s="384" t="s">
        <v>2792</v>
      </c>
      <c r="D57" s="384"/>
      <c r="E57" s="384"/>
      <c r="F57" s="384"/>
      <c r="G57" s="384"/>
      <c r="H57" s="384"/>
      <c r="I57" s="384"/>
      <c r="J57" s="384"/>
      <c r="K57" s="260"/>
    </row>
    <row r="58" spans="2:11" s="1" customFormat="1" ht="15" customHeight="1">
      <c r="B58" s="259"/>
      <c r="C58" s="264"/>
      <c r="D58" s="384" t="s">
        <v>2793</v>
      </c>
      <c r="E58" s="384"/>
      <c r="F58" s="384"/>
      <c r="G58" s="384"/>
      <c r="H58" s="384"/>
      <c r="I58" s="384"/>
      <c r="J58" s="384"/>
      <c r="K58" s="260"/>
    </row>
    <row r="59" spans="2:11" s="1" customFormat="1" ht="15" customHeight="1">
      <c r="B59" s="259"/>
      <c r="C59" s="264"/>
      <c r="D59" s="384" t="s">
        <v>2794</v>
      </c>
      <c r="E59" s="384"/>
      <c r="F59" s="384"/>
      <c r="G59" s="384"/>
      <c r="H59" s="384"/>
      <c r="I59" s="384"/>
      <c r="J59" s="384"/>
      <c r="K59" s="260"/>
    </row>
    <row r="60" spans="2:11" s="1" customFormat="1" ht="15" customHeight="1">
      <c r="B60" s="259"/>
      <c r="C60" s="264"/>
      <c r="D60" s="384" t="s">
        <v>2795</v>
      </c>
      <c r="E60" s="384"/>
      <c r="F60" s="384"/>
      <c r="G60" s="384"/>
      <c r="H60" s="384"/>
      <c r="I60" s="384"/>
      <c r="J60" s="384"/>
      <c r="K60" s="260"/>
    </row>
    <row r="61" spans="2:11" s="1" customFormat="1" ht="15" customHeight="1">
      <c r="B61" s="259"/>
      <c r="C61" s="264"/>
      <c r="D61" s="384" t="s">
        <v>2796</v>
      </c>
      <c r="E61" s="384"/>
      <c r="F61" s="384"/>
      <c r="G61" s="384"/>
      <c r="H61" s="384"/>
      <c r="I61" s="384"/>
      <c r="J61" s="384"/>
      <c r="K61" s="260"/>
    </row>
    <row r="62" spans="2:11" s="1" customFormat="1" ht="15" customHeight="1">
      <c r="B62" s="259"/>
      <c r="C62" s="264"/>
      <c r="D62" s="388" t="s">
        <v>2797</v>
      </c>
      <c r="E62" s="388"/>
      <c r="F62" s="388"/>
      <c r="G62" s="388"/>
      <c r="H62" s="388"/>
      <c r="I62" s="388"/>
      <c r="J62" s="388"/>
      <c r="K62" s="260"/>
    </row>
    <row r="63" spans="2:11" s="1" customFormat="1" ht="15" customHeight="1">
      <c r="B63" s="259"/>
      <c r="C63" s="264"/>
      <c r="D63" s="384" t="s">
        <v>2798</v>
      </c>
      <c r="E63" s="384"/>
      <c r="F63" s="384"/>
      <c r="G63" s="384"/>
      <c r="H63" s="384"/>
      <c r="I63" s="384"/>
      <c r="J63" s="384"/>
      <c r="K63" s="260"/>
    </row>
    <row r="64" spans="2:11" s="1" customFormat="1" ht="12.75" customHeight="1">
      <c r="B64" s="259"/>
      <c r="C64" s="264"/>
      <c r="D64" s="264"/>
      <c r="E64" s="267"/>
      <c r="F64" s="264"/>
      <c r="G64" s="264"/>
      <c r="H64" s="264"/>
      <c r="I64" s="264"/>
      <c r="J64" s="264"/>
      <c r="K64" s="260"/>
    </row>
    <row r="65" spans="2:11" s="1" customFormat="1" ht="15" customHeight="1">
      <c r="B65" s="259"/>
      <c r="C65" s="264"/>
      <c r="D65" s="384" t="s">
        <v>2799</v>
      </c>
      <c r="E65" s="384"/>
      <c r="F65" s="384"/>
      <c r="G65" s="384"/>
      <c r="H65" s="384"/>
      <c r="I65" s="384"/>
      <c r="J65" s="384"/>
      <c r="K65" s="260"/>
    </row>
    <row r="66" spans="2:11" s="1" customFormat="1" ht="15" customHeight="1">
      <c r="B66" s="259"/>
      <c r="C66" s="264"/>
      <c r="D66" s="388" t="s">
        <v>2800</v>
      </c>
      <c r="E66" s="388"/>
      <c r="F66" s="388"/>
      <c r="G66" s="388"/>
      <c r="H66" s="388"/>
      <c r="I66" s="388"/>
      <c r="J66" s="388"/>
      <c r="K66" s="260"/>
    </row>
    <row r="67" spans="2:11" s="1" customFormat="1" ht="15" customHeight="1">
      <c r="B67" s="259"/>
      <c r="C67" s="264"/>
      <c r="D67" s="384" t="s">
        <v>2801</v>
      </c>
      <c r="E67" s="384"/>
      <c r="F67" s="384"/>
      <c r="G67" s="384"/>
      <c r="H67" s="384"/>
      <c r="I67" s="384"/>
      <c r="J67" s="384"/>
      <c r="K67" s="260"/>
    </row>
    <row r="68" spans="2:11" s="1" customFormat="1" ht="15" customHeight="1">
      <c r="B68" s="259"/>
      <c r="C68" s="264"/>
      <c r="D68" s="384" t="s">
        <v>2802</v>
      </c>
      <c r="E68" s="384"/>
      <c r="F68" s="384"/>
      <c r="G68" s="384"/>
      <c r="H68" s="384"/>
      <c r="I68" s="384"/>
      <c r="J68" s="384"/>
      <c r="K68" s="260"/>
    </row>
    <row r="69" spans="2:11" s="1" customFormat="1" ht="15" customHeight="1">
      <c r="B69" s="259"/>
      <c r="C69" s="264"/>
      <c r="D69" s="384" t="s">
        <v>2803</v>
      </c>
      <c r="E69" s="384"/>
      <c r="F69" s="384"/>
      <c r="G69" s="384"/>
      <c r="H69" s="384"/>
      <c r="I69" s="384"/>
      <c r="J69" s="384"/>
      <c r="K69" s="260"/>
    </row>
    <row r="70" spans="2:11" s="1" customFormat="1" ht="15" customHeight="1">
      <c r="B70" s="259"/>
      <c r="C70" s="264"/>
      <c r="D70" s="384" t="s">
        <v>2804</v>
      </c>
      <c r="E70" s="384"/>
      <c r="F70" s="384"/>
      <c r="G70" s="384"/>
      <c r="H70" s="384"/>
      <c r="I70" s="384"/>
      <c r="J70" s="384"/>
      <c r="K70" s="260"/>
    </row>
    <row r="71" spans="2:11" s="1" customFormat="1" ht="12.75" customHeight="1">
      <c r="B71" s="268"/>
      <c r="C71" s="269"/>
      <c r="D71" s="269"/>
      <c r="E71" s="269"/>
      <c r="F71" s="269"/>
      <c r="G71" s="269"/>
      <c r="H71" s="269"/>
      <c r="I71" s="269"/>
      <c r="J71" s="269"/>
      <c r="K71" s="270"/>
    </row>
    <row r="72" spans="2:11" s="1" customFormat="1" ht="18.75" customHeight="1">
      <c r="B72" s="271"/>
      <c r="C72" s="271"/>
      <c r="D72" s="271"/>
      <c r="E72" s="271"/>
      <c r="F72" s="271"/>
      <c r="G72" s="271"/>
      <c r="H72" s="271"/>
      <c r="I72" s="271"/>
      <c r="J72" s="271"/>
      <c r="K72" s="272"/>
    </row>
    <row r="73" spans="2:11" s="1" customFormat="1" ht="18.75" customHeight="1">
      <c r="B73" s="272"/>
      <c r="C73" s="272"/>
      <c r="D73" s="272"/>
      <c r="E73" s="272"/>
      <c r="F73" s="272"/>
      <c r="G73" s="272"/>
      <c r="H73" s="272"/>
      <c r="I73" s="272"/>
      <c r="J73" s="272"/>
      <c r="K73" s="272"/>
    </row>
    <row r="74" spans="2:11" s="1" customFormat="1" ht="7.5" customHeight="1">
      <c r="B74" s="273"/>
      <c r="C74" s="274"/>
      <c r="D74" s="274"/>
      <c r="E74" s="274"/>
      <c r="F74" s="274"/>
      <c r="G74" s="274"/>
      <c r="H74" s="274"/>
      <c r="I74" s="274"/>
      <c r="J74" s="274"/>
      <c r="K74" s="275"/>
    </row>
    <row r="75" spans="2:11" s="1" customFormat="1" ht="45" customHeight="1">
      <c r="B75" s="276"/>
      <c r="C75" s="387" t="s">
        <v>2805</v>
      </c>
      <c r="D75" s="387"/>
      <c r="E75" s="387"/>
      <c r="F75" s="387"/>
      <c r="G75" s="387"/>
      <c r="H75" s="387"/>
      <c r="I75" s="387"/>
      <c r="J75" s="387"/>
      <c r="K75" s="277"/>
    </row>
    <row r="76" spans="2:11" s="1" customFormat="1" ht="17.25" customHeight="1">
      <c r="B76" s="276"/>
      <c r="C76" s="278" t="s">
        <v>2806</v>
      </c>
      <c r="D76" s="278"/>
      <c r="E76" s="278"/>
      <c r="F76" s="278" t="s">
        <v>2807</v>
      </c>
      <c r="G76" s="279"/>
      <c r="H76" s="278" t="s">
        <v>54</v>
      </c>
      <c r="I76" s="278" t="s">
        <v>57</v>
      </c>
      <c r="J76" s="278" t="s">
        <v>2808</v>
      </c>
      <c r="K76" s="277"/>
    </row>
    <row r="77" spans="2:11" s="1" customFormat="1" ht="17.25" customHeight="1">
      <c r="B77" s="276"/>
      <c r="C77" s="280" t="s">
        <v>2809</v>
      </c>
      <c r="D77" s="280"/>
      <c r="E77" s="280"/>
      <c r="F77" s="281" t="s">
        <v>2810</v>
      </c>
      <c r="G77" s="282"/>
      <c r="H77" s="280"/>
      <c r="I77" s="280"/>
      <c r="J77" s="280" t="s">
        <v>2811</v>
      </c>
      <c r="K77" s="277"/>
    </row>
    <row r="78" spans="2:11" s="1" customFormat="1" ht="5.25" customHeight="1">
      <c r="B78" s="276"/>
      <c r="C78" s="283"/>
      <c r="D78" s="283"/>
      <c r="E78" s="283"/>
      <c r="F78" s="283"/>
      <c r="G78" s="284"/>
      <c r="H78" s="283"/>
      <c r="I78" s="283"/>
      <c r="J78" s="283"/>
      <c r="K78" s="277"/>
    </row>
    <row r="79" spans="2:11" s="1" customFormat="1" ht="15" customHeight="1">
      <c r="B79" s="276"/>
      <c r="C79" s="265" t="s">
        <v>53</v>
      </c>
      <c r="D79" s="285"/>
      <c r="E79" s="285"/>
      <c r="F79" s="286" t="s">
        <v>2812</v>
      </c>
      <c r="G79" s="287"/>
      <c r="H79" s="265" t="s">
        <v>2813</v>
      </c>
      <c r="I79" s="265" t="s">
        <v>2814</v>
      </c>
      <c r="J79" s="265">
        <v>20</v>
      </c>
      <c r="K79" s="277"/>
    </row>
    <row r="80" spans="2:11" s="1" customFormat="1" ht="15" customHeight="1">
      <c r="B80" s="276"/>
      <c r="C80" s="265" t="s">
        <v>2815</v>
      </c>
      <c r="D80" s="265"/>
      <c r="E80" s="265"/>
      <c r="F80" s="286" t="s">
        <v>2812</v>
      </c>
      <c r="G80" s="287"/>
      <c r="H80" s="265" t="s">
        <v>2816</v>
      </c>
      <c r="I80" s="265" t="s">
        <v>2814</v>
      </c>
      <c r="J80" s="265">
        <v>120</v>
      </c>
      <c r="K80" s="277"/>
    </row>
    <row r="81" spans="2:11" s="1" customFormat="1" ht="15" customHeight="1">
      <c r="B81" s="288"/>
      <c r="C81" s="265" t="s">
        <v>2817</v>
      </c>
      <c r="D81" s="265"/>
      <c r="E81" s="265"/>
      <c r="F81" s="286" t="s">
        <v>2818</v>
      </c>
      <c r="G81" s="287"/>
      <c r="H81" s="265" t="s">
        <v>2819</v>
      </c>
      <c r="I81" s="265" t="s">
        <v>2814</v>
      </c>
      <c r="J81" s="265">
        <v>50</v>
      </c>
      <c r="K81" s="277"/>
    </row>
    <row r="82" spans="2:11" s="1" customFormat="1" ht="15" customHeight="1">
      <c r="B82" s="288"/>
      <c r="C82" s="265" t="s">
        <v>2820</v>
      </c>
      <c r="D82" s="265"/>
      <c r="E82" s="265"/>
      <c r="F82" s="286" t="s">
        <v>2812</v>
      </c>
      <c r="G82" s="287"/>
      <c r="H82" s="265" t="s">
        <v>2821</v>
      </c>
      <c r="I82" s="265" t="s">
        <v>2822</v>
      </c>
      <c r="J82" s="265"/>
      <c r="K82" s="277"/>
    </row>
    <row r="83" spans="2:11" s="1" customFormat="1" ht="15" customHeight="1">
      <c r="B83" s="288"/>
      <c r="C83" s="289" t="s">
        <v>2823</v>
      </c>
      <c r="D83" s="289"/>
      <c r="E83" s="289"/>
      <c r="F83" s="290" t="s">
        <v>2818</v>
      </c>
      <c r="G83" s="289"/>
      <c r="H83" s="289" t="s">
        <v>2824</v>
      </c>
      <c r="I83" s="289" t="s">
        <v>2814</v>
      </c>
      <c r="J83" s="289">
        <v>15</v>
      </c>
      <c r="K83" s="277"/>
    </row>
    <row r="84" spans="2:11" s="1" customFormat="1" ht="15" customHeight="1">
      <c r="B84" s="288"/>
      <c r="C84" s="289" t="s">
        <v>2825</v>
      </c>
      <c r="D84" s="289"/>
      <c r="E84" s="289"/>
      <c r="F84" s="290" t="s">
        <v>2818</v>
      </c>
      <c r="G84" s="289"/>
      <c r="H84" s="289" t="s">
        <v>2826</v>
      </c>
      <c r="I84" s="289" t="s">
        <v>2814</v>
      </c>
      <c r="J84" s="289">
        <v>15</v>
      </c>
      <c r="K84" s="277"/>
    </row>
    <row r="85" spans="2:11" s="1" customFormat="1" ht="15" customHeight="1">
      <c r="B85" s="288"/>
      <c r="C85" s="289" t="s">
        <v>2827</v>
      </c>
      <c r="D85" s="289"/>
      <c r="E85" s="289"/>
      <c r="F85" s="290" t="s">
        <v>2818</v>
      </c>
      <c r="G85" s="289"/>
      <c r="H85" s="289" t="s">
        <v>2828</v>
      </c>
      <c r="I85" s="289" t="s">
        <v>2814</v>
      </c>
      <c r="J85" s="289">
        <v>20</v>
      </c>
      <c r="K85" s="277"/>
    </row>
    <row r="86" spans="2:11" s="1" customFormat="1" ht="15" customHeight="1">
      <c r="B86" s="288"/>
      <c r="C86" s="289" t="s">
        <v>2829</v>
      </c>
      <c r="D86" s="289"/>
      <c r="E86" s="289"/>
      <c r="F86" s="290" t="s">
        <v>2818</v>
      </c>
      <c r="G86" s="289"/>
      <c r="H86" s="289" t="s">
        <v>2830</v>
      </c>
      <c r="I86" s="289" t="s">
        <v>2814</v>
      </c>
      <c r="J86" s="289">
        <v>20</v>
      </c>
      <c r="K86" s="277"/>
    </row>
    <row r="87" spans="2:11" s="1" customFormat="1" ht="15" customHeight="1">
      <c r="B87" s="288"/>
      <c r="C87" s="265" t="s">
        <v>2831</v>
      </c>
      <c r="D87" s="265"/>
      <c r="E87" s="265"/>
      <c r="F87" s="286" t="s">
        <v>2818</v>
      </c>
      <c r="G87" s="287"/>
      <c r="H87" s="265" t="s">
        <v>2832</v>
      </c>
      <c r="I87" s="265" t="s">
        <v>2814</v>
      </c>
      <c r="J87" s="265">
        <v>50</v>
      </c>
      <c r="K87" s="277"/>
    </row>
    <row r="88" spans="2:11" s="1" customFormat="1" ht="15" customHeight="1">
      <c r="B88" s="288"/>
      <c r="C88" s="265" t="s">
        <v>2833</v>
      </c>
      <c r="D88" s="265"/>
      <c r="E88" s="265"/>
      <c r="F88" s="286" t="s">
        <v>2818</v>
      </c>
      <c r="G88" s="287"/>
      <c r="H88" s="265" t="s">
        <v>2834</v>
      </c>
      <c r="I88" s="265" t="s">
        <v>2814</v>
      </c>
      <c r="J88" s="265">
        <v>20</v>
      </c>
      <c r="K88" s="277"/>
    </row>
    <row r="89" spans="2:11" s="1" customFormat="1" ht="15" customHeight="1">
      <c r="B89" s="288"/>
      <c r="C89" s="265" t="s">
        <v>2835</v>
      </c>
      <c r="D89" s="265"/>
      <c r="E89" s="265"/>
      <c r="F89" s="286" t="s">
        <v>2818</v>
      </c>
      <c r="G89" s="287"/>
      <c r="H89" s="265" t="s">
        <v>2836</v>
      </c>
      <c r="I89" s="265" t="s">
        <v>2814</v>
      </c>
      <c r="J89" s="265">
        <v>20</v>
      </c>
      <c r="K89" s="277"/>
    </row>
    <row r="90" spans="2:11" s="1" customFormat="1" ht="15" customHeight="1">
      <c r="B90" s="288"/>
      <c r="C90" s="265" t="s">
        <v>2837</v>
      </c>
      <c r="D90" s="265"/>
      <c r="E90" s="265"/>
      <c r="F90" s="286" t="s">
        <v>2818</v>
      </c>
      <c r="G90" s="287"/>
      <c r="H90" s="265" t="s">
        <v>2838</v>
      </c>
      <c r="I90" s="265" t="s">
        <v>2814</v>
      </c>
      <c r="J90" s="265">
        <v>50</v>
      </c>
      <c r="K90" s="277"/>
    </row>
    <row r="91" spans="2:11" s="1" customFormat="1" ht="15" customHeight="1">
      <c r="B91" s="288"/>
      <c r="C91" s="265" t="s">
        <v>2839</v>
      </c>
      <c r="D91" s="265"/>
      <c r="E91" s="265"/>
      <c r="F91" s="286" t="s">
        <v>2818</v>
      </c>
      <c r="G91" s="287"/>
      <c r="H91" s="265" t="s">
        <v>2839</v>
      </c>
      <c r="I91" s="265" t="s">
        <v>2814</v>
      </c>
      <c r="J91" s="265">
        <v>50</v>
      </c>
      <c r="K91" s="277"/>
    </row>
    <row r="92" spans="2:11" s="1" customFormat="1" ht="15" customHeight="1">
      <c r="B92" s="288"/>
      <c r="C92" s="265" t="s">
        <v>2840</v>
      </c>
      <c r="D92" s="265"/>
      <c r="E92" s="265"/>
      <c r="F92" s="286" t="s">
        <v>2818</v>
      </c>
      <c r="G92" s="287"/>
      <c r="H92" s="265" t="s">
        <v>2841</v>
      </c>
      <c r="I92" s="265" t="s">
        <v>2814</v>
      </c>
      <c r="J92" s="265">
        <v>255</v>
      </c>
      <c r="K92" s="277"/>
    </row>
    <row r="93" spans="2:11" s="1" customFormat="1" ht="15" customHeight="1">
      <c r="B93" s="288"/>
      <c r="C93" s="265" t="s">
        <v>2842</v>
      </c>
      <c r="D93" s="265"/>
      <c r="E93" s="265"/>
      <c r="F93" s="286" t="s">
        <v>2812</v>
      </c>
      <c r="G93" s="287"/>
      <c r="H93" s="265" t="s">
        <v>2843</v>
      </c>
      <c r="I93" s="265" t="s">
        <v>2844</v>
      </c>
      <c r="J93" s="265"/>
      <c r="K93" s="277"/>
    </row>
    <row r="94" spans="2:11" s="1" customFormat="1" ht="15" customHeight="1">
      <c r="B94" s="288"/>
      <c r="C94" s="265" t="s">
        <v>2845</v>
      </c>
      <c r="D94" s="265"/>
      <c r="E94" s="265"/>
      <c r="F94" s="286" t="s">
        <v>2812</v>
      </c>
      <c r="G94" s="287"/>
      <c r="H94" s="265" t="s">
        <v>2846</v>
      </c>
      <c r="I94" s="265" t="s">
        <v>2847</v>
      </c>
      <c r="J94" s="265"/>
      <c r="K94" s="277"/>
    </row>
    <row r="95" spans="2:11" s="1" customFormat="1" ht="15" customHeight="1">
      <c r="B95" s="288"/>
      <c r="C95" s="265" t="s">
        <v>2848</v>
      </c>
      <c r="D95" s="265"/>
      <c r="E95" s="265"/>
      <c r="F95" s="286" t="s">
        <v>2812</v>
      </c>
      <c r="G95" s="287"/>
      <c r="H95" s="265" t="s">
        <v>2848</v>
      </c>
      <c r="I95" s="265" t="s">
        <v>2847</v>
      </c>
      <c r="J95" s="265"/>
      <c r="K95" s="277"/>
    </row>
    <row r="96" spans="2:11" s="1" customFormat="1" ht="15" customHeight="1">
      <c r="B96" s="288"/>
      <c r="C96" s="265" t="s">
        <v>38</v>
      </c>
      <c r="D96" s="265"/>
      <c r="E96" s="265"/>
      <c r="F96" s="286" t="s">
        <v>2812</v>
      </c>
      <c r="G96" s="287"/>
      <c r="H96" s="265" t="s">
        <v>2849</v>
      </c>
      <c r="I96" s="265" t="s">
        <v>2847</v>
      </c>
      <c r="J96" s="265"/>
      <c r="K96" s="277"/>
    </row>
    <row r="97" spans="2:11" s="1" customFormat="1" ht="15" customHeight="1">
      <c r="B97" s="288"/>
      <c r="C97" s="265" t="s">
        <v>48</v>
      </c>
      <c r="D97" s="265"/>
      <c r="E97" s="265"/>
      <c r="F97" s="286" t="s">
        <v>2812</v>
      </c>
      <c r="G97" s="287"/>
      <c r="H97" s="265" t="s">
        <v>2850</v>
      </c>
      <c r="I97" s="265" t="s">
        <v>2847</v>
      </c>
      <c r="J97" s="265"/>
      <c r="K97" s="277"/>
    </row>
    <row r="98" spans="2:11" s="1" customFormat="1" ht="15" customHeight="1">
      <c r="B98" s="291"/>
      <c r="C98" s="292"/>
      <c r="D98" s="292"/>
      <c r="E98" s="292"/>
      <c r="F98" s="292"/>
      <c r="G98" s="292"/>
      <c r="H98" s="292"/>
      <c r="I98" s="292"/>
      <c r="J98" s="292"/>
      <c r="K98" s="293"/>
    </row>
    <row r="99" spans="2:11" s="1" customFormat="1" ht="18.75" customHeight="1">
      <c r="B99" s="294"/>
      <c r="C99" s="295"/>
      <c r="D99" s="295"/>
      <c r="E99" s="295"/>
      <c r="F99" s="295"/>
      <c r="G99" s="295"/>
      <c r="H99" s="295"/>
      <c r="I99" s="295"/>
      <c r="J99" s="295"/>
      <c r="K99" s="294"/>
    </row>
    <row r="100" spans="2:11" s="1" customFormat="1" ht="18.75" customHeight="1">
      <c r="B100" s="272"/>
      <c r="C100" s="272"/>
      <c r="D100" s="272"/>
      <c r="E100" s="272"/>
      <c r="F100" s="272"/>
      <c r="G100" s="272"/>
      <c r="H100" s="272"/>
      <c r="I100" s="272"/>
      <c r="J100" s="272"/>
      <c r="K100" s="272"/>
    </row>
    <row r="101" spans="2:11" s="1" customFormat="1" ht="7.5" customHeight="1">
      <c r="B101" s="273"/>
      <c r="C101" s="274"/>
      <c r="D101" s="274"/>
      <c r="E101" s="274"/>
      <c r="F101" s="274"/>
      <c r="G101" s="274"/>
      <c r="H101" s="274"/>
      <c r="I101" s="274"/>
      <c r="J101" s="274"/>
      <c r="K101" s="275"/>
    </row>
    <row r="102" spans="2:11" s="1" customFormat="1" ht="45" customHeight="1">
      <c r="B102" s="276"/>
      <c r="C102" s="387" t="s">
        <v>2851</v>
      </c>
      <c r="D102" s="387"/>
      <c r="E102" s="387"/>
      <c r="F102" s="387"/>
      <c r="G102" s="387"/>
      <c r="H102" s="387"/>
      <c r="I102" s="387"/>
      <c r="J102" s="387"/>
      <c r="K102" s="277"/>
    </row>
    <row r="103" spans="2:11" s="1" customFormat="1" ht="17.25" customHeight="1">
      <c r="B103" s="276"/>
      <c r="C103" s="278" t="s">
        <v>2806</v>
      </c>
      <c r="D103" s="278"/>
      <c r="E103" s="278"/>
      <c r="F103" s="278" t="s">
        <v>2807</v>
      </c>
      <c r="G103" s="279"/>
      <c r="H103" s="278" t="s">
        <v>54</v>
      </c>
      <c r="I103" s="278" t="s">
        <v>57</v>
      </c>
      <c r="J103" s="278" t="s">
        <v>2808</v>
      </c>
      <c r="K103" s="277"/>
    </row>
    <row r="104" spans="2:11" s="1" customFormat="1" ht="17.25" customHeight="1">
      <c r="B104" s="276"/>
      <c r="C104" s="280" t="s">
        <v>2809</v>
      </c>
      <c r="D104" s="280"/>
      <c r="E104" s="280"/>
      <c r="F104" s="281" t="s">
        <v>2810</v>
      </c>
      <c r="G104" s="282"/>
      <c r="H104" s="280"/>
      <c r="I104" s="280"/>
      <c r="J104" s="280" t="s">
        <v>2811</v>
      </c>
      <c r="K104" s="277"/>
    </row>
    <row r="105" spans="2:11" s="1" customFormat="1" ht="5.25" customHeight="1">
      <c r="B105" s="276"/>
      <c r="C105" s="278"/>
      <c r="D105" s="278"/>
      <c r="E105" s="278"/>
      <c r="F105" s="278"/>
      <c r="G105" s="296"/>
      <c r="H105" s="278"/>
      <c r="I105" s="278"/>
      <c r="J105" s="278"/>
      <c r="K105" s="277"/>
    </row>
    <row r="106" spans="2:11" s="1" customFormat="1" ht="15" customHeight="1">
      <c r="B106" s="276"/>
      <c r="C106" s="265" t="s">
        <v>53</v>
      </c>
      <c r="D106" s="285"/>
      <c r="E106" s="285"/>
      <c r="F106" s="286" t="s">
        <v>2812</v>
      </c>
      <c r="G106" s="265"/>
      <c r="H106" s="265" t="s">
        <v>2852</v>
      </c>
      <c r="I106" s="265" t="s">
        <v>2814</v>
      </c>
      <c r="J106" s="265">
        <v>20</v>
      </c>
      <c r="K106" s="277"/>
    </row>
    <row r="107" spans="2:11" s="1" customFormat="1" ht="15" customHeight="1">
      <c r="B107" s="276"/>
      <c r="C107" s="265" t="s">
        <v>2815</v>
      </c>
      <c r="D107" s="265"/>
      <c r="E107" s="265"/>
      <c r="F107" s="286" t="s">
        <v>2812</v>
      </c>
      <c r="G107" s="265"/>
      <c r="H107" s="265" t="s">
        <v>2852</v>
      </c>
      <c r="I107" s="265" t="s">
        <v>2814</v>
      </c>
      <c r="J107" s="265">
        <v>120</v>
      </c>
      <c r="K107" s="277"/>
    </row>
    <row r="108" spans="2:11" s="1" customFormat="1" ht="15" customHeight="1">
      <c r="B108" s="288"/>
      <c r="C108" s="265" t="s">
        <v>2817</v>
      </c>
      <c r="D108" s="265"/>
      <c r="E108" s="265"/>
      <c r="F108" s="286" t="s">
        <v>2818</v>
      </c>
      <c r="G108" s="265"/>
      <c r="H108" s="265" t="s">
        <v>2852</v>
      </c>
      <c r="I108" s="265" t="s">
        <v>2814</v>
      </c>
      <c r="J108" s="265">
        <v>50</v>
      </c>
      <c r="K108" s="277"/>
    </row>
    <row r="109" spans="2:11" s="1" customFormat="1" ht="15" customHeight="1">
      <c r="B109" s="288"/>
      <c r="C109" s="265" t="s">
        <v>2820</v>
      </c>
      <c r="D109" s="265"/>
      <c r="E109" s="265"/>
      <c r="F109" s="286" t="s">
        <v>2812</v>
      </c>
      <c r="G109" s="265"/>
      <c r="H109" s="265" t="s">
        <v>2852</v>
      </c>
      <c r="I109" s="265" t="s">
        <v>2822</v>
      </c>
      <c r="J109" s="265"/>
      <c r="K109" s="277"/>
    </row>
    <row r="110" spans="2:11" s="1" customFormat="1" ht="15" customHeight="1">
      <c r="B110" s="288"/>
      <c r="C110" s="265" t="s">
        <v>2831</v>
      </c>
      <c r="D110" s="265"/>
      <c r="E110" s="265"/>
      <c r="F110" s="286" t="s">
        <v>2818</v>
      </c>
      <c r="G110" s="265"/>
      <c r="H110" s="265" t="s">
        <v>2852</v>
      </c>
      <c r="I110" s="265" t="s">
        <v>2814</v>
      </c>
      <c r="J110" s="265">
        <v>50</v>
      </c>
      <c r="K110" s="277"/>
    </row>
    <row r="111" spans="2:11" s="1" customFormat="1" ht="15" customHeight="1">
      <c r="B111" s="288"/>
      <c r="C111" s="265" t="s">
        <v>2839</v>
      </c>
      <c r="D111" s="265"/>
      <c r="E111" s="265"/>
      <c r="F111" s="286" t="s">
        <v>2818</v>
      </c>
      <c r="G111" s="265"/>
      <c r="H111" s="265" t="s">
        <v>2852</v>
      </c>
      <c r="I111" s="265" t="s">
        <v>2814</v>
      </c>
      <c r="J111" s="265">
        <v>50</v>
      </c>
      <c r="K111" s="277"/>
    </row>
    <row r="112" spans="2:11" s="1" customFormat="1" ht="15" customHeight="1">
      <c r="B112" s="288"/>
      <c r="C112" s="265" t="s">
        <v>2837</v>
      </c>
      <c r="D112" s="265"/>
      <c r="E112" s="265"/>
      <c r="F112" s="286" t="s">
        <v>2818</v>
      </c>
      <c r="G112" s="265"/>
      <c r="H112" s="265" t="s">
        <v>2852</v>
      </c>
      <c r="I112" s="265" t="s">
        <v>2814</v>
      </c>
      <c r="J112" s="265">
        <v>50</v>
      </c>
      <c r="K112" s="277"/>
    </row>
    <row r="113" spans="2:11" s="1" customFormat="1" ht="15" customHeight="1">
      <c r="B113" s="288"/>
      <c r="C113" s="265" t="s">
        <v>53</v>
      </c>
      <c r="D113" s="265"/>
      <c r="E113" s="265"/>
      <c r="F113" s="286" t="s">
        <v>2812</v>
      </c>
      <c r="G113" s="265"/>
      <c r="H113" s="265" t="s">
        <v>2853</v>
      </c>
      <c r="I113" s="265" t="s">
        <v>2814</v>
      </c>
      <c r="J113" s="265">
        <v>20</v>
      </c>
      <c r="K113" s="277"/>
    </row>
    <row r="114" spans="2:11" s="1" customFormat="1" ht="15" customHeight="1">
      <c r="B114" s="288"/>
      <c r="C114" s="265" t="s">
        <v>2854</v>
      </c>
      <c r="D114" s="265"/>
      <c r="E114" s="265"/>
      <c r="F114" s="286" t="s">
        <v>2812</v>
      </c>
      <c r="G114" s="265"/>
      <c r="H114" s="265" t="s">
        <v>2855</v>
      </c>
      <c r="I114" s="265" t="s">
        <v>2814</v>
      </c>
      <c r="J114" s="265">
        <v>120</v>
      </c>
      <c r="K114" s="277"/>
    </row>
    <row r="115" spans="2:11" s="1" customFormat="1" ht="15" customHeight="1">
      <c r="B115" s="288"/>
      <c r="C115" s="265" t="s">
        <v>38</v>
      </c>
      <c r="D115" s="265"/>
      <c r="E115" s="265"/>
      <c r="F115" s="286" t="s">
        <v>2812</v>
      </c>
      <c r="G115" s="265"/>
      <c r="H115" s="265" t="s">
        <v>2856</v>
      </c>
      <c r="I115" s="265" t="s">
        <v>2847</v>
      </c>
      <c r="J115" s="265"/>
      <c r="K115" s="277"/>
    </row>
    <row r="116" spans="2:11" s="1" customFormat="1" ht="15" customHeight="1">
      <c r="B116" s="288"/>
      <c r="C116" s="265" t="s">
        <v>48</v>
      </c>
      <c r="D116" s="265"/>
      <c r="E116" s="265"/>
      <c r="F116" s="286" t="s">
        <v>2812</v>
      </c>
      <c r="G116" s="265"/>
      <c r="H116" s="265" t="s">
        <v>2857</v>
      </c>
      <c r="I116" s="265" t="s">
        <v>2847</v>
      </c>
      <c r="J116" s="265"/>
      <c r="K116" s="277"/>
    </row>
    <row r="117" spans="2:11" s="1" customFormat="1" ht="15" customHeight="1">
      <c r="B117" s="288"/>
      <c r="C117" s="265" t="s">
        <v>57</v>
      </c>
      <c r="D117" s="265"/>
      <c r="E117" s="265"/>
      <c r="F117" s="286" t="s">
        <v>2812</v>
      </c>
      <c r="G117" s="265"/>
      <c r="H117" s="265" t="s">
        <v>2858</v>
      </c>
      <c r="I117" s="265" t="s">
        <v>2859</v>
      </c>
      <c r="J117" s="265"/>
      <c r="K117" s="277"/>
    </row>
    <row r="118" spans="2:11" s="1" customFormat="1" ht="15" customHeight="1">
      <c r="B118" s="291"/>
      <c r="C118" s="297"/>
      <c r="D118" s="297"/>
      <c r="E118" s="297"/>
      <c r="F118" s="297"/>
      <c r="G118" s="297"/>
      <c r="H118" s="297"/>
      <c r="I118" s="297"/>
      <c r="J118" s="297"/>
      <c r="K118" s="293"/>
    </row>
    <row r="119" spans="2:11" s="1" customFormat="1" ht="18.75" customHeight="1">
      <c r="B119" s="298"/>
      <c r="C119" s="299"/>
      <c r="D119" s="299"/>
      <c r="E119" s="299"/>
      <c r="F119" s="300"/>
      <c r="G119" s="299"/>
      <c r="H119" s="299"/>
      <c r="I119" s="299"/>
      <c r="J119" s="299"/>
      <c r="K119" s="298"/>
    </row>
    <row r="120" spans="2:11" s="1" customFormat="1" ht="18.75" customHeight="1">
      <c r="B120" s="272"/>
      <c r="C120" s="272"/>
      <c r="D120" s="272"/>
      <c r="E120" s="272"/>
      <c r="F120" s="272"/>
      <c r="G120" s="272"/>
      <c r="H120" s="272"/>
      <c r="I120" s="272"/>
      <c r="J120" s="272"/>
      <c r="K120" s="272"/>
    </row>
    <row r="121" spans="2:11" s="1" customFormat="1" ht="7.5" customHeight="1">
      <c r="B121" s="301"/>
      <c r="C121" s="302"/>
      <c r="D121" s="302"/>
      <c r="E121" s="302"/>
      <c r="F121" s="302"/>
      <c r="G121" s="302"/>
      <c r="H121" s="302"/>
      <c r="I121" s="302"/>
      <c r="J121" s="302"/>
      <c r="K121" s="303"/>
    </row>
    <row r="122" spans="2:11" s="1" customFormat="1" ht="45" customHeight="1">
      <c r="B122" s="304"/>
      <c r="C122" s="385" t="s">
        <v>2860</v>
      </c>
      <c r="D122" s="385"/>
      <c r="E122" s="385"/>
      <c r="F122" s="385"/>
      <c r="G122" s="385"/>
      <c r="H122" s="385"/>
      <c r="I122" s="385"/>
      <c r="J122" s="385"/>
      <c r="K122" s="305"/>
    </row>
    <row r="123" spans="2:11" s="1" customFormat="1" ht="17.25" customHeight="1">
      <c r="B123" s="306"/>
      <c r="C123" s="278" t="s">
        <v>2806</v>
      </c>
      <c r="D123" s="278"/>
      <c r="E123" s="278"/>
      <c r="F123" s="278" t="s">
        <v>2807</v>
      </c>
      <c r="G123" s="279"/>
      <c r="H123" s="278" t="s">
        <v>54</v>
      </c>
      <c r="I123" s="278" t="s">
        <v>57</v>
      </c>
      <c r="J123" s="278" t="s">
        <v>2808</v>
      </c>
      <c r="K123" s="307"/>
    </row>
    <row r="124" spans="2:11" s="1" customFormat="1" ht="17.25" customHeight="1">
      <c r="B124" s="306"/>
      <c r="C124" s="280" t="s">
        <v>2809</v>
      </c>
      <c r="D124" s="280"/>
      <c r="E124" s="280"/>
      <c r="F124" s="281" t="s">
        <v>2810</v>
      </c>
      <c r="G124" s="282"/>
      <c r="H124" s="280"/>
      <c r="I124" s="280"/>
      <c r="J124" s="280" t="s">
        <v>2811</v>
      </c>
      <c r="K124" s="307"/>
    </row>
    <row r="125" spans="2:11" s="1" customFormat="1" ht="5.25" customHeight="1">
      <c r="B125" s="308"/>
      <c r="C125" s="283"/>
      <c r="D125" s="283"/>
      <c r="E125" s="283"/>
      <c r="F125" s="283"/>
      <c r="G125" s="309"/>
      <c r="H125" s="283"/>
      <c r="I125" s="283"/>
      <c r="J125" s="283"/>
      <c r="K125" s="310"/>
    </row>
    <row r="126" spans="2:11" s="1" customFormat="1" ht="15" customHeight="1">
      <c r="B126" s="308"/>
      <c r="C126" s="265" t="s">
        <v>2815</v>
      </c>
      <c r="D126" s="285"/>
      <c r="E126" s="285"/>
      <c r="F126" s="286" t="s">
        <v>2812</v>
      </c>
      <c r="G126" s="265"/>
      <c r="H126" s="265" t="s">
        <v>2852</v>
      </c>
      <c r="I126" s="265" t="s">
        <v>2814</v>
      </c>
      <c r="J126" s="265">
        <v>120</v>
      </c>
      <c r="K126" s="311"/>
    </row>
    <row r="127" spans="2:11" s="1" customFormat="1" ht="15" customHeight="1">
      <c r="B127" s="308"/>
      <c r="C127" s="265" t="s">
        <v>2861</v>
      </c>
      <c r="D127" s="265"/>
      <c r="E127" s="265"/>
      <c r="F127" s="286" t="s">
        <v>2812</v>
      </c>
      <c r="G127" s="265"/>
      <c r="H127" s="265" t="s">
        <v>2862</v>
      </c>
      <c r="I127" s="265" t="s">
        <v>2814</v>
      </c>
      <c r="J127" s="265" t="s">
        <v>2863</v>
      </c>
      <c r="K127" s="311"/>
    </row>
    <row r="128" spans="2:11" s="1" customFormat="1" ht="15" customHeight="1">
      <c r="B128" s="308"/>
      <c r="C128" s="265" t="s">
        <v>2760</v>
      </c>
      <c r="D128" s="265"/>
      <c r="E128" s="265"/>
      <c r="F128" s="286" t="s">
        <v>2812</v>
      </c>
      <c r="G128" s="265"/>
      <c r="H128" s="265" t="s">
        <v>2864</v>
      </c>
      <c r="I128" s="265" t="s">
        <v>2814</v>
      </c>
      <c r="J128" s="265" t="s">
        <v>2863</v>
      </c>
      <c r="K128" s="311"/>
    </row>
    <row r="129" spans="2:11" s="1" customFormat="1" ht="15" customHeight="1">
      <c r="B129" s="308"/>
      <c r="C129" s="265" t="s">
        <v>2823</v>
      </c>
      <c r="D129" s="265"/>
      <c r="E129" s="265"/>
      <c r="F129" s="286" t="s">
        <v>2818</v>
      </c>
      <c r="G129" s="265"/>
      <c r="H129" s="265" t="s">
        <v>2824</v>
      </c>
      <c r="I129" s="265" t="s">
        <v>2814</v>
      </c>
      <c r="J129" s="265">
        <v>15</v>
      </c>
      <c r="K129" s="311"/>
    </row>
    <row r="130" spans="2:11" s="1" customFormat="1" ht="15" customHeight="1">
      <c r="B130" s="308"/>
      <c r="C130" s="289" t="s">
        <v>2825</v>
      </c>
      <c r="D130" s="289"/>
      <c r="E130" s="289"/>
      <c r="F130" s="290" t="s">
        <v>2818</v>
      </c>
      <c r="G130" s="289"/>
      <c r="H130" s="289" t="s">
        <v>2826</v>
      </c>
      <c r="I130" s="289" t="s">
        <v>2814</v>
      </c>
      <c r="J130" s="289">
        <v>15</v>
      </c>
      <c r="K130" s="311"/>
    </row>
    <row r="131" spans="2:11" s="1" customFormat="1" ht="15" customHeight="1">
      <c r="B131" s="308"/>
      <c r="C131" s="289" t="s">
        <v>2827</v>
      </c>
      <c r="D131" s="289"/>
      <c r="E131" s="289"/>
      <c r="F131" s="290" t="s">
        <v>2818</v>
      </c>
      <c r="G131" s="289"/>
      <c r="H131" s="289" t="s">
        <v>2828</v>
      </c>
      <c r="I131" s="289" t="s">
        <v>2814</v>
      </c>
      <c r="J131" s="289">
        <v>20</v>
      </c>
      <c r="K131" s="311"/>
    </row>
    <row r="132" spans="2:11" s="1" customFormat="1" ht="15" customHeight="1">
      <c r="B132" s="308"/>
      <c r="C132" s="289" t="s">
        <v>2829</v>
      </c>
      <c r="D132" s="289"/>
      <c r="E132" s="289"/>
      <c r="F132" s="290" t="s">
        <v>2818</v>
      </c>
      <c r="G132" s="289"/>
      <c r="H132" s="289" t="s">
        <v>2830</v>
      </c>
      <c r="I132" s="289" t="s">
        <v>2814</v>
      </c>
      <c r="J132" s="289">
        <v>20</v>
      </c>
      <c r="K132" s="311"/>
    </row>
    <row r="133" spans="2:11" s="1" customFormat="1" ht="15" customHeight="1">
      <c r="B133" s="308"/>
      <c r="C133" s="265" t="s">
        <v>2817</v>
      </c>
      <c r="D133" s="265"/>
      <c r="E133" s="265"/>
      <c r="F133" s="286" t="s">
        <v>2818</v>
      </c>
      <c r="G133" s="265"/>
      <c r="H133" s="265" t="s">
        <v>2852</v>
      </c>
      <c r="I133" s="265" t="s">
        <v>2814</v>
      </c>
      <c r="J133" s="265">
        <v>50</v>
      </c>
      <c r="K133" s="311"/>
    </row>
    <row r="134" spans="2:11" s="1" customFormat="1" ht="15" customHeight="1">
      <c r="B134" s="308"/>
      <c r="C134" s="265" t="s">
        <v>2831</v>
      </c>
      <c r="D134" s="265"/>
      <c r="E134" s="265"/>
      <c r="F134" s="286" t="s">
        <v>2818</v>
      </c>
      <c r="G134" s="265"/>
      <c r="H134" s="265" t="s">
        <v>2852</v>
      </c>
      <c r="I134" s="265" t="s">
        <v>2814</v>
      </c>
      <c r="J134" s="265">
        <v>50</v>
      </c>
      <c r="K134" s="311"/>
    </row>
    <row r="135" spans="2:11" s="1" customFormat="1" ht="15" customHeight="1">
      <c r="B135" s="308"/>
      <c r="C135" s="265" t="s">
        <v>2837</v>
      </c>
      <c r="D135" s="265"/>
      <c r="E135" s="265"/>
      <c r="F135" s="286" t="s">
        <v>2818</v>
      </c>
      <c r="G135" s="265"/>
      <c r="H135" s="265" t="s">
        <v>2852</v>
      </c>
      <c r="I135" s="265" t="s">
        <v>2814</v>
      </c>
      <c r="J135" s="265">
        <v>50</v>
      </c>
      <c r="K135" s="311"/>
    </row>
    <row r="136" spans="2:11" s="1" customFormat="1" ht="15" customHeight="1">
      <c r="B136" s="308"/>
      <c r="C136" s="265" t="s">
        <v>2839</v>
      </c>
      <c r="D136" s="265"/>
      <c r="E136" s="265"/>
      <c r="F136" s="286" t="s">
        <v>2818</v>
      </c>
      <c r="G136" s="265"/>
      <c r="H136" s="265" t="s">
        <v>2852</v>
      </c>
      <c r="I136" s="265" t="s">
        <v>2814</v>
      </c>
      <c r="J136" s="265">
        <v>50</v>
      </c>
      <c r="K136" s="311"/>
    </row>
    <row r="137" spans="2:11" s="1" customFormat="1" ht="15" customHeight="1">
      <c r="B137" s="308"/>
      <c r="C137" s="265" t="s">
        <v>2840</v>
      </c>
      <c r="D137" s="265"/>
      <c r="E137" s="265"/>
      <c r="F137" s="286" t="s">
        <v>2818</v>
      </c>
      <c r="G137" s="265"/>
      <c r="H137" s="265" t="s">
        <v>2865</v>
      </c>
      <c r="I137" s="265" t="s">
        <v>2814</v>
      </c>
      <c r="J137" s="265">
        <v>255</v>
      </c>
      <c r="K137" s="311"/>
    </row>
    <row r="138" spans="2:11" s="1" customFormat="1" ht="15" customHeight="1">
      <c r="B138" s="308"/>
      <c r="C138" s="265" t="s">
        <v>2842</v>
      </c>
      <c r="D138" s="265"/>
      <c r="E138" s="265"/>
      <c r="F138" s="286" t="s">
        <v>2812</v>
      </c>
      <c r="G138" s="265"/>
      <c r="H138" s="265" t="s">
        <v>2866</v>
      </c>
      <c r="I138" s="265" t="s">
        <v>2844</v>
      </c>
      <c r="J138" s="265"/>
      <c r="K138" s="311"/>
    </row>
    <row r="139" spans="2:11" s="1" customFormat="1" ht="15" customHeight="1">
      <c r="B139" s="308"/>
      <c r="C139" s="265" t="s">
        <v>2845</v>
      </c>
      <c r="D139" s="265"/>
      <c r="E139" s="265"/>
      <c r="F139" s="286" t="s">
        <v>2812</v>
      </c>
      <c r="G139" s="265"/>
      <c r="H139" s="265" t="s">
        <v>2867</v>
      </c>
      <c r="I139" s="265" t="s">
        <v>2847</v>
      </c>
      <c r="J139" s="265"/>
      <c r="K139" s="311"/>
    </row>
    <row r="140" spans="2:11" s="1" customFormat="1" ht="15" customHeight="1">
      <c r="B140" s="308"/>
      <c r="C140" s="265" t="s">
        <v>2848</v>
      </c>
      <c r="D140" s="265"/>
      <c r="E140" s="265"/>
      <c r="F140" s="286" t="s">
        <v>2812</v>
      </c>
      <c r="G140" s="265"/>
      <c r="H140" s="265" t="s">
        <v>2848</v>
      </c>
      <c r="I140" s="265" t="s">
        <v>2847</v>
      </c>
      <c r="J140" s="265"/>
      <c r="K140" s="311"/>
    </row>
    <row r="141" spans="2:11" s="1" customFormat="1" ht="15" customHeight="1">
      <c r="B141" s="308"/>
      <c r="C141" s="265" t="s">
        <v>38</v>
      </c>
      <c r="D141" s="265"/>
      <c r="E141" s="265"/>
      <c r="F141" s="286" t="s">
        <v>2812</v>
      </c>
      <c r="G141" s="265"/>
      <c r="H141" s="265" t="s">
        <v>2868</v>
      </c>
      <c r="I141" s="265" t="s">
        <v>2847</v>
      </c>
      <c r="J141" s="265"/>
      <c r="K141" s="311"/>
    </row>
    <row r="142" spans="2:11" s="1" customFormat="1" ht="15" customHeight="1">
      <c r="B142" s="308"/>
      <c r="C142" s="265" t="s">
        <v>2869</v>
      </c>
      <c r="D142" s="265"/>
      <c r="E142" s="265"/>
      <c r="F142" s="286" t="s">
        <v>2812</v>
      </c>
      <c r="G142" s="265"/>
      <c r="H142" s="265" t="s">
        <v>2870</v>
      </c>
      <c r="I142" s="265" t="s">
        <v>2847</v>
      </c>
      <c r="J142" s="265"/>
      <c r="K142" s="311"/>
    </row>
    <row r="143" spans="2:11" s="1" customFormat="1" ht="15" customHeight="1">
      <c r="B143" s="312"/>
      <c r="C143" s="313"/>
      <c r="D143" s="313"/>
      <c r="E143" s="313"/>
      <c r="F143" s="313"/>
      <c r="G143" s="313"/>
      <c r="H143" s="313"/>
      <c r="I143" s="313"/>
      <c r="J143" s="313"/>
      <c r="K143" s="314"/>
    </row>
    <row r="144" spans="2:11" s="1" customFormat="1" ht="18.75" customHeight="1">
      <c r="B144" s="299"/>
      <c r="C144" s="299"/>
      <c r="D144" s="299"/>
      <c r="E144" s="299"/>
      <c r="F144" s="300"/>
      <c r="G144" s="299"/>
      <c r="H144" s="299"/>
      <c r="I144" s="299"/>
      <c r="J144" s="299"/>
      <c r="K144" s="299"/>
    </row>
    <row r="145" spans="2:11" s="1" customFormat="1" ht="18.75" customHeight="1">
      <c r="B145" s="272"/>
      <c r="C145" s="272"/>
      <c r="D145" s="272"/>
      <c r="E145" s="272"/>
      <c r="F145" s="272"/>
      <c r="G145" s="272"/>
      <c r="H145" s="272"/>
      <c r="I145" s="272"/>
      <c r="J145" s="272"/>
      <c r="K145" s="272"/>
    </row>
    <row r="146" spans="2:11" s="1" customFormat="1" ht="7.5" customHeight="1">
      <c r="B146" s="273"/>
      <c r="C146" s="274"/>
      <c r="D146" s="274"/>
      <c r="E146" s="274"/>
      <c r="F146" s="274"/>
      <c r="G146" s="274"/>
      <c r="H146" s="274"/>
      <c r="I146" s="274"/>
      <c r="J146" s="274"/>
      <c r="K146" s="275"/>
    </row>
    <row r="147" spans="2:11" s="1" customFormat="1" ht="45" customHeight="1">
      <c r="B147" s="276"/>
      <c r="C147" s="387" t="s">
        <v>2871</v>
      </c>
      <c r="D147" s="387"/>
      <c r="E147" s="387"/>
      <c r="F147" s="387"/>
      <c r="G147" s="387"/>
      <c r="H147" s="387"/>
      <c r="I147" s="387"/>
      <c r="J147" s="387"/>
      <c r="K147" s="277"/>
    </row>
    <row r="148" spans="2:11" s="1" customFormat="1" ht="17.25" customHeight="1">
      <c r="B148" s="276"/>
      <c r="C148" s="278" t="s">
        <v>2806</v>
      </c>
      <c r="D148" s="278"/>
      <c r="E148" s="278"/>
      <c r="F148" s="278" t="s">
        <v>2807</v>
      </c>
      <c r="G148" s="279"/>
      <c r="H148" s="278" t="s">
        <v>54</v>
      </c>
      <c r="I148" s="278" t="s">
        <v>57</v>
      </c>
      <c r="J148" s="278" t="s">
        <v>2808</v>
      </c>
      <c r="K148" s="277"/>
    </row>
    <row r="149" spans="2:11" s="1" customFormat="1" ht="17.25" customHeight="1">
      <c r="B149" s="276"/>
      <c r="C149" s="280" t="s">
        <v>2809</v>
      </c>
      <c r="D149" s="280"/>
      <c r="E149" s="280"/>
      <c r="F149" s="281" t="s">
        <v>2810</v>
      </c>
      <c r="G149" s="282"/>
      <c r="H149" s="280"/>
      <c r="I149" s="280"/>
      <c r="J149" s="280" t="s">
        <v>2811</v>
      </c>
      <c r="K149" s="277"/>
    </row>
    <row r="150" spans="2:11" s="1" customFormat="1" ht="5.25" customHeight="1">
      <c r="B150" s="288"/>
      <c r="C150" s="283"/>
      <c r="D150" s="283"/>
      <c r="E150" s="283"/>
      <c r="F150" s="283"/>
      <c r="G150" s="284"/>
      <c r="H150" s="283"/>
      <c r="I150" s="283"/>
      <c r="J150" s="283"/>
      <c r="K150" s="311"/>
    </row>
    <row r="151" spans="2:11" s="1" customFormat="1" ht="15" customHeight="1">
      <c r="B151" s="288"/>
      <c r="C151" s="315" t="s">
        <v>2815</v>
      </c>
      <c r="D151" s="265"/>
      <c r="E151" s="265"/>
      <c r="F151" s="316" t="s">
        <v>2812</v>
      </c>
      <c r="G151" s="265"/>
      <c r="H151" s="315" t="s">
        <v>2852</v>
      </c>
      <c r="I151" s="315" t="s">
        <v>2814</v>
      </c>
      <c r="J151" s="315">
        <v>120</v>
      </c>
      <c r="K151" s="311"/>
    </row>
    <row r="152" spans="2:11" s="1" customFormat="1" ht="15" customHeight="1">
      <c r="B152" s="288"/>
      <c r="C152" s="315" t="s">
        <v>2861</v>
      </c>
      <c r="D152" s="265"/>
      <c r="E152" s="265"/>
      <c r="F152" s="316" t="s">
        <v>2812</v>
      </c>
      <c r="G152" s="265"/>
      <c r="H152" s="315" t="s">
        <v>2872</v>
      </c>
      <c r="I152" s="315" t="s">
        <v>2814</v>
      </c>
      <c r="J152" s="315" t="s">
        <v>2863</v>
      </c>
      <c r="K152" s="311"/>
    </row>
    <row r="153" spans="2:11" s="1" customFormat="1" ht="15" customHeight="1">
      <c r="B153" s="288"/>
      <c r="C153" s="315" t="s">
        <v>2760</v>
      </c>
      <c r="D153" s="265"/>
      <c r="E153" s="265"/>
      <c r="F153" s="316" t="s">
        <v>2812</v>
      </c>
      <c r="G153" s="265"/>
      <c r="H153" s="315" t="s">
        <v>2873</v>
      </c>
      <c r="I153" s="315" t="s">
        <v>2814</v>
      </c>
      <c r="J153" s="315" t="s">
        <v>2863</v>
      </c>
      <c r="K153" s="311"/>
    </row>
    <row r="154" spans="2:11" s="1" customFormat="1" ht="15" customHeight="1">
      <c r="B154" s="288"/>
      <c r="C154" s="315" t="s">
        <v>2817</v>
      </c>
      <c r="D154" s="265"/>
      <c r="E154" s="265"/>
      <c r="F154" s="316" t="s">
        <v>2818</v>
      </c>
      <c r="G154" s="265"/>
      <c r="H154" s="315" t="s">
        <v>2852</v>
      </c>
      <c r="I154" s="315" t="s">
        <v>2814</v>
      </c>
      <c r="J154" s="315">
        <v>50</v>
      </c>
      <c r="K154" s="311"/>
    </row>
    <row r="155" spans="2:11" s="1" customFormat="1" ht="15" customHeight="1">
      <c r="B155" s="288"/>
      <c r="C155" s="315" t="s">
        <v>2820</v>
      </c>
      <c r="D155" s="265"/>
      <c r="E155" s="265"/>
      <c r="F155" s="316" t="s">
        <v>2812</v>
      </c>
      <c r="G155" s="265"/>
      <c r="H155" s="315" t="s">
        <v>2852</v>
      </c>
      <c r="I155" s="315" t="s">
        <v>2822</v>
      </c>
      <c r="J155" s="315"/>
      <c r="K155" s="311"/>
    </row>
    <row r="156" spans="2:11" s="1" customFormat="1" ht="15" customHeight="1">
      <c r="B156" s="288"/>
      <c r="C156" s="315" t="s">
        <v>2831</v>
      </c>
      <c r="D156" s="265"/>
      <c r="E156" s="265"/>
      <c r="F156" s="316" t="s">
        <v>2818</v>
      </c>
      <c r="G156" s="265"/>
      <c r="H156" s="315" t="s">
        <v>2852</v>
      </c>
      <c r="I156" s="315" t="s">
        <v>2814</v>
      </c>
      <c r="J156" s="315">
        <v>50</v>
      </c>
      <c r="K156" s="311"/>
    </row>
    <row r="157" spans="2:11" s="1" customFormat="1" ht="15" customHeight="1">
      <c r="B157" s="288"/>
      <c r="C157" s="315" t="s">
        <v>2839</v>
      </c>
      <c r="D157" s="265"/>
      <c r="E157" s="265"/>
      <c r="F157" s="316" t="s">
        <v>2818</v>
      </c>
      <c r="G157" s="265"/>
      <c r="H157" s="315" t="s">
        <v>2852</v>
      </c>
      <c r="I157" s="315" t="s">
        <v>2814</v>
      </c>
      <c r="J157" s="315">
        <v>50</v>
      </c>
      <c r="K157" s="311"/>
    </row>
    <row r="158" spans="2:11" s="1" customFormat="1" ht="15" customHeight="1">
      <c r="B158" s="288"/>
      <c r="C158" s="315" t="s">
        <v>2837</v>
      </c>
      <c r="D158" s="265"/>
      <c r="E158" s="265"/>
      <c r="F158" s="316" t="s">
        <v>2818</v>
      </c>
      <c r="G158" s="265"/>
      <c r="H158" s="315" t="s">
        <v>2852</v>
      </c>
      <c r="I158" s="315" t="s">
        <v>2814</v>
      </c>
      <c r="J158" s="315">
        <v>50</v>
      </c>
      <c r="K158" s="311"/>
    </row>
    <row r="159" spans="2:11" s="1" customFormat="1" ht="15" customHeight="1">
      <c r="B159" s="288"/>
      <c r="C159" s="315" t="s">
        <v>102</v>
      </c>
      <c r="D159" s="265"/>
      <c r="E159" s="265"/>
      <c r="F159" s="316" t="s">
        <v>2812</v>
      </c>
      <c r="G159" s="265"/>
      <c r="H159" s="315" t="s">
        <v>2874</v>
      </c>
      <c r="I159" s="315" t="s">
        <v>2814</v>
      </c>
      <c r="J159" s="315" t="s">
        <v>2875</v>
      </c>
      <c r="K159" s="311"/>
    </row>
    <row r="160" spans="2:11" s="1" customFormat="1" ht="15" customHeight="1">
      <c r="B160" s="288"/>
      <c r="C160" s="315" t="s">
        <v>2876</v>
      </c>
      <c r="D160" s="265"/>
      <c r="E160" s="265"/>
      <c r="F160" s="316" t="s">
        <v>2812</v>
      </c>
      <c r="G160" s="265"/>
      <c r="H160" s="315" t="s">
        <v>2877</v>
      </c>
      <c r="I160" s="315" t="s">
        <v>2847</v>
      </c>
      <c r="J160" s="315"/>
      <c r="K160" s="311"/>
    </row>
    <row r="161" spans="2:11" s="1" customFormat="1" ht="15" customHeight="1">
      <c r="B161" s="317"/>
      <c r="C161" s="297"/>
      <c r="D161" s="297"/>
      <c r="E161" s="297"/>
      <c r="F161" s="297"/>
      <c r="G161" s="297"/>
      <c r="H161" s="297"/>
      <c r="I161" s="297"/>
      <c r="J161" s="297"/>
      <c r="K161" s="318"/>
    </row>
    <row r="162" spans="2:11" s="1" customFormat="1" ht="18.75" customHeight="1">
      <c r="B162" s="299"/>
      <c r="C162" s="309"/>
      <c r="D162" s="309"/>
      <c r="E162" s="309"/>
      <c r="F162" s="319"/>
      <c r="G162" s="309"/>
      <c r="H162" s="309"/>
      <c r="I162" s="309"/>
      <c r="J162" s="309"/>
      <c r="K162" s="299"/>
    </row>
    <row r="163" spans="2:11" s="1" customFormat="1" ht="18.75" customHeight="1">
      <c r="B163" s="272"/>
      <c r="C163" s="272"/>
      <c r="D163" s="272"/>
      <c r="E163" s="272"/>
      <c r="F163" s="272"/>
      <c r="G163" s="272"/>
      <c r="H163" s="272"/>
      <c r="I163" s="272"/>
      <c r="J163" s="272"/>
      <c r="K163" s="272"/>
    </row>
    <row r="164" spans="2:11" s="1" customFormat="1" ht="7.5" customHeight="1">
      <c r="B164" s="254"/>
      <c r="C164" s="255"/>
      <c r="D164" s="255"/>
      <c r="E164" s="255"/>
      <c r="F164" s="255"/>
      <c r="G164" s="255"/>
      <c r="H164" s="255"/>
      <c r="I164" s="255"/>
      <c r="J164" s="255"/>
      <c r="K164" s="256"/>
    </row>
    <row r="165" spans="2:11" s="1" customFormat="1" ht="45" customHeight="1">
      <c r="B165" s="257"/>
      <c r="C165" s="385" t="s">
        <v>2878</v>
      </c>
      <c r="D165" s="385"/>
      <c r="E165" s="385"/>
      <c r="F165" s="385"/>
      <c r="G165" s="385"/>
      <c r="H165" s="385"/>
      <c r="I165" s="385"/>
      <c r="J165" s="385"/>
      <c r="K165" s="258"/>
    </row>
    <row r="166" spans="2:11" s="1" customFormat="1" ht="17.25" customHeight="1">
      <c r="B166" s="257"/>
      <c r="C166" s="278" t="s">
        <v>2806</v>
      </c>
      <c r="D166" s="278"/>
      <c r="E166" s="278"/>
      <c r="F166" s="278" t="s">
        <v>2807</v>
      </c>
      <c r="G166" s="320"/>
      <c r="H166" s="321" t="s">
        <v>54</v>
      </c>
      <c r="I166" s="321" t="s">
        <v>57</v>
      </c>
      <c r="J166" s="278" t="s">
        <v>2808</v>
      </c>
      <c r="K166" s="258"/>
    </row>
    <row r="167" spans="2:11" s="1" customFormat="1" ht="17.25" customHeight="1">
      <c r="B167" s="259"/>
      <c r="C167" s="280" t="s">
        <v>2809</v>
      </c>
      <c r="D167" s="280"/>
      <c r="E167" s="280"/>
      <c r="F167" s="281" t="s">
        <v>2810</v>
      </c>
      <c r="G167" s="322"/>
      <c r="H167" s="323"/>
      <c r="I167" s="323"/>
      <c r="J167" s="280" t="s">
        <v>2811</v>
      </c>
      <c r="K167" s="260"/>
    </row>
    <row r="168" spans="2:11" s="1" customFormat="1" ht="5.25" customHeight="1">
      <c r="B168" s="288"/>
      <c r="C168" s="283"/>
      <c r="D168" s="283"/>
      <c r="E168" s="283"/>
      <c r="F168" s="283"/>
      <c r="G168" s="284"/>
      <c r="H168" s="283"/>
      <c r="I168" s="283"/>
      <c r="J168" s="283"/>
      <c r="K168" s="311"/>
    </row>
    <row r="169" spans="2:11" s="1" customFormat="1" ht="15" customHeight="1">
      <c r="B169" s="288"/>
      <c r="C169" s="265" t="s">
        <v>2815</v>
      </c>
      <c r="D169" s="265"/>
      <c r="E169" s="265"/>
      <c r="F169" s="286" t="s">
        <v>2812</v>
      </c>
      <c r="G169" s="265"/>
      <c r="H169" s="265" t="s">
        <v>2852</v>
      </c>
      <c r="I169" s="265" t="s">
        <v>2814</v>
      </c>
      <c r="J169" s="265">
        <v>120</v>
      </c>
      <c r="K169" s="311"/>
    </row>
    <row r="170" spans="2:11" s="1" customFormat="1" ht="15" customHeight="1">
      <c r="B170" s="288"/>
      <c r="C170" s="265" t="s">
        <v>2861</v>
      </c>
      <c r="D170" s="265"/>
      <c r="E170" s="265"/>
      <c r="F170" s="286" t="s">
        <v>2812</v>
      </c>
      <c r="G170" s="265"/>
      <c r="H170" s="265" t="s">
        <v>2862</v>
      </c>
      <c r="I170" s="265" t="s">
        <v>2814</v>
      </c>
      <c r="J170" s="265" t="s">
        <v>2863</v>
      </c>
      <c r="K170" s="311"/>
    </row>
    <row r="171" spans="2:11" s="1" customFormat="1" ht="15" customHeight="1">
      <c r="B171" s="288"/>
      <c r="C171" s="265" t="s">
        <v>2760</v>
      </c>
      <c r="D171" s="265"/>
      <c r="E171" s="265"/>
      <c r="F171" s="286" t="s">
        <v>2812</v>
      </c>
      <c r="G171" s="265"/>
      <c r="H171" s="265" t="s">
        <v>2879</v>
      </c>
      <c r="I171" s="265" t="s">
        <v>2814</v>
      </c>
      <c r="J171" s="265" t="s">
        <v>2863</v>
      </c>
      <c r="K171" s="311"/>
    </row>
    <row r="172" spans="2:11" s="1" customFormat="1" ht="15" customHeight="1">
      <c r="B172" s="288"/>
      <c r="C172" s="265" t="s">
        <v>2817</v>
      </c>
      <c r="D172" s="265"/>
      <c r="E172" s="265"/>
      <c r="F172" s="286" t="s">
        <v>2818</v>
      </c>
      <c r="G172" s="265"/>
      <c r="H172" s="265" t="s">
        <v>2879</v>
      </c>
      <c r="I172" s="265" t="s">
        <v>2814</v>
      </c>
      <c r="J172" s="265">
        <v>50</v>
      </c>
      <c r="K172" s="311"/>
    </row>
    <row r="173" spans="2:11" s="1" customFormat="1" ht="15" customHeight="1">
      <c r="B173" s="288"/>
      <c r="C173" s="265" t="s">
        <v>2820</v>
      </c>
      <c r="D173" s="265"/>
      <c r="E173" s="265"/>
      <c r="F173" s="286" t="s">
        <v>2812</v>
      </c>
      <c r="G173" s="265"/>
      <c r="H173" s="265" t="s">
        <v>2879</v>
      </c>
      <c r="I173" s="265" t="s">
        <v>2822</v>
      </c>
      <c r="J173" s="265"/>
      <c r="K173" s="311"/>
    </row>
    <row r="174" spans="2:11" s="1" customFormat="1" ht="15" customHeight="1">
      <c r="B174" s="288"/>
      <c r="C174" s="265" t="s">
        <v>2831</v>
      </c>
      <c r="D174" s="265"/>
      <c r="E174" s="265"/>
      <c r="F174" s="286" t="s">
        <v>2818</v>
      </c>
      <c r="G174" s="265"/>
      <c r="H174" s="265" t="s">
        <v>2879</v>
      </c>
      <c r="I174" s="265" t="s">
        <v>2814</v>
      </c>
      <c r="J174" s="265">
        <v>50</v>
      </c>
      <c r="K174" s="311"/>
    </row>
    <row r="175" spans="2:11" s="1" customFormat="1" ht="15" customHeight="1">
      <c r="B175" s="288"/>
      <c r="C175" s="265" t="s">
        <v>2839</v>
      </c>
      <c r="D175" s="265"/>
      <c r="E175" s="265"/>
      <c r="F175" s="286" t="s">
        <v>2818</v>
      </c>
      <c r="G175" s="265"/>
      <c r="H175" s="265" t="s">
        <v>2879</v>
      </c>
      <c r="I175" s="265" t="s">
        <v>2814</v>
      </c>
      <c r="J175" s="265">
        <v>50</v>
      </c>
      <c r="K175" s="311"/>
    </row>
    <row r="176" spans="2:11" s="1" customFormat="1" ht="15" customHeight="1">
      <c r="B176" s="288"/>
      <c r="C176" s="265" t="s">
        <v>2837</v>
      </c>
      <c r="D176" s="265"/>
      <c r="E176" s="265"/>
      <c r="F176" s="286" t="s">
        <v>2818</v>
      </c>
      <c r="G176" s="265"/>
      <c r="H176" s="265" t="s">
        <v>2879</v>
      </c>
      <c r="I176" s="265" t="s">
        <v>2814</v>
      </c>
      <c r="J176" s="265">
        <v>50</v>
      </c>
      <c r="K176" s="311"/>
    </row>
    <row r="177" spans="2:11" s="1" customFormat="1" ht="15" customHeight="1">
      <c r="B177" s="288"/>
      <c r="C177" s="265" t="s">
        <v>129</v>
      </c>
      <c r="D177" s="265"/>
      <c r="E177" s="265"/>
      <c r="F177" s="286" t="s">
        <v>2812</v>
      </c>
      <c r="G177" s="265"/>
      <c r="H177" s="265" t="s">
        <v>2880</v>
      </c>
      <c r="I177" s="265" t="s">
        <v>2881</v>
      </c>
      <c r="J177" s="265"/>
      <c r="K177" s="311"/>
    </row>
    <row r="178" spans="2:11" s="1" customFormat="1" ht="15" customHeight="1">
      <c r="B178" s="288"/>
      <c r="C178" s="265" t="s">
        <v>57</v>
      </c>
      <c r="D178" s="265"/>
      <c r="E178" s="265"/>
      <c r="F178" s="286" t="s">
        <v>2812</v>
      </c>
      <c r="G178" s="265"/>
      <c r="H178" s="265" t="s">
        <v>2882</v>
      </c>
      <c r="I178" s="265" t="s">
        <v>2883</v>
      </c>
      <c r="J178" s="265">
        <v>1</v>
      </c>
      <c r="K178" s="311"/>
    </row>
    <row r="179" spans="2:11" s="1" customFormat="1" ht="15" customHeight="1">
      <c r="B179" s="288"/>
      <c r="C179" s="265" t="s">
        <v>53</v>
      </c>
      <c r="D179" s="265"/>
      <c r="E179" s="265"/>
      <c r="F179" s="286" t="s">
        <v>2812</v>
      </c>
      <c r="G179" s="265"/>
      <c r="H179" s="265" t="s">
        <v>2884</v>
      </c>
      <c r="I179" s="265" t="s">
        <v>2814</v>
      </c>
      <c r="J179" s="265">
        <v>20</v>
      </c>
      <c r="K179" s="311"/>
    </row>
    <row r="180" spans="2:11" s="1" customFormat="1" ht="15" customHeight="1">
      <c r="B180" s="288"/>
      <c r="C180" s="265" t="s">
        <v>54</v>
      </c>
      <c r="D180" s="265"/>
      <c r="E180" s="265"/>
      <c r="F180" s="286" t="s">
        <v>2812</v>
      </c>
      <c r="G180" s="265"/>
      <c r="H180" s="265" t="s">
        <v>2885</v>
      </c>
      <c r="I180" s="265" t="s">
        <v>2814</v>
      </c>
      <c r="J180" s="265">
        <v>255</v>
      </c>
      <c r="K180" s="311"/>
    </row>
    <row r="181" spans="2:11" s="1" customFormat="1" ht="15" customHeight="1">
      <c r="B181" s="288"/>
      <c r="C181" s="265" t="s">
        <v>130</v>
      </c>
      <c r="D181" s="265"/>
      <c r="E181" s="265"/>
      <c r="F181" s="286" t="s">
        <v>2812</v>
      </c>
      <c r="G181" s="265"/>
      <c r="H181" s="265" t="s">
        <v>2776</v>
      </c>
      <c r="I181" s="265" t="s">
        <v>2814</v>
      </c>
      <c r="J181" s="265">
        <v>10</v>
      </c>
      <c r="K181" s="311"/>
    </row>
    <row r="182" spans="2:11" s="1" customFormat="1" ht="15" customHeight="1">
      <c r="B182" s="288"/>
      <c r="C182" s="265" t="s">
        <v>131</v>
      </c>
      <c r="D182" s="265"/>
      <c r="E182" s="265"/>
      <c r="F182" s="286" t="s">
        <v>2812</v>
      </c>
      <c r="G182" s="265"/>
      <c r="H182" s="265" t="s">
        <v>2886</v>
      </c>
      <c r="I182" s="265" t="s">
        <v>2847</v>
      </c>
      <c r="J182" s="265"/>
      <c r="K182" s="311"/>
    </row>
    <row r="183" spans="2:11" s="1" customFormat="1" ht="15" customHeight="1">
      <c r="B183" s="288"/>
      <c r="C183" s="265" t="s">
        <v>2887</v>
      </c>
      <c r="D183" s="265"/>
      <c r="E183" s="265"/>
      <c r="F183" s="286" t="s">
        <v>2812</v>
      </c>
      <c r="G183" s="265"/>
      <c r="H183" s="265" t="s">
        <v>2888</v>
      </c>
      <c r="I183" s="265" t="s">
        <v>2847</v>
      </c>
      <c r="J183" s="265"/>
      <c r="K183" s="311"/>
    </row>
    <row r="184" spans="2:11" s="1" customFormat="1" ht="15" customHeight="1">
      <c r="B184" s="288"/>
      <c r="C184" s="265" t="s">
        <v>2876</v>
      </c>
      <c r="D184" s="265"/>
      <c r="E184" s="265"/>
      <c r="F184" s="286" t="s">
        <v>2812</v>
      </c>
      <c r="G184" s="265"/>
      <c r="H184" s="265" t="s">
        <v>2889</v>
      </c>
      <c r="I184" s="265" t="s">
        <v>2847</v>
      </c>
      <c r="J184" s="265"/>
      <c r="K184" s="311"/>
    </row>
    <row r="185" spans="2:11" s="1" customFormat="1" ht="15" customHeight="1">
      <c r="B185" s="288"/>
      <c r="C185" s="265" t="s">
        <v>133</v>
      </c>
      <c r="D185" s="265"/>
      <c r="E185" s="265"/>
      <c r="F185" s="286" t="s">
        <v>2818</v>
      </c>
      <c r="G185" s="265"/>
      <c r="H185" s="265" t="s">
        <v>2890</v>
      </c>
      <c r="I185" s="265" t="s">
        <v>2814</v>
      </c>
      <c r="J185" s="265">
        <v>50</v>
      </c>
      <c r="K185" s="311"/>
    </row>
    <row r="186" spans="2:11" s="1" customFormat="1" ht="15" customHeight="1">
      <c r="B186" s="288"/>
      <c r="C186" s="265" t="s">
        <v>2891</v>
      </c>
      <c r="D186" s="265"/>
      <c r="E186" s="265"/>
      <c r="F186" s="286" t="s">
        <v>2818</v>
      </c>
      <c r="G186" s="265"/>
      <c r="H186" s="265" t="s">
        <v>2892</v>
      </c>
      <c r="I186" s="265" t="s">
        <v>2893</v>
      </c>
      <c r="J186" s="265"/>
      <c r="K186" s="311"/>
    </row>
    <row r="187" spans="2:11" s="1" customFormat="1" ht="15" customHeight="1">
      <c r="B187" s="288"/>
      <c r="C187" s="265" t="s">
        <v>2894</v>
      </c>
      <c r="D187" s="265"/>
      <c r="E187" s="265"/>
      <c r="F187" s="286" t="s">
        <v>2818</v>
      </c>
      <c r="G187" s="265"/>
      <c r="H187" s="265" t="s">
        <v>2895</v>
      </c>
      <c r="I187" s="265" t="s">
        <v>2893</v>
      </c>
      <c r="J187" s="265"/>
      <c r="K187" s="311"/>
    </row>
    <row r="188" spans="2:11" s="1" customFormat="1" ht="15" customHeight="1">
      <c r="B188" s="288"/>
      <c r="C188" s="265" t="s">
        <v>2896</v>
      </c>
      <c r="D188" s="265"/>
      <c r="E188" s="265"/>
      <c r="F188" s="286" t="s">
        <v>2818</v>
      </c>
      <c r="G188" s="265"/>
      <c r="H188" s="265" t="s">
        <v>2897</v>
      </c>
      <c r="I188" s="265" t="s">
        <v>2893</v>
      </c>
      <c r="J188" s="265"/>
      <c r="K188" s="311"/>
    </row>
    <row r="189" spans="2:11" s="1" customFormat="1" ht="15" customHeight="1">
      <c r="B189" s="288"/>
      <c r="C189" s="324" t="s">
        <v>2898</v>
      </c>
      <c r="D189" s="265"/>
      <c r="E189" s="265"/>
      <c r="F189" s="286" t="s">
        <v>2818</v>
      </c>
      <c r="G189" s="265"/>
      <c r="H189" s="265" t="s">
        <v>2899</v>
      </c>
      <c r="I189" s="265" t="s">
        <v>2900</v>
      </c>
      <c r="J189" s="325" t="s">
        <v>2901</v>
      </c>
      <c r="K189" s="311"/>
    </row>
    <row r="190" spans="2:11" s="1" customFormat="1" ht="15" customHeight="1">
      <c r="B190" s="288"/>
      <c r="C190" s="324" t="s">
        <v>42</v>
      </c>
      <c r="D190" s="265"/>
      <c r="E190" s="265"/>
      <c r="F190" s="286" t="s">
        <v>2812</v>
      </c>
      <c r="G190" s="265"/>
      <c r="H190" s="262" t="s">
        <v>2902</v>
      </c>
      <c r="I190" s="265" t="s">
        <v>2903</v>
      </c>
      <c r="J190" s="265"/>
      <c r="K190" s="311"/>
    </row>
    <row r="191" spans="2:11" s="1" customFormat="1" ht="15" customHeight="1">
      <c r="B191" s="288"/>
      <c r="C191" s="324" t="s">
        <v>2904</v>
      </c>
      <c r="D191" s="265"/>
      <c r="E191" s="265"/>
      <c r="F191" s="286" t="s">
        <v>2812</v>
      </c>
      <c r="G191" s="265"/>
      <c r="H191" s="265" t="s">
        <v>2905</v>
      </c>
      <c r="I191" s="265" t="s">
        <v>2847</v>
      </c>
      <c r="J191" s="265"/>
      <c r="K191" s="311"/>
    </row>
    <row r="192" spans="2:11" s="1" customFormat="1" ht="15" customHeight="1">
      <c r="B192" s="288"/>
      <c r="C192" s="324" t="s">
        <v>2906</v>
      </c>
      <c r="D192" s="265"/>
      <c r="E192" s="265"/>
      <c r="F192" s="286" t="s">
        <v>2812</v>
      </c>
      <c r="G192" s="265"/>
      <c r="H192" s="265" t="s">
        <v>2907</v>
      </c>
      <c r="I192" s="265" t="s">
        <v>2847</v>
      </c>
      <c r="J192" s="265"/>
      <c r="K192" s="311"/>
    </row>
    <row r="193" spans="2:11" s="1" customFormat="1" ht="15" customHeight="1">
      <c r="B193" s="288"/>
      <c r="C193" s="324" t="s">
        <v>2908</v>
      </c>
      <c r="D193" s="265"/>
      <c r="E193" s="265"/>
      <c r="F193" s="286" t="s">
        <v>2818</v>
      </c>
      <c r="G193" s="265"/>
      <c r="H193" s="265" t="s">
        <v>2909</v>
      </c>
      <c r="I193" s="265" t="s">
        <v>2847</v>
      </c>
      <c r="J193" s="265"/>
      <c r="K193" s="311"/>
    </row>
    <row r="194" spans="2:11" s="1" customFormat="1" ht="15" customHeight="1">
      <c r="B194" s="317"/>
      <c r="C194" s="326"/>
      <c r="D194" s="297"/>
      <c r="E194" s="297"/>
      <c r="F194" s="297"/>
      <c r="G194" s="297"/>
      <c r="H194" s="297"/>
      <c r="I194" s="297"/>
      <c r="J194" s="297"/>
      <c r="K194" s="318"/>
    </row>
    <row r="195" spans="2:11" s="1" customFormat="1" ht="18.75" customHeight="1">
      <c r="B195" s="299"/>
      <c r="C195" s="309"/>
      <c r="D195" s="309"/>
      <c r="E195" s="309"/>
      <c r="F195" s="319"/>
      <c r="G195" s="309"/>
      <c r="H195" s="309"/>
      <c r="I195" s="309"/>
      <c r="J195" s="309"/>
      <c r="K195" s="299"/>
    </row>
    <row r="196" spans="2:11" s="1" customFormat="1" ht="18.75" customHeight="1">
      <c r="B196" s="299"/>
      <c r="C196" s="309"/>
      <c r="D196" s="309"/>
      <c r="E196" s="309"/>
      <c r="F196" s="319"/>
      <c r="G196" s="309"/>
      <c r="H196" s="309"/>
      <c r="I196" s="309"/>
      <c r="J196" s="309"/>
      <c r="K196" s="299"/>
    </row>
    <row r="197" spans="2:11" s="1" customFormat="1" ht="18.75" customHeight="1">
      <c r="B197" s="272"/>
      <c r="C197" s="272"/>
      <c r="D197" s="272"/>
      <c r="E197" s="272"/>
      <c r="F197" s="272"/>
      <c r="G197" s="272"/>
      <c r="H197" s="272"/>
      <c r="I197" s="272"/>
      <c r="J197" s="272"/>
      <c r="K197" s="272"/>
    </row>
    <row r="198" spans="2:11" s="1" customFormat="1" ht="13.5">
      <c r="B198" s="254"/>
      <c r="C198" s="255"/>
      <c r="D198" s="255"/>
      <c r="E198" s="255"/>
      <c r="F198" s="255"/>
      <c r="G198" s="255"/>
      <c r="H198" s="255"/>
      <c r="I198" s="255"/>
      <c r="J198" s="255"/>
      <c r="K198" s="256"/>
    </row>
    <row r="199" spans="2:11" s="1" customFormat="1" ht="21">
      <c r="B199" s="257"/>
      <c r="C199" s="385" t="s">
        <v>2910</v>
      </c>
      <c r="D199" s="385"/>
      <c r="E199" s="385"/>
      <c r="F199" s="385"/>
      <c r="G199" s="385"/>
      <c r="H199" s="385"/>
      <c r="I199" s="385"/>
      <c r="J199" s="385"/>
      <c r="K199" s="258"/>
    </row>
    <row r="200" spans="2:11" s="1" customFormat="1" ht="25.5" customHeight="1">
      <c r="B200" s="257"/>
      <c r="C200" s="327" t="s">
        <v>2911</v>
      </c>
      <c r="D200" s="327"/>
      <c r="E200" s="327"/>
      <c r="F200" s="327" t="s">
        <v>2912</v>
      </c>
      <c r="G200" s="328"/>
      <c r="H200" s="391" t="s">
        <v>2913</v>
      </c>
      <c r="I200" s="391"/>
      <c r="J200" s="391"/>
      <c r="K200" s="258"/>
    </row>
    <row r="201" spans="2:11" s="1" customFormat="1" ht="5.25" customHeight="1">
      <c r="B201" s="288"/>
      <c r="C201" s="283"/>
      <c r="D201" s="283"/>
      <c r="E201" s="283"/>
      <c r="F201" s="283"/>
      <c r="G201" s="309"/>
      <c r="H201" s="283"/>
      <c r="I201" s="283"/>
      <c r="J201" s="283"/>
      <c r="K201" s="311"/>
    </row>
    <row r="202" spans="2:11" s="1" customFormat="1" ht="15" customHeight="1">
      <c r="B202" s="288"/>
      <c r="C202" s="265" t="s">
        <v>2903</v>
      </c>
      <c r="D202" s="265"/>
      <c r="E202" s="265"/>
      <c r="F202" s="286" t="s">
        <v>43</v>
      </c>
      <c r="G202" s="265"/>
      <c r="H202" s="390" t="s">
        <v>2914</v>
      </c>
      <c r="I202" s="390"/>
      <c r="J202" s="390"/>
      <c r="K202" s="311"/>
    </row>
    <row r="203" spans="2:11" s="1" customFormat="1" ht="15" customHeight="1">
      <c r="B203" s="288"/>
      <c r="C203" s="265"/>
      <c r="D203" s="265"/>
      <c r="E203" s="265"/>
      <c r="F203" s="286" t="s">
        <v>44</v>
      </c>
      <c r="G203" s="265"/>
      <c r="H203" s="390" t="s">
        <v>2915</v>
      </c>
      <c r="I203" s="390"/>
      <c r="J203" s="390"/>
      <c r="K203" s="311"/>
    </row>
    <row r="204" spans="2:11" s="1" customFormat="1" ht="15" customHeight="1">
      <c r="B204" s="288"/>
      <c r="C204" s="265"/>
      <c r="D204" s="265"/>
      <c r="E204" s="265"/>
      <c r="F204" s="286" t="s">
        <v>47</v>
      </c>
      <c r="G204" s="265"/>
      <c r="H204" s="390" t="s">
        <v>2916</v>
      </c>
      <c r="I204" s="390"/>
      <c r="J204" s="390"/>
      <c r="K204" s="311"/>
    </row>
    <row r="205" spans="2:11" s="1" customFormat="1" ht="15" customHeight="1">
      <c r="B205" s="288"/>
      <c r="C205" s="265"/>
      <c r="D205" s="265"/>
      <c r="E205" s="265"/>
      <c r="F205" s="286" t="s">
        <v>45</v>
      </c>
      <c r="G205" s="265"/>
      <c r="H205" s="390" t="s">
        <v>2917</v>
      </c>
      <c r="I205" s="390"/>
      <c r="J205" s="390"/>
      <c r="K205" s="311"/>
    </row>
    <row r="206" spans="2:11" s="1" customFormat="1" ht="15" customHeight="1">
      <c r="B206" s="288"/>
      <c r="C206" s="265"/>
      <c r="D206" s="265"/>
      <c r="E206" s="265"/>
      <c r="F206" s="286" t="s">
        <v>46</v>
      </c>
      <c r="G206" s="265"/>
      <c r="H206" s="390" t="s">
        <v>2918</v>
      </c>
      <c r="I206" s="390"/>
      <c r="J206" s="390"/>
      <c r="K206" s="311"/>
    </row>
    <row r="207" spans="2:11" s="1" customFormat="1" ht="15" customHeight="1">
      <c r="B207" s="288"/>
      <c r="C207" s="265"/>
      <c r="D207" s="265"/>
      <c r="E207" s="265"/>
      <c r="F207" s="286"/>
      <c r="G207" s="265"/>
      <c r="H207" s="265"/>
      <c r="I207" s="265"/>
      <c r="J207" s="265"/>
      <c r="K207" s="311"/>
    </row>
    <row r="208" spans="2:11" s="1" customFormat="1" ht="15" customHeight="1">
      <c r="B208" s="288"/>
      <c r="C208" s="265" t="s">
        <v>2859</v>
      </c>
      <c r="D208" s="265"/>
      <c r="E208" s="265"/>
      <c r="F208" s="286" t="s">
        <v>79</v>
      </c>
      <c r="G208" s="265"/>
      <c r="H208" s="390" t="s">
        <v>2919</v>
      </c>
      <c r="I208" s="390"/>
      <c r="J208" s="390"/>
      <c r="K208" s="311"/>
    </row>
    <row r="209" spans="2:11" s="1" customFormat="1" ht="15" customHeight="1">
      <c r="B209" s="288"/>
      <c r="C209" s="265"/>
      <c r="D209" s="265"/>
      <c r="E209" s="265"/>
      <c r="F209" s="286" t="s">
        <v>2755</v>
      </c>
      <c r="G209" s="265"/>
      <c r="H209" s="390" t="s">
        <v>2756</v>
      </c>
      <c r="I209" s="390"/>
      <c r="J209" s="390"/>
      <c r="K209" s="311"/>
    </row>
    <row r="210" spans="2:11" s="1" customFormat="1" ht="15" customHeight="1">
      <c r="B210" s="288"/>
      <c r="C210" s="265"/>
      <c r="D210" s="265"/>
      <c r="E210" s="265"/>
      <c r="F210" s="286" t="s">
        <v>2753</v>
      </c>
      <c r="G210" s="265"/>
      <c r="H210" s="390" t="s">
        <v>2920</v>
      </c>
      <c r="I210" s="390"/>
      <c r="J210" s="390"/>
      <c r="K210" s="311"/>
    </row>
    <row r="211" spans="2:11" s="1" customFormat="1" ht="15" customHeight="1">
      <c r="B211" s="329"/>
      <c r="C211" s="265"/>
      <c r="D211" s="265"/>
      <c r="E211" s="265"/>
      <c r="F211" s="286" t="s">
        <v>2757</v>
      </c>
      <c r="G211" s="324"/>
      <c r="H211" s="389" t="s">
        <v>96</v>
      </c>
      <c r="I211" s="389"/>
      <c r="J211" s="389"/>
      <c r="K211" s="330"/>
    </row>
    <row r="212" spans="2:11" s="1" customFormat="1" ht="15" customHeight="1">
      <c r="B212" s="329"/>
      <c r="C212" s="265"/>
      <c r="D212" s="265"/>
      <c r="E212" s="265"/>
      <c r="F212" s="286" t="s">
        <v>2758</v>
      </c>
      <c r="G212" s="324"/>
      <c r="H212" s="389" t="s">
        <v>2733</v>
      </c>
      <c r="I212" s="389"/>
      <c r="J212" s="389"/>
      <c r="K212" s="330"/>
    </row>
    <row r="213" spans="2:11" s="1" customFormat="1" ht="15" customHeight="1">
      <c r="B213" s="329"/>
      <c r="C213" s="265"/>
      <c r="D213" s="265"/>
      <c r="E213" s="265"/>
      <c r="F213" s="286"/>
      <c r="G213" s="324"/>
      <c r="H213" s="315"/>
      <c r="I213" s="315"/>
      <c r="J213" s="315"/>
      <c r="K213" s="330"/>
    </row>
    <row r="214" spans="2:11" s="1" customFormat="1" ht="15" customHeight="1">
      <c r="B214" s="329"/>
      <c r="C214" s="265" t="s">
        <v>2883</v>
      </c>
      <c r="D214" s="265"/>
      <c r="E214" s="265"/>
      <c r="F214" s="286">
        <v>1</v>
      </c>
      <c r="G214" s="324"/>
      <c r="H214" s="389" t="s">
        <v>2921</v>
      </c>
      <c r="I214" s="389"/>
      <c r="J214" s="389"/>
      <c r="K214" s="330"/>
    </row>
    <row r="215" spans="2:11" s="1" customFormat="1" ht="15" customHeight="1">
      <c r="B215" s="329"/>
      <c r="C215" s="265"/>
      <c r="D215" s="265"/>
      <c r="E215" s="265"/>
      <c r="F215" s="286">
        <v>2</v>
      </c>
      <c r="G215" s="324"/>
      <c r="H215" s="389" t="s">
        <v>2922</v>
      </c>
      <c r="I215" s="389"/>
      <c r="J215" s="389"/>
      <c r="K215" s="330"/>
    </row>
    <row r="216" spans="2:11" s="1" customFormat="1" ht="15" customHeight="1">
      <c r="B216" s="329"/>
      <c r="C216" s="265"/>
      <c r="D216" s="265"/>
      <c r="E216" s="265"/>
      <c r="F216" s="286">
        <v>3</v>
      </c>
      <c r="G216" s="324"/>
      <c r="H216" s="389" t="s">
        <v>2923</v>
      </c>
      <c r="I216" s="389"/>
      <c r="J216" s="389"/>
      <c r="K216" s="330"/>
    </row>
    <row r="217" spans="2:11" s="1" customFormat="1" ht="15" customHeight="1">
      <c r="B217" s="329"/>
      <c r="C217" s="265"/>
      <c r="D217" s="265"/>
      <c r="E217" s="265"/>
      <c r="F217" s="286">
        <v>4</v>
      </c>
      <c r="G217" s="324"/>
      <c r="H217" s="389" t="s">
        <v>2924</v>
      </c>
      <c r="I217" s="389"/>
      <c r="J217" s="389"/>
      <c r="K217" s="330"/>
    </row>
    <row r="218" spans="2:11" s="1" customFormat="1" ht="12.75" customHeight="1">
      <c r="B218" s="331"/>
      <c r="C218" s="332"/>
      <c r="D218" s="332"/>
      <c r="E218" s="332"/>
      <c r="F218" s="332"/>
      <c r="G218" s="332"/>
      <c r="H218" s="332"/>
      <c r="I218" s="332"/>
      <c r="J218" s="332"/>
      <c r="K218" s="33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dc:creator>
  <cp:keywords/>
  <dc:description/>
  <cp:lastModifiedBy>Černá Andrea</cp:lastModifiedBy>
  <dcterms:created xsi:type="dcterms:W3CDTF">2020-08-17T21:22:46Z</dcterms:created>
  <dcterms:modified xsi:type="dcterms:W3CDTF">2020-08-19T06:19:46Z</dcterms:modified>
  <cp:category/>
  <cp:version/>
  <cp:contentType/>
  <cp:contentStatus/>
</cp:coreProperties>
</file>