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12018b - Oprava silnice ..." sheetId="2" r:id="rId2"/>
  </sheets>
  <definedNames>
    <definedName name="_xlnm.Print_Area" localSheetId="0">'Rekapitulace stavby'!$D$4:$AO$76,'Rekapitulace stavby'!$C$82:$AQ$96</definedName>
    <definedName name="_xlnm._FilterDatabase" localSheetId="1" hidden="1">'312018b - Oprava silnice ...'!$C$117:$K$223</definedName>
    <definedName name="_xlnm.Print_Area" localSheetId="1">'312018b - Oprava silnice ...'!$C$4:$J$76,'312018b - Oprava silnice ...'!$C$107:$K$223</definedName>
    <definedName name="_xlnm.Print_Titles" localSheetId="0">'Rekapitulace stavby'!$92:$92</definedName>
    <definedName name="_xlnm.Print_Titles" localSheetId="1">'312018b - Oprava silnice ...'!$117:$117</definedName>
  </definedNames>
  <calcPr fullCalcOnLoad="1"/>
</workbook>
</file>

<file path=xl/sharedStrings.xml><?xml version="1.0" encoding="utf-8"?>
<sst xmlns="http://schemas.openxmlformats.org/spreadsheetml/2006/main" count="1306" uniqueCount="328">
  <si>
    <t>Export Komplet</t>
  </si>
  <si>
    <t/>
  </si>
  <si>
    <t>2.0</t>
  </si>
  <si>
    <t>ZAMOK</t>
  </si>
  <si>
    <t>False</t>
  </si>
  <si>
    <t>{76fa7916-f714-4788-bd0c-4e7e0ea151ad}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</si>
  <si>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</si>
  <si>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</si>
  <si>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</si>
  <si>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</si>
  <si>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</si>
  <si>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</si>
  <si>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</si>
  <si>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</si>
  <si>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312018b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</si>
  <si>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</si>
  <si>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</si>
  <si>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silnice III/1947, Mokrá - Etapa II.</t>
  </si>
  <si>
    <t>KSO:</t>
  </si>
  <si>
    <t>CC-CZ:</t>
  </si>
  <si>
    <t>Místo:</t>
  </si>
  <si>
    <t>Štoutov</t>
  </si>
  <si>
    <t>Datum:</t>
  </si>
  <si>
    <t>15. 6. 2018</t>
  </si>
  <si>
    <t>Zadavatel:</t>
  </si>
  <si>
    <t>IČ:</t>
  </si>
  <si>
    <t xml:space="preserve">709 47 023 </t>
  </si>
  <si>
    <t>KSÚS KK, p.o.</t>
  </si>
  <si>
    <t>DIČ:</t>
  </si>
  <si>
    <t>Uchazeč:</t>
  </si>
  <si>
    <t>Vyplň údaj</t>
  </si>
  <si>
    <t>Projektant:</t>
  </si>
  <si>
    <t>263 92 526</t>
  </si>
  <si>
    <t>DSVA, s.r.o. - t. Lebr, Ing. P. Král</t>
  </si>
  <si>
    <t>True</t>
  </si>
  <si>
    <t>Zpracovatel:</t>
  </si>
  <si>
    <t>DSVA, s.r.o. - P. Kokeš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</si>
  <si>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</si>
  <si>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</si>
  <si>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</si>
  <si>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</si>
  <si>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</si>
  <si>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</si>
  <si>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</si>
  <si>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</si>
  <si>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</si>
  <si>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</si>
  <si>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</si>
  <si>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</si>
  <si>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</si>
  <si>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</si>
  <si>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</si>
  <si>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</si>
  <si>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</si>
  <si>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</si>
  <si>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</si>
  <si>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</si>
  <si>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</si>
  <si>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</si>
  <si>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</si>
  <si>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</si>
  <si>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</si>
  <si>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</si>
  <si>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</si>
  <si>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</si>
  <si>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</si>
  <si>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</si>
  <si>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</si>
  <si>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</si>
  <si>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</si>
  <si>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</si>
  <si>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</si>
  <si>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</si>
  <si>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</si>
  <si>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</si>
  <si>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</si>
  <si>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</si>
  <si>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</si>
  <si>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</si>
  <si>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</si>
  <si>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</si>
  <si>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</si>
  <si>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</si>
  <si>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</si>
  <si>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</si>
  <si>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</si>
  <si>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</si>
  <si>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</si>
  <si>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</si>
  <si>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</si>
  <si>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</si>
  <si>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</si>
  <si>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</si>
  <si>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</si>
  <si>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</si>
  <si>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</si>
  <si>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</si>
  <si>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</si>
  <si>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</si>
  <si>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</si>
  <si>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</si>
  <si>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</si>
  <si>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</si>
  <si>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</si>
  <si>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</si>
  <si>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</si>
  <si>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</si>
  <si>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</si>
  <si>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</si>
  <si>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</si>
  <si>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</si>
  <si>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</si>
  <si>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</si>
  <si>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</si>
  <si>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</si>
  <si>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</si>
  <si>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11372</t>
  </si>
  <si>
    <t>FRÉZOVÁNÍ ZPEVNĚNÝCH PLOCH ASFALTOVÝCH</t>
  </si>
  <si>
    <t>M3</t>
  </si>
  <si>
    <t>4</t>
  </si>
  <si>
    <t>1207178960</t>
  </si>
  <si>
    <t>P</t>
  </si>
  <si>
    <t>Poznámka k položce:
Frézovaný materiál bude odkoupen zhotovitelem</t>
  </si>
  <si>
    <t>VV</t>
  </si>
  <si>
    <t>5485*0,03 "vozovka</t>
  </si>
  <si>
    <t>115*0,04 "most</t>
  </si>
  <si>
    <t>Součet</t>
  </si>
  <si>
    <t>11313</t>
  </si>
  <si>
    <t>ODSTRANĚNÍ KRYTU ZPEVNĚNÝCH PLOCH S ASFALTOVÝM POJIVEM</t>
  </si>
  <si>
    <t>1906657962</t>
  </si>
  <si>
    <t>Poznámka k položce:
zbytek obrusné vrstvy po odfrézování tl. 20 mm</t>
  </si>
  <si>
    <t>1630*0,02 "okraje vozovky</t>
  </si>
  <si>
    <t>3</t>
  </si>
  <si>
    <t>11333</t>
  </si>
  <si>
    <t>ODSTRANĚNÍ PODKLADU ZPEVNĚNÝCH PLOCH S ASFALT POJIVEM</t>
  </si>
  <si>
    <t>-158838697</t>
  </si>
  <si>
    <t>Poznámka k položce:
penetrační makadam (PMH) tl. 120 mm</t>
  </si>
  <si>
    <t>1630*0,06*1,05 "okraje vozovky</t>
  </si>
  <si>
    <t>11332</t>
  </si>
  <si>
    <t>ODSTRANĚNÍ PODKLADŮ ZPEVNĚNÝCH PLOCH Z KAMENIVA NESTMELENÉHO</t>
  </si>
  <si>
    <t>-556961111</t>
  </si>
  <si>
    <t>1630*0,44*1,15 "okraje vozovky</t>
  </si>
  <si>
    <t>5</t>
  </si>
  <si>
    <t>12110</t>
  </si>
  <si>
    <t>SEJMUTÍ ORNICE NEBO LESNÍ PŮDY</t>
  </si>
  <si>
    <t>513420704</t>
  </si>
  <si>
    <t>1015*0,5*0,1*2</t>
  </si>
  <si>
    <t>6</t>
  </si>
  <si>
    <t>12273</t>
  </si>
  <si>
    <t>ODKOPÁVKY A PROKOPÁVKY OBECNÉ TŘ. I</t>
  </si>
  <si>
    <t>-1664737173</t>
  </si>
  <si>
    <t>(1*0,5/2)*1630</t>
  </si>
  <si>
    <t>7</t>
  </si>
  <si>
    <t>17110</t>
  </si>
  <si>
    <t>ULOŽENÍ SYPANINY DO NÁSYPŮ SE ZHUTNĚNÍM</t>
  </si>
  <si>
    <t>747585304</t>
  </si>
  <si>
    <t>Poznámka k položce:
použit vhodný výkopek</t>
  </si>
  <si>
    <t>407,5 "podorniční vrstva</t>
  </si>
  <si>
    <t>8</t>
  </si>
  <si>
    <t>18221</t>
  </si>
  <si>
    <t>ROZPROSTŘENÍ ORNICE VE SVAHU V TL DO 0,10M</t>
  </si>
  <si>
    <t>M2</t>
  </si>
  <si>
    <t>1502389122</t>
  </si>
  <si>
    <t>1015*0,5*2</t>
  </si>
  <si>
    <t>9</t>
  </si>
  <si>
    <t>18242</t>
  </si>
  <si>
    <t>ZALOŽENÍ TRÁVNÍKU HYDROOSEVEM NA ORNICI</t>
  </si>
  <si>
    <t>-1583702421</t>
  </si>
  <si>
    <t>10</t>
  </si>
  <si>
    <t>129946</t>
  </si>
  <si>
    <t>ČIŠTĚNÍ POTRUBÍ DN DO 400MM</t>
  </si>
  <si>
    <t>M</t>
  </si>
  <si>
    <t>-191197064</t>
  </si>
  <si>
    <t>21 "stávající propustek</t>
  </si>
  <si>
    <t>Komunikace pozemní</t>
  </si>
  <si>
    <t>11</t>
  </si>
  <si>
    <t>574A34</t>
  </si>
  <si>
    <t>ASFALTOVÝ BETON PRO OBRUSNÉ VRSTVY ACO 11+, 11S TL. 40MM</t>
  </si>
  <si>
    <t>-1909244165</t>
  </si>
  <si>
    <t>5980 "vozovka</t>
  </si>
  <si>
    <t>110 "most</t>
  </si>
  <si>
    <t>12</t>
  </si>
  <si>
    <t>572214</t>
  </si>
  <si>
    <t>SPOJOVACÍ POSTŘIK Z MODIFIK EMULZE DO 0,5KG/M2</t>
  </si>
  <si>
    <t>-76088514</t>
  </si>
  <si>
    <t>Poznámka k položce:
0,3 kg/m2</t>
  </si>
  <si>
    <t>5980*1,05 "vozovka</t>
  </si>
  <si>
    <t>110*1,05 "most</t>
  </si>
  <si>
    <t>13</t>
  </si>
  <si>
    <t>574C46</t>
  </si>
  <si>
    <t>ASFALTOVÝ BETON PRO LOŽNÍ VRSTVY ACL 16+, 16S TL. 50MM</t>
  </si>
  <si>
    <t>1521424896</t>
  </si>
  <si>
    <t>5980*1,05</t>
  </si>
  <si>
    <t>14</t>
  </si>
  <si>
    <t>572123</t>
  </si>
  <si>
    <t>INFILTRAČNÍ POSTŘIK Z EMULZE DO 1,0KG/M2</t>
  </si>
  <si>
    <t>-907822006</t>
  </si>
  <si>
    <t>Poznámka k položce:
0,6 kg/m2</t>
  </si>
  <si>
    <t>5980*1,085</t>
  </si>
  <si>
    <t>56330</t>
  </si>
  <si>
    <t>VOZOVKOVÉ VRSTVY ZE ŠTĚRKODRTI</t>
  </si>
  <si>
    <t>52211923</t>
  </si>
  <si>
    <t>Poznámka k položce:
vč. promísení ŠD (60%) + R-mat (40%)</t>
  </si>
  <si>
    <t>1630*0,5*2"doplnění do nivelety vozovky</t>
  </si>
  <si>
    <t>1140*0,65*2 "okraj vozovky</t>
  </si>
  <si>
    <t>1015*3*0,05*0,3 "klíny pro vyrovnání příčných sklonů vozovky (cca 30% délky)</t>
  </si>
  <si>
    <t>Mezisoučet</t>
  </si>
  <si>
    <t>3157,675*0,6</t>
  </si>
  <si>
    <t>16</t>
  </si>
  <si>
    <t>56360</t>
  </si>
  <si>
    <t>VOZOVKOVÉ VRSTVY Z RECYKLOVANÉHO MATERIÁLU</t>
  </si>
  <si>
    <t>1840803160</t>
  </si>
  <si>
    <t>Poznámka k položce:
vč. promísení ŠD (60%) + R-mat (40%) 
Kvalita ŠD: ŠDB
Kvalita R materiálu: podíl 30%&lt;RA≤95%, frakce 16/63</t>
  </si>
  <si>
    <t>3157,675*0,4</t>
  </si>
  <si>
    <t>17</t>
  </si>
  <si>
    <t>567544</t>
  </si>
  <si>
    <t>VRST PRO OBNOVU A OPR RECYK ZA STUD CEM A ASF EM TL DO 200MM</t>
  </si>
  <si>
    <t>-833125472</t>
  </si>
  <si>
    <t>Poznámka k položce:
tl. 180 mm</t>
  </si>
  <si>
    <t>18</t>
  </si>
  <si>
    <t>56362</t>
  </si>
  <si>
    <t>VOZOVKOVÉ VRSTVY Z RECYKLOVANÉHO MATERIÁLU TL DO 100MM</t>
  </si>
  <si>
    <t>-1647682826</t>
  </si>
  <si>
    <t>122"sjezdy</t>
  </si>
  <si>
    <t>19</t>
  </si>
  <si>
    <t>56962</t>
  </si>
  <si>
    <t>ZPEVNĚNÍ KRAJNIC Z RECYKLOVANÉHO MATERIÁLU TL DO 100MM</t>
  </si>
  <si>
    <t>1819466994</t>
  </si>
  <si>
    <t>20</t>
  </si>
  <si>
    <t>58222</t>
  </si>
  <si>
    <t>DLÁŽDĚNÉ KRYTY Z DROBNÝCH KOSTEK DO LOŽE Z MC</t>
  </si>
  <si>
    <t>381148852</t>
  </si>
  <si>
    <t>Poznámka k položce:
kamenná kostka 10/10</t>
  </si>
  <si>
    <t>35 "přídlažba obruby</t>
  </si>
  <si>
    <t>Trubní vedení</t>
  </si>
  <si>
    <t>899524</t>
  </si>
  <si>
    <t>OBETONOVÁNÍ POTRUBÍ Z PROSTÉHO BETONU DO C25/30</t>
  </si>
  <si>
    <t>-1403656271</t>
  </si>
  <si>
    <t>2 "podkladní beton propustku DN300</t>
  </si>
  <si>
    <t>Ostatní konstrukce a práce, bourání</t>
  </si>
  <si>
    <t>22</t>
  </si>
  <si>
    <t>91228</t>
  </si>
  <si>
    <t>SMĚROVÉ SLOUPKY Z PLAST HMOT VČETNĚ ODRAZNÉHO PÁSKU</t>
  </si>
  <si>
    <t>KUS</t>
  </si>
  <si>
    <t>-1123501476</t>
  </si>
  <si>
    <t>50 "Z11a</t>
  </si>
  <si>
    <t>50 "Z11b</t>
  </si>
  <si>
    <t>18 "Z11g</t>
  </si>
  <si>
    <t>23</t>
  </si>
  <si>
    <t>915211</t>
  </si>
  <si>
    <t>VODOROVNÉ DOPRAVNÍ ZNAČENÍ PLASTEM HLADKÉ - DODÁVKA A POKLÁDKA</t>
  </si>
  <si>
    <t>-1588326213</t>
  </si>
  <si>
    <t>2010*0,125 "V1a/0,125</t>
  </si>
  <si>
    <t>22*0,125*1/2 "V2b/0,125/1,5/1,5</t>
  </si>
  <si>
    <t>24</t>
  </si>
  <si>
    <t>917224</t>
  </si>
  <si>
    <t>SILNIČNÍ A CHODNÍKOVÉ OBRUBY Z BETONOVÝCH OBRUBNÍKŮ ŠÍŘ 150MM</t>
  </si>
  <si>
    <t>-1098087315</t>
  </si>
  <si>
    <t>Poznámka k položce:
silniční obruby 15/25
vč. zemních prací</t>
  </si>
  <si>
    <t>25</t>
  </si>
  <si>
    <t>918114</t>
  </si>
  <si>
    <t>ČELA PROPUSTU Z BETONU DO C 25/30</t>
  </si>
  <si>
    <t>-1508794804</t>
  </si>
  <si>
    <t>Poznámka k položce:
na obklad použit regulační kámen</t>
  </si>
  <si>
    <t>4*0,5 "4ks</t>
  </si>
  <si>
    <t>26</t>
  </si>
  <si>
    <t>9183A1</t>
  </si>
  <si>
    <t>PROPUSTY Z TRUB DN 300MM BETONOVÝCH</t>
  </si>
  <si>
    <t>424519216</t>
  </si>
  <si>
    <t>11+6</t>
  </si>
  <si>
    <t>27</t>
  </si>
  <si>
    <t>935212</t>
  </si>
  <si>
    <t>PŘÍKOPOVÉ ŽLABY Z BETON TVÁRNIC ŠÍŘ DO 600MM DO BETONU TL 100MM</t>
  </si>
  <si>
    <t>-1593440179</t>
  </si>
  <si>
    <t>28</t>
  </si>
  <si>
    <t>919111</t>
  </si>
  <si>
    <t>ŘEZÁNÍ ASFALTOVÉHO KRYTU VOZOVEK TL DO 50MM</t>
  </si>
  <si>
    <t>646565273</t>
  </si>
  <si>
    <t>42 "napojení na stávající vozovku</t>
  </si>
  <si>
    <t>29</t>
  </si>
  <si>
    <t>931313</t>
  </si>
  <si>
    <t>TĚSNĚNÍ DILATAČ SPAR ASF ZÁLIVKOU PRŮŘ DO 300MM2</t>
  </si>
  <si>
    <t>-1415231462</t>
  </si>
  <si>
    <t>30</t>
  </si>
  <si>
    <t>93808</t>
  </si>
  <si>
    <t>OČIŠTĚNÍ VOZOVEK ZAMETENÍM</t>
  </si>
  <si>
    <t>-32411815</t>
  </si>
  <si>
    <t>OST</t>
  </si>
  <si>
    <t>Ostatní</t>
  </si>
  <si>
    <t>31</t>
  </si>
  <si>
    <t>014102</t>
  </si>
  <si>
    <t>POPLATKY ZA SKLÁDKU</t>
  </si>
  <si>
    <t>T</t>
  </si>
  <si>
    <t>512</t>
  </si>
  <si>
    <t>1606206608</t>
  </si>
  <si>
    <t>824,780*1,9 "kamenivo (pol.11332)</t>
  </si>
  <si>
    <t>32</t>
  </si>
  <si>
    <t>014112</t>
  </si>
  <si>
    <t>POPLATKY ZA SKLÁDKU TYP S-IO (INERTNÍ ODPAD)</t>
  </si>
  <si>
    <t>-1403607789</t>
  </si>
  <si>
    <t>32,600*2,4 "asfalt (pol.11313)</t>
  </si>
  <si>
    <t>102,690*2,4 "penetrační makadam (pol.11333)</t>
  </si>
  <si>
    <t>33</t>
  </si>
  <si>
    <t>02620</t>
  </si>
  <si>
    <t>ZKOUŠENÍ KONSTRUKCÍ A PRACÍ NEZÁVISLOU ZKUŠEBNOU</t>
  </si>
  <si>
    <t>KPL</t>
  </si>
  <si>
    <t>-1774433916</t>
  </si>
  <si>
    <t>Poznámka k položce:
Průkazní zkouška (ověření fyzikálně-mechanických vlastností budoucí recyklované směsi) - 1ks
Zkoušky hutnění nad rámec povinných zkoušek - 3ks
Ostatní zkoušky</t>
  </si>
  <si>
    <t>34</t>
  </si>
  <si>
    <t>02710</t>
  </si>
  <si>
    <t>POMOC PRÁCE ZŘÍZ NEBO ZAJIŠŤ OBJÍŽĎKY A PŘÍSTUP CESTY (DIO)</t>
  </si>
  <si>
    <t>-1653931760</t>
  </si>
  <si>
    <t>35</t>
  </si>
  <si>
    <t>02911</t>
  </si>
  <si>
    <t>OSTATNÍ POŽADAVKY - GEODETICKÉ ZAMĚŘENÍ</t>
  </si>
  <si>
    <t>1919603430</t>
  </si>
  <si>
    <t>36</t>
  </si>
  <si>
    <t>02944</t>
  </si>
  <si>
    <t>OSTAT POŽADAVKY - DOKUMENTACE SKUTEČ PROVEDENÍ V DIGIT FORMĚ</t>
  </si>
  <si>
    <t>118697452</t>
  </si>
  <si>
    <t>37</t>
  </si>
  <si>
    <t>02991</t>
  </si>
  <si>
    <t>OSTATNÍ POŽADAVKY - INFORMAČNÍ TABULE</t>
  </si>
  <si>
    <t>-1006274078</t>
  </si>
  <si>
    <t>38</t>
  </si>
  <si>
    <t>03100</t>
  </si>
  <si>
    <t>ZAŘÍZENÍ STAVENIŠTĚ - ZŘÍZENÍ, PROVOZ, DEMONTÁŽ</t>
  </si>
  <si>
    <t>-1061682569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</si>
</sst>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312018b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silnice III/1947, Mokrá - Etapa II.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Štoutov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15. 6. 2018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KSÚS KK, p.o.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DSVA, s.r.o. - t. Lebr, Ing. P. Král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DSVA, s.r.o. - P. Kokeš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0" s="7" customFormat="1" ht="24.7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'312018b - Oprava silnice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'312018b - Oprava silnice ...'!P118</f>
        <v>0</v>
      </c>
      <c r="AV95" s="127">
        <f>'312018b - Oprava silnice ...'!J31</f>
        <v>0</v>
      </c>
      <c r="AW95" s="127">
        <f>'312018b - Oprava silnice ...'!J32</f>
        <v>0</v>
      </c>
      <c r="AX95" s="127">
        <f>'312018b - Oprava silnice ...'!J33</f>
        <v>0</v>
      </c>
      <c r="AY95" s="127">
        <f>'312018b - Oprava silnice ...'!J34</f>
        <v>0</v>
      </c>
      <c r="AZ95" s="127">
        <f>'312018b - Oprava silnice ...'!F31</f>
        <v>0</v>
      </c>
      <c r="BA95" s="127">
        <f>'312018b - Oprava silnice ...'!F32</f>
        <v>0</v>
      </c>
      <c r="BB95" s="127">
        <f>'312018b - Oprava silnice ...'!F33</f>
        <v>0</v>
      </c>
      <c r="BC95" s="127">
        <f>'312018b - Oprava silnice ...'!F34</f>
        <v>0</v>
      </c>
      <c r="BD95" s="129">
        <f>'312018b - Oprava silnice 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12018b - Oprava silnic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85</v>
      </c>
    </row>
    <row r="4" spans="2:46" s="1" customFormat="1" ht="24.95" customHeight="1">
      <c r="B4" s="20"/>
      <c r="D4" s="135" t="s">
        <v>86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15. 6. 2018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">
        <v>27</v>
      </c>
      <c r="F13" s="38"/>
      <c r="G13" s="38"/>
      <c r="H13" s="38"/>
      <c r="I13" s="141" t="s">
        <v>28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29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31</v>
      </c>
      <c r="E18" s="38"/>
      <c r="F18" s="38"/>
      <c r="G18" s="38"/>
      <c r="H18" s="38"/>
      <c r="I18" s="141" t="s">
        <v>25</v>
      </c>
      <c r="J18" s="140" t="s">
        <v>32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">
        <v>33</v>
      </c>
      <c r="F19" s="38"/>
      <c r="G19" s="38"/>
      <c r="H19" s="38"/>
      <c r="I19" s="141" t="s">
        <v>28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35</v>
      </c>
      <c r="E21" s="38"/>
      <c r="F21" s="38"/>
      <c r="G21" s="38"/>
      <c r="H21" s="38"/>
      <c r="I21" s="141" t="s">
        <v>25</v>
      </c>
      <c r="J21" s="140" t="s">
        <v>32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">
        <v>36</v>
      </c>
      <c r="F22" s="38"/>
      <c r="G22" s="38"/>
      <c r="H22" s="38"/>
      <c r="I22" s="141" t="s">
        <v>28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37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38</v>
      </c>
      <c r="E28" s="38"/>
      <c r="F28" s="38"/>
      <c r="G28" s="38"/>
      <c r="H28" s="38"/>
      <c r="I28" s="138"/>
      <c r="J28" s="151">
        <f>ROUND(J118,2)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40</v>
      </c>
      <c r="G30" s="38"/>
      <c r="H30" s="38"/>
      <c r="I30" s="153" t="s">
        <v>39</v>
      </c>
      <c r="J30" s="152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42</v>
      </c>
      <c r="E31" s="137" t="s">
        <v>43</v>
      </c>
      <c r="F31" s="155">
        <f>ROUND((SUM(BE118:BE223)),2)</f>
        <v>0</v>
      </c>
      <c r="G31" s="38"/>
      <c r="H31" s="38"/>
      <c r="I31" s="156">
        <v>0.21</v>
      </c>
      <c r="J31" s="155">
        <f>ROUND(((SUM(BE118:BE223))*I31),2)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44</v>
      </c>
      <c r="F32" s="155">
        <f>ROUND((SUM(BF118:BF223)),2)</f>
        <v>0</v>
      </c>
      <c r="G32" s="38"/>
      <c r="H32" s="38"/>
      <c r="I32" s="156">
        <v>0.15</v>
      </c>
      <c r="J32" s="155">
        <f>ROUND(((SUM(BF118:BF223))*I32),2)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45</v>
      </c>
      <c r="F33" s="155">
        <f>ROUND((SUM(BG118:BG223)),2)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46</v>
      </c>
      <c r="F34" s="155">
        <f>ROUND((SUM(BH118:BH223)),2)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47</v>
      </c>
      <c r="F35" s="155">
        <f>ROUND((SUM(BI118:BI223)),2)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48</v>
      </c>
      <c r="E37" s="159"/>
      <c r="F37" s="159"/>
      <c r="G37" s="160" t="s">
        <v>49</v>
      </c>
      <c r="H37" s="161" t="s">
        <v>50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51</v>
      </c>
      <c r="E50" s="166"/>
      <c r="F50" s="166"/>
      <c r="G50" s="165" t="s">
        <v>52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53</v>
      </c>
      <c r="E61" s="169"/>
      <c r="F61" s="170" t="s">
        <v>54</v>
      </c>
      <c r="G61" s="168" t="s">
        <v>53</v>
      </c>
      <c r="H61" s="169"/>
      <c r="I61" s="171"/>
      <c r="J61" s="172" t="s">
        <v>54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55</v>
      </c>
      <c r="E65" s="173"/>
      <c r="F65" s="173"/>
      <c r="G65" s="165" t="s">
        <v>56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53</v>
      </c>
      <c r="E76" s="169"/>
      <c r="F76" s="170" t="s">
        <v>54</v>
      </c>
      <c r="G76" s="168" t="s">
        <v>53</v>
      </c>
      <c r="H76" s="169"/>
      <c r="I76" s="171"/>
      <c r="J76" s="172" t="s">
        <v>54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87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76" t="str">
        <f>E7</f>
        <v>Oprava silnice III/1947, Mokrá - Etapa II.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 hidden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 hidden="1">
      <c r="A87" s="38"/>
      <c r="B87" s="39"/>
      <c r="C87" s="32" t="s">
        <v>20</v>
      </c>
      <c r="D87" s="40"/>
      <c r="E87" s="40"/>
      <c r="F87" s="27" t="str">
        <f>F10</f>
        <v>Štoutov</v>
      </c>
      <c r="G87" s="40"/>
      <c r="H87" s="40"/>
      <c r="I87" s="141" t="s">
        <v>22</v>
      </c>
      <c r="J87" s="79" t="str">
        <f>IF(J10="","",J10)</f>
        <v>15. 6. 2018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 hidden="1">
      <c r="A89" s="38"/>
      <c r="B89" s="39"/>
      <c r="C89" s="32" t="s">
        <v>24</v>
      </c>
      <c r="D89" s="40"/>
      <c r="E89" s="40"/>
      <c r="F89" s="27" t="str">
        <f>E13</f>
        <v>KSÚS KK, p.o.</v>
      </c>
      <c r="G89" s="40"/>
      <c r="H89" s="40"/>
      <c r="I89" s="141" t="s">
        <v>31</v>
      </c>
      <c r="J89" s="36" t="str">
        <f>E19</f>
        <v>DSVA, s.r.o. - t. Lebr, Ing. P. Král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65" customHeight="1" hidden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141" t="s">
        <v>35</v>
      </c>
      <c r="J90" s="36" t="str">
        <f>E22</f>
        <v>DSVA, s.r.o. - P. Kokeš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 hidden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 hidden="1">
      <c r="A92" s="38"/>
      <c r="B92" s="39"/>
      <c r="C92" s="181" t="s">
        <v>88</v>
      </c>
      <c r="D92" s="182"/>
      <c r="E92" s="182"/>
      <c r="F92" s="182"/>
      <c r="G92" s="182"/>
      <c r="H92" s="182"/>
      <c r="I92" s="183"/>
      <c r="J92" s="184" t="s">
        <v>89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 hidden="1">
      <c r="A94" s="38"/>
      <c r="B94" s="39"/>
      <c r="C94" s="185" t="s">
        <v>90</v>
      </c>
      <c r="D94" s="40"/>
      <c r="E94" s="40"/>
      <c r="F94" s="40"/>
      <c r="G94" s="40"/>
      <c r="H94" s="40"/>
      <c r="I94" s="138"/>
      <c r="J94" s="110">
        <f>J118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spans="1:31" s="9" customFormat="1" ht="24.95" customHeight="1" hidden="1">
      <c r="A95" s="9"/>
      <c r="B95" s="186"/>
      <c r="C95" s="187"/>
      <c r="D95" s="188" t="s">
        <v>92</v>
      </c>
      <c r="E95" s="189"/>
      <c r="F95" s="189"/>
      <c r="G95" s="189"/>
      <c r="H95" s="189"/>
      <c r="I95" s="190"/>
      <c r="J95" s="191">
        <f>J119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93"/>
      <c r="C96" s="194"/>
      <c r="D96" s="195" t="s">
        <v>93</v>
      </c>
      <c r="E96" s="196"/>
      <c r="F96" s="196"/>
      <c r="G96" s="196"/>
      <c r="H96" s="196"/>
      <c r="I96" s="197"/>
      <c r="J96" s="198">
        <f>J120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93"/>
      <c r="C97" s="194"/>
      <c r="D97" s="195" t="s">
        <v>94</v>
      </c>
      <c r="E97" s="196"/>
      <c r="F97" s="196"/>
      <c r="G97" s="196"/>
      <c r="H97" s="196"/>
      <c r="I97" s="197"/>
      <c r="J97" s="198">
        <f>J146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3"/>
      <c r="C98" s="194"/>
      <c r="D98" s="195" t="s">
        <v>95</v>
      </c>
      <c r="E98" s="196"/>
      <c r="F98" s="196"/>
      <c r="G98" s="196"/>
      <c r="H98" s="196"/>
      <c r="I98" s="197"/>
      <c r="J98" s="198">
        <f>J184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3"/>
      <c r="C99" s="194"/>
      <c r="D99" s="195" t="s">
        <v>96</v>
      </c>
      <c r="E99" s="196"/>
      <c r="F99" s="196"/>
      <c r="G99" s="196"/>
      <c r="H99" s="196"/>
      <c r="I99" s="197"/>
      <c r="J99" s="198">
        <f>J187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6"/>
      <c r="C100" s="187"/>
      <c r="D100" s="188" t="s">
        <v>97</v>
      </c>
      <c r="E100" s="189"/>
      <c r="F100" s="189"/>
      <c r="G100" s="189"/>
      <c r="H100" s="189"/>
      <c r="I100" s="190"/>
      <c r="J100" s="191">
        <f>J210</f>
        <v>0</v>
      </c>
      <c r="K100" s="187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138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17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0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98</v>
      </c>
      <c r="D107" s="40"/>
      <c r="E107" s="40"/>
      <c r="F107" s="40"/>
      <c r="G107" s="40"/>
      <c r="H107" s="40"/>
      <c r="I107" s="138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38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38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E7</f>
        <v>Oprava silnice III/1947, Mokrá - Etapa II.</v>
      </c>
      <c r="F110" s="40"/>
      <c r="G110" s="40"/>
      <c r="H110" s="40"/>
      <c r="I110" s="138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38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F10</f>
        <v>Štoutov</v>
      </c>
      <c r="G112" s="40"/>
      <c r="H112" s="40"/>
      <c r="I112" s="141" t="s">
        <v>22</v>
      </c>
      <c r="J112" s="79" t="str">
        <f>IF(J10="","",J10)</f>
        <v>15. 6. 2018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38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E13</f>
        <v>KSÚS KK, p.o.</v>
      </c>
      <c r="G114" s="40"/>
      <c r="H114" s="40"/>
      <c r="I114" s="141" t="s">
        <v>31</v>
      </c>
      <c r="J114" s="36" t="str">
        <f>E19</f>
        <v>DSVA, s.r.o. - t. Lebr, Ing. P. Král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29</v>
      </c>
      <c r="D115" s="40"/>
      <c r="E115" s="40"/>
      <c r="F115" s="27" t="str">
        <f>IF(E16="","",E16)</f>
        <v>Vyplň údaj</v>
      </c>
      <c r="G115" s="40"/>
      <c r="H115" s="40"/>
      <c r="I115" s="141" t="s">
        <v>35</v>
      </c>
      <c r="J115" s="36" t="str">
        <f>E22</f>
        <v>DSVA, s.r.o. - P. Kokeš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38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0"/>
      <c r="B117" s="201"/>
      <c r="C117" s="202" t="s">
        <v>99</v>
      </c>
      <c r="D117" s="203" t="s">
        <v>63</v>
      </c>
      <c r="E117" s="203" t="s">
        <v>59</v>
      </c>
      <c r="F117" s="203" t="s">
        <v>60</v>
      </c>
      <c r="G117" s="203" t="s">
        <v>100</v>
      </c>
      <c r="H117" s="203" t="s">
        <v>101</v>
      </c>
      <c r="I117" s="204" t="s">
        <v>102</v>
      </c>
      <c r="J117" s="205" t="s">
        <v>89</v>
      </c>
      <c r="K117" s="206" t="s">
        <v>103</v>
      </c>
      <c r="L117" s="207"/>
      <c r="M117" s="100" t="s">
        <v>1</v>
      </c>
      <c r="N117" s="101" t="s">
        <v>42</v>
      </c>
      <c r="O117" s="101" t="s">
        <v>104</v>
      </c>
      <c r="P117" s="101" t="s">
        <v>105</v>
      </c>
      <c r="Q117" s="101" t="s">
        <v>106</v>
      </c>
      <c r="R117" s="101" t="s">
        <v>107</v>
      </c>
      <c r="S117" s="101" t="s">
        <v>108</v>
      </c>
      <c r="T117" s="102" t="s">
        <v>109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8"/>
      <c r="B118" s="39"/>
      <c r="C118" s="107" t="s">
        <v>110</v>
      </c>
      <c r="D118" s="40"/>
      <c r="E118" s="40"/>
      <c r="F118" s="40"/>
      <c r="G118" s="40"/>
      <c r="H118" s="40"/>
      <c r="I118" s="138"/>
      <c r="J118" s="208">
        <f>BK118</f>
        <v>0</v>
      </c>
      <c r="K118" s="40"/>
      <c r="L118" s="44"/>
      <c r="M118" s="103"/>
      <c r="N118" s="209"/>
      <c r="O118" s="104"/>
      <c r="P118" s="210">
        <f>P119+P210</f>
        <v>0</v>
      </c>
      <c r="Q118" s="104"/>
      <c r="R118" s="210">
        <f>R119+R210</f>
        <v>0</v>
      </c>
      <c r="S118" s="104"/>
      <c r="T118" s="211">
        <f>T119+T210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91</v>
      </c>
      <c r="BK118" s="212">
        <f>BK119+BK210</f>
        <v>0</v>
      </c>
    </row>
    <row r="119" spans="1:63" s="12" customFormat="1" ht="25.9" customHeight="1">
      <c r="A119" s="12"/>
      <c r="B119" s="213"/>
      <c r="C119" s="214"/>
      <c r="D119" s="215" t="s">
        <v>77</v>
      </c>
      <c r="E119" s="216" t="s">
        <v>111</v>
      </c>
      <c r="F119" s="216" t="s">
        <v>112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P120+P146+P184+P187</f>
        <v>0</v>
      </c>
      <c r="Q119" s="221"/>
      <c r="R119" s="222">
        <f>R120+R146+R184+R187</f>
        <v>0</v>
      </c>
      <c r="S119" s="221"/>
      <c r="T119" s="223">
        <f>T120+T146+T184+T187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83</v>
      </c>
      <c r="AT119" s="225" t="s">
        <v>77</v>
      </c>
      <c r="AU119" s="225" t="s">
        <v>78</v>
      </c>
      <c r="AY119" s="224" t="s">
        <v>113</v>
      </c>
      <c r="BK119" s="226">
        <f>BK120+BK146+BK184+BK187</f>
        <v>0</v>
      </c>
    </row>
    <row r="120" spans="1:63" s="12" customFormat="1" ht="22.8" customHeight="1">
      <c r="A120" s="12"/>
      <c r="B120" s="213"/>
      <c r="C120" s="214"/>
      <c r="D120" s="215" t="s">
        <v>77</v>
      </c>
      <c r="E120" s="227" t="s">
        <v>83</v>
      </c>
      <c r="F120" s="227" t="s">
        <v>114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SUM(P121:P145)</f>
        <v>0</v>
      </c>
      <c r="Q120" s="221"/>
      <c r="R120" s="222">
        <f>SUM(R121:R145)</f>
        <v>0</v>
      </c>
      <c r="S120" s="221"/>
      <c r="T120" s="223">
        <f>SUM(T121:T145)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83</v>
      </c>
      <c r="AT120" s="225" t="s">
        <v>77</v>
      </c>
      <c r="AU120" s="225" t="s">
        <v>83</v>
      </c>
      <c r="AY120" s="224" t="s">
        <v>113</v>
      </c>
      <c r="BK120" s="226">
        <f>SUM(BK121:BK145)</f>
        <v>0</v>
      </c>
    </row>
    <row r="121" spans="1:65" s="2" customFormat="1" ht="16.5" customHeight="1">
      <c r="A121" s="38"/>
      <c r="B121" s="39"/>
      <c r="C121" s="229" t="s">
        <v>83</v>
      </c>
      <c r="D121" s="229" t="s">
        <v>115</v>
      </c>
      <c r="E121" s="230" t="s">
        <v>116</v>
      </c>
      <c r="F121" s="231" t="s">
        <v>117</v>
      </c>
      <c r="G121" s="232" t="s">
        <v>118</v>
      </c>
      <c r="H121" s="233">
        <v>169.15</v>
      </c>
      <c r="I121" s="234"/>
      <c r="J121" s="235">
        <f>ROUND(I121*H121,2)</f>
        <v>0</v>
      </c>
      <c r="K121" s="236"/>
      <c r="L121" s="44"/>
      <c r="M121" s="237" t="s">
        <v>1</v>
      </c>
      <c r="N121" s="238" t="s">
        <v>43</v>
      </c>
      <c r="O121" s="91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1" t="s">
        <v>119</v>
      </c>
      <c r="AT121" s="241" t="s">
        <v>115</v>
      </c>
      <c r="AU121" s="241" t="s">
        <v>85</v>
      </c>
      <c r="AY121" s="17" t="s">
        <v>113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7" t="s">
        <v>83</v>
      </c>
      <c r="BK121" s="242">
        <f>ROUND(I121*H121,2)</f>
        <v>0</v>
      </c>
      <c r="BL121" s="17" t="s">
        <v>119</v>
      </c>
      <c r="BM121" s="241" t="s">
        <v>120</v>
      </c>
    </row>
    <row r="122" spans="1:47" s="2" customFormat="1" ht="12">
      <c r="A122" s="38"/>
      <c r="B122" s="39"/>
      <c r="C122" s="40"/>
      <c r="D122" s="243" t="s">
        <v>121</v>
      </c>
      <c r="E122" s="40"/>
      <c r="F122" s="244" t="s">
        <v>122</v>
      </c>
      <c r="G122" s="40"/>
      <c r="H122" s="40"/>
      <c r="I122" s="138"/>
      <c r="J122" s="40"/>
      <c r="K122" s="40"/>
      <c r="L122" s="44"/>
      <c r="M122" s="245"/>
      <c r="N122" s="24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121</v>
      </c>
      <c r="AU122" s="17" t="s">
        <v>85</v>
      </c>
    </row>
    <row r="123" spans="1:51" s="13" customFormat="1" ht="12">
      <c r="A123" s="13"/>
      <c r="B123" s="247"/>
      <c r="C123" s="248"/>
      <c r="D123" s="243" t="s">
        <v>123</v>
      </c>
      <c r="E123" s="249" t="s">
        <v>1</v>
      </c>
      <c r="F123" s="250" t="s">
        <v>124</v>
      </c>
      <c r="G123" s="248"/>
      <c r="H123" s="251">
        <v>164.55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7" t="s">
        <v>123</v>
      </c>
      <c r="AU123" s="257" t="s">
        <v>85</v>
      </c>
      <c r="AV123" s="13" t="s">
        <v>85</v>
      </c>
      <c r="AW123" s="13" t="s">
        <v>34</v>
      </c>
      <c r="AX123" s="13" t="s">
        <v>78</v>
      </c>
      <c r="AY123" s="257" t="s">
        <v>113</v>
      </c>
    </row>
    <row r="124" spans="1:51" s="13" customFormat="1" ht="12">
      <c r="A124" s="13"/>
      <c r="B124" s="247"/>
      <c r="C124" s="248"/>
      <c r="D124" s="243" t="s">
        <v>123</v>
      </c>
      <c r="E124" s="249" t="s">
        <v>1</v>
      </c>
      <c r="F124" s="250" t="s">
        <v>125</v>
      </c>
      <c r="G124" s="248"/>
      <c r="H124" s="251">
        <v>4.6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123</v>
      </c>
      <c r="AU124" s="257" t="s">
        <v>85</v>
      </c>
      <c r="AV124" s="13" t="s">
        <v>85</v>
      </c>
      <c r="AW124" s="13" t="s">
        <v>34</v>
      </c>
      <c r="AX124" s="13" t="s">
        <v>78</v>
      </c>
      <c r="AY124" s="257" t="s">
        <v>113</v>
      </c>
    </row>
    <row r="125" spans="1:51" s="14" customFormat="1" ht="12">
      <c r="A125" s="14"/>
      <c r="B125" s="258"/>
      <c r="C125" s="259"/>
      <c r="D125" s="243" t="s">
        <v>123</v>
      </c>
      <c r="E125" s="260" t="s">
        <v>1</v>
      </c>
      <c r="F125" s="261" t="s">
        <v>126</v>
      </c>
      <c r="G125" s="259"/>
      <c r="H125" s="262">
        <v>169.15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8" t="s">
        <v>123</v>
      </c>
      <c r="AU125" s="268" t="s">
        <v>85</v>
      </c>
      <c r="AV125" s="14" t="s">
        <v>119</v>
      </c>
      <c r="AW125" s="14" t="s">
        <v>34</v>
      </c>
      <c r="AX125" s="14" t="s">
        <v>83</v>
      </c>
      <c r="AY125" s="268" t="s">
        <v>113</v>
      </c>
    </row>
    <row r="126" spans="1:65" s="2" customFormat="1" ht="21.75" customHeight="1">
      <c r="A126" s="38"/>
      <c r="B126" s="39"/>
      <c r="C126" s="229" t="s">
        <v>85</v>
      </c>
      <c r="D126" s="229" t="s">
        <v>115</v>
      </c>
      <c r="E126" s="230" t="s">
        <v>127</v>
      </c>
      <c r="F126" s="231" t="s">
        <v>128</v>
      </c>
      <c r="G126" s="232" t="s">
        <v>118</v>
      </c>
      <c r="H126" s="233">
        <v>32.6</v>
      </c>
      <c r="I126" s="234"/>
      <c r="J126" s="235">
        <f>ROUND(I126*H126,2)</f>
        <v>0</v>
      </c>
      <c r="K126" s="236"/>
      <c r="L126" s="44"/>
      <c r="M126" s="237" t="s">
        <v>1</v>
      </c>
      <c r="N126" s="238" t="s">
        <v>43</v>
      </c>
      <c r="O126" s="91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1" t="s">
        <v>119</v>
      </c>
      <c r="AT126" s="241" t="s">
        <v>115</v>
      </c>
      <c r="AU126" s="241" t="s">
        <v>85</v>
      </c>
      <c r="AY126" s="17" t="s">
        <v>113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7" t="s">
        <v>83</v>
      </c>
      <c r="BK126" s="242">
        <f>ROUND(I126*H126,2)</f>
        <v>0</v>
      </c>
      <c r="BL126" s="17" t="s">
        <v>119</v>
      </c>
      <c r="BM126" s="241" t="s">
        <v>129</v>
      </c>
    </row>
    <row r="127" spans="1:47" s="2" customFormat="1" ht="12">
      <c r="A127" s="38"/>
      <c r="B127" s="39"/>
      <c r="C127" s="40"/>
      <c r="D127" s="243" t="s">
        <v>121</v>
      </c>
      <c r="E127" s="40"/>
      <c r="F127" s="244" t="s">
        <v>130</v>
      </c>
      <c r="G127" s="40"/>
      <c r="H127" s="40"/>
      <c r="I127" s="138"/>
      <c r="J127" s="40"/>
      <c r="K127" s="40"/>
      <c r="L127" s="44"/>
      <c r="M127" s="245"/>
      <c r="N127" s="24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121</v>
      </c>
      <c r="AU127" s="17" t="s">
        <v>85</v>
      </c>
    </row>
    <row r="128" spans="1:51" s="13" customFormat="1" ht="12">
      <c r="A128" s="13"/>
      <c r="B128" s="247"/>
      <c r="C128" s="248"/>
      <c r="D128" s="243" t="s">
        <v>123</v>
      </c>
      <c r="E128" s="249" t="s">
        <v>1</v>
      </c>
      <c r="F128" s="250" t="s">
        <v>131</v>
      </c>
      <c r="G128" s="248"/>
      <c r="H128" s="251">
        <v>32.6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123</v>
      </c>
      <c r="AU128" s="257" t="s">
        <v>85</v>
      </c>
      <c r="AV128" s="13" t="s">
        <v>85</v>
      </c>
      <c r="AW128" s="13" t="s">
        <v>34</v>
      </c>
      <c r="AX128" s="13" t="s">
        <v>83</v>
      </c>
      <c r="AY128" s="257" t="s">
        <v>113</v>
      </c>
    </row>
    <row r="129" spans="1:65" s="2" customFormat="1" ht="21.75" customHeight="1">
      <c r="A129" s="38"/>
      <c r="B129" s="39"/>
      <c r="C129" s="229" t="s">
        <v>132</v>
      </c>
      <c r="D129" s="229" t="s">
        <v>115</v>
      </c>
      <c r="E129" s="230" t="s">
        <v>133</v>
      </c>
      <c r="F129" s="231" t="s">
        <v>134</v>
      </c>
      <c r="G129" s="232" t="s">
        <v>118</v>
      </c>
      <c r="H129" s="233">
        <v>102.69</v>
      </c>
      <c r="I129" s="234"/>
      <c r="J129" s="235">
        <f>ROUND(I129*H129,2)</f>
        <v>0</v>
      </c>
      <c r="K129" s="236"/>
      <c r="L129" s="44"/>
      <c r="M129" s="237" t="s">
        <v>1</v>
      </c>
      <c r="N129" s="238" t="s">
        <v>43</v>
      </c>
      <c r="O129" s="91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1" t="s">
        <v>119</v>
      </c>
      <c r="AT129" s="241" t="s">
        <v>115</v>
      </c>
      <c r="AU129" s="241" t="s">
        <v>85</v>
      </c>
      <c r="AY129" s="17" t="s">
        <v>113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7" t="s">
        <v>83</v>
      </c>
      <c r="BK129" s="242">
        <f>ROUND(I129*H129,2)</f>
        <v>0</v>
      </c>
      <c r="BL129" s="17" t="s">
        <v>119</v>
      </c>
      <c r="BM129" s="241" t="s">
        <v>135</v>
      </c>
    </row>
    <row r="130" spans="1:47" s="2" customFormat="1" ht="12">
      <c r="A130" s="38"/>
      <c r="B130" s="39"/>
      <c r="C130" s="40"/>
      <c r="D130" s="243" t="s">
        <v>121</v>
      </c>
      <c r="E130" s="40"/>
      <c r="F130" s="244" t="s">
        <v>136</v>
      </c>
      <c r="G130" s="40"/>
      <c r="H130" s="40"/>
      <c r="I130" s="138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121</v>
      </c>
      <c r="AU130" s="17" t="s">
        <v>85</v>
      </c>
    </row>
    <row r="131" spans="1:51" s="13" customFormat="1" ht="12">
      <c r="A131" s="13"/>
      <c r="B131" s="247"/>
      <c r="C131" s="248"/>
      <c r="D131" s="243" t="s">
        <v>123</v>
      </c>
      <c r="E131" s="249" t="s">
        <v>1</v>
      </c>
      <c r="F131" s="250" t="s">
        <v>137</v>
      </c>
      <c r="G131" s="248"/>
      <c r="H131" s="251">
        <v>102.69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123</v>
      </c>
      <c r="AU131" s="257" t="s">
        <v>85</v>
      </c>
      <c r="AV131" s="13" t="s">
        <v>85</v>
      </c>
      <c r="AW131" s="13" t="s">
        <v>34</v>
      </c>
      <c r="AX131" s="13" t="s">
        <v>83</v>
      </c>
      <c r="AY131" s="257" t="s">
        <v>113</v>
      </c>
    </row>
    <row r="132" spans="1:65" s="2" customFormat="1" ht="21.75" customHeight="1">
      <c r="A132" s="38"/>
      <c r="B132" s="39"/>
      <c r="C132" s="229" t="s">
        <v>119</v>
      </c>
      <c r="D132" s="229" t="s">
        <v>115</v>
      </c>
      <c r="E132" s="230" t="s">
        <v>138</v>
      </c>
      <c r="F132" s="231" t="s">
        <v>139</v>
      </c>
      <c r="G132" s="232" t="s">
        <v>118</v>
      </c>
      <c r="H132" s="233">
        <v>824.78</v>
      </c>
      <c r="I132" s="234"/>
      <c r="J132" s="235">
        <f>ROUND(I132*H132,2)</f>
        <v>0</v>
      </c>
      <c r="K132" s="236"/>
      <c r="L132" s="44"/>
      <c r="M132" s="237" t="s">
        <v>1</v>
      </c>
      <c r="N132" s="238" t="s">
        <v>43</v>
      </c>
      <c r="O132" s="91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1" t="s">
        <v>119</v>
      </c>
      <c r="AT132" s="241" t="s">
        <v>115</v>
      </c>
      <c r="AU132" s="241" t="s">
        <v>85</v>
      </c>
      <c r="AY132" s="17" t="s">
        <v>113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7" t="s">
        <v>83</v>
      </c>
      <c r="BK132" s="242">
        <f>ROUND(I132*H132,2)</f>
        <v>0</v>
      </c>
      <c r="BL132" s="17" t="s">
        <v>119</v>
      </c>
      <c r="BM132" s="241" t="s">
        <v>140</v>
      </c>
    </row>
    <row r="133" spans="1:51" s="13" customFormat="1" ht="12">
      <c r="A133" s="13"/>
      <c r="B133" s="247"/>
      <c r="C133" s="248"/>
      <c r="D133" s="243" t="s">
        <v>123</v>
      </c>
      <c r="E133" s="249" t="s">
        <v>1</v>
      </c>
      <c r="F133" s="250" t="s">
        <v>141</v>
      </c>
      <c r="G133" s="248"/>
      <c r="H133" s="251">
        <v>824.78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123</v>
      </c>
      <c r="AU133" s="257" t="s">
        <v>85</v>
      </c>
      <c r="AV133" s="13" t="s">
        <v>85</v>
      </c>
      <c r="AW133" s="13" t="s">
        <v>34</v>
      </c>
      <c r="AX133" s="13" t="s">
        <v>83</v>
      </c>
      <c r="AY133" s="257" t="s">
        <v>113</v>
      </c>
    </row>
    <row r="134" spans="1:65" s="2" customFormat="1" ht="16.5" customHeight="1">
      <c r="A134" s="38"/>
      <c r="B134" s="39"/>
      <c r="C134" s="229" t="s">
        <v>142</v>
      </c>
      <c r="D134" s="229" t="s">
        <v>115</v>
      </c>
      <c r="E134" s="230" t="s">
        <v>143</v>
      </c>
      <c r="F134" s="231" t="s">
        <v>144</v>
      </c>
      <c r="G134" s="232" t="s">
        <v>118</v>
      </c>
      <c r="H134" s="233">
        <v>101.5</v>
      </c>
      <c r="I134" s="234"/>
      <c r="J134" s="235">
        <f>ROUND(I134*H134,2)</f>
        <v>0</v>
      </c>
      <c r="K134" s="236"/>
      <c r="L134" s="44"/>
      <c r="M134" s="237" t="s">
        <v>1</v>
      </c>
      <c r="N134" s="238" t="s">
        <v>43</v>
      </c>
      <c r="O134" s="91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1" t="s">
        <v>119</v>
      </c>
      <c r="AT134" s="241" t="s">
        <v>115</v>
      </c>
      <c r="AU134" s="241" t="s">
        <v>85</v>
      </c>
      <c r="AY134" s="17" t="s">
        <v>113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7" t="s">
        <v>83</v>
      </c>
      <c r="BK134" s="242">
        <f>ROUND(I134*H134,2)</f>
        <v>0</v>
      </c>
      <c r="BL134" s="17" t="s">
        <v>119</v>
      </c>
      <c r="BM134" s="241" t="s">
        <v>145</v>
      </c>
    </row>
    <row r="135" spans="1:51" s="13" customFormat="1" ht="12">
      <c r="A135" s="13"/>
      <c r="B135" s="247"/>
      <c r="C135" s="248"/>
      <c r="D135" s="243" t="s">
        <v>123</v>
      </c>
      <c r="E135" s="249" t="s">
        <v>1</v>
      </c>
      <c r="F135" s="250" t="s">
        <v>146</v>
      </c>
      <c r="G135" s="248"/>
      <c r="H135" s="251">
        <v>101.5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123</v>
      </c>
      <c r="AU135" s="257" t="s">
        <v>85</v>
      </c>
      <c r="AV135" s="13" t="s">
        <v>85</v>
      </c>
      <c r="AW135" s="13" t="s">
        <v>34</v>
      </c>
      <c r="AX135" s="13" t="s">
        <v>83</v>
      </c>
      <c r="AY135" s="257" t="s">
        <v>113</v>
      </c>
    </row>
    <row r="136" spans="1:65" s="2" customFormat="1" ht="16.5" customHeight="1">
      <c r="A136" s="38"/>
      <c r="B136" s="39"/>
      <c r="C136" s="229" t="s">
        <v>147</v>
      </c>
      <c r="D136" s="229" t="s">
        <v>115</v>
      </c>
      <c r="E136" s="230" t="s">
        <v>148</v>
      </c>
      <c r="F136" s="231" t="s">
        <v>149</v>
      </c>
      <c r="G136" s="232" t="s">
        <v>118</v>
      </c>
      <c r="H136" s="233">
        <v>407.5</v>
      </c>
      <c r="I136" s="234"/>
      <c r="J136" s="235">
        <f>ROUND(I136*H136,2)</f>
        <v>0</v>
      </c>
      <c r="K136" s="236"/>
      <c r="L136" s="44"/>
      <c r="M136" s="237" t="s">
        <v>1</v>
      </c>
      <c r="N136" s="238" t="s">
        <v>43</v>
      </c>
      <c r="O136" s="91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1" t="s">
        <v>119</v>
      </c>
      <c r="AT136" s="241" t="s">
        <v>115</v>
      </c>
      <c r="AU136" s="241" t="s">
        <v>85</v>
      </c>
      <c r="AY136" s="17" t="s">
        <v>113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7" t="s">
        <v>83</v>
      </c>
      <c r="BK136" s="242">
        <f>ROUND(I136*H136,2)</f>
        <v>0</v>
      </c>
      <c r="BL136" s="17" t="s">
        <v>119</v>
      </c>
      <c r="BM136" s="241" t="s">
        <v>150</v>
      </c>
    </row>
    <row r="137" spans="1:51" s="13" customFormat="1" ht="12">
      <c r="A137" s="13"/>
      <c r="B137" s="247"/>
      <c r="C137" s="248"/>
      <c r="D137" s="243" t="s">
        <v>123</v>
      </c>
      <c r="E137" s="249" t="s">
        <v>1</v>
      </c>
      <c r="F137" s="250" t="s">
        <v>151</v>
      </c>
      <c r="G137" s="248"/>
      <c r="H137" s="251">
        <v>407.5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7" t="s">
        <v>123</v>
      </c>
      <c r="AU137" s="257" t="s">
        <v>85</v>
      </c>
      <c r="AV137" s="13" t="s">
        <v>85</v>
      </c>
      <c r="AW137" s="13" t="s">
        <v>34</v>
      </c>
      <c r="AX137" s="13" t="s">
        <v>83</v>
      </c>
      <c r="AY137" s="257" t="s">
        <v>113</v>
      </c>
    </row>
    <row r="138" spans="1:65" s="2" customFormat="1" ht="16.5" customHeight="1">
      <c r="A138" s="38"/>
      <c r="B138" s="39"/>
      <c r="C138" s="229" t="s">
        <v>152</v>
      </c>
      <c r="D138" s="229" t="s">
        <v>115</v>
      </c>
      <c r="E138" s="230" t="s">
        <v>153</v>
      </c>
      <c r="F138" s="231" t="s">
        <v>154</v>
      </c>
      <c r="G138" s="232" t="s">
        <v>118</v>
      </c>
      <c r="H138" s="233">
        <v>407.5</v>
      </c>
      <c r="I138" s="234"/>
      <c r="J138" s="235">
        <f>ROUND(I138*H138,2)</f>
        <v>0</v>
      </c>
      <c r="K138" s="236"/>
      <c r="L138" s="44"/>
      <c r="M138" s="237" t="s">
        <v>1</v>
      </c>
      <c r="N138" s="238" t="s">
        <v>43</v>
      </c>
      <c r="O138" s="91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1" t="s">
        <v>119</v>
      </c>
      <c r="AT138" s="241" t="s">
        <v>115</v>
      </c>
      <c r="AU138" s="241" t="s">
        <v>85</v>
      </c>
      <c r="AY138" s="17" t="s">
        <v>113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7" t="s">
        <v>83</v>
      </c>
      <c r="BK138" s="242">
        <f>ROUND(I138*H138,2)</f>
        <v>0</v>
      </c>
      <c r="BL138" s="17" t="s">
        <v>119</v>
      </c>
      <c r="BM138" s="241" t="s">
        <v>155</v>
      </c>
    </row>
    <row r="139" spans="1:47" s="2" customFormat="1" ht="12">
      <c r="A139" s="38"/>
      <c r="B139" s="39"/>
      <c r="C139" s="40"/>
      <c r="D139" s="243" t="s">
        <v>121</v>
      </c>
      <c r="E139" s="40"/>
      <c r="F139" s="244" t="s">
        <v>156</v>
      </c>
      <c r="G139" s="40"/>
      <c r="H139" s="40"/>
      <c r="I139" s="138"/>
      <c r="J139" s="40"/>
      <c r="K139" s="40"/>
      <c r="L139" s="44"/>
      <c r="M139" s="245"/>
      <c r="N139" s="24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121</v>
      </c>
      <c r="AU139" s="17" t="s">
        <v>85</v>
      </c>
    </row>
    <row r="140" spans="1:51" s="13" customFormat="1" ht="12">
      <c r="A140" s="13"/>
      <c r="B140" s="247"/>
      <c r="C140" s="248"/>
      <c r="D140" s="243" t="s">
        <v>123</v>
      </c>
      <c r="E140" s="249" t="s">
        <v>1</v>
      </c>
      <c r="F140" s="250" t="s">
        <v>157</v>
      </c>
      <c r="G140" s="248"/>
      <c r="H140" s="251">
        <v>407.5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123</v>
      </c>
      <c r="AU140" s="257" t="s">
        <v>85</v>
      </c>
      <c r="AV140" s="13" t="s">
        <v>85</v>
      </c>
      <c r="AW140" s="13" t="s">
        <v>34</v>
      </c>
      <c r="AX140" s="13" t="s">
        <v>83</v>
      </c>
      <c r="AY140" s="257" t="s">
        <v>113</v>
      </c>
    </row>
    <row r="141" spans="1:65" s="2" customFormat="1" ht="16.5" customHeight="1">
      <c r="A141" s="38"/>
      <c r="B141" s="39"/>
      <c r="C141" s="229" t="s">
        <v>158</v>
      </c>
      <c r="D141" s="229" t="s">
        <v>115</v>
      </c>
      <c r="E141" s="230" t="s">
        <v>159</v>
      </c>
      <c r="F141" s="231" t="s">
        <v>160</v>
      </c>
      <c r="G141" s="232" t="s">
        <v>161</v>
      </c>
      <c r="H141" s="233">
        <v>1015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43</v>
      </c>
      <c r="O141" s="91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119</v>
      </c>
      <c r="AT141" s="241" t="s">
        <v>115</v>
      </c>
      <c r="AU141" s="241" t="s">
        <v>85</v>
      </c>
      <c r="AY141" s="17" t="s">
        <v>113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83</v>
      </c>
      <c r="BK141" s="242">
        <f>ROUND(I141*H141,2)</f>
        <v>0</v>
      </c>
      <c r="BL141" s="17" t="s">
        <v>119</v>
      </c>
      <c r="BM141" s="241" t="s">
        <v>162</v>
      </c>
    </row>
    <row r="142" spans="1:51" s="13" customFormat="1" ht="12">
      <c r="A142" s="13"/>
      <c r="B142" s="247"/>
      <c r="C142" s="248"/>
      <c r="D142" s="243" t="s">
        <v>123</v>
      </c>
      <c r="E142" s="249" t="s">
        <v>1</v>
      </c>
      <c r="F142" s="250" t="s">
        <v>163</v>
      </c>
      <c r="G142" s="248"/>
      <c r="H142" s="251">
        <v>1015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123</v>
      </c>
      <c r="AU142" s="257" t="s">
        <v>85</v>
      </c>
      <c r="AV142" s="13" t="s">
        <v>85</v>
      </c>
      <c r="AW142" s="13" t="s">
        <v>34</v>
      </c>
      <c r="AX142" s="13" t="s">
        <v>83</v>
      </c>
      <c r="AY142" s="257" t="s">
        <v>113</v>
      </c>
    </row>
    <row r="143" spans="1:65" s="2" customFormat="1" ht="16.5" customHeight="1">
      <c r="A143" s="38"/>
      <c r="B143" s="39"/>
      <c r="C143" s="229" t="s">
        <v>164</v>
      </c>
      <c r="D143" s="229" t="s">
        <v>115</v>
      </c>
      <c r="E143" s="230" t="s">
        <v>165</v>
      </c>
      <c r="F143" s="231" t="s">
        <v>166</v>
      </c>
      <c r="G143" s="232" t="s">
        <v>161</v>
      </c>
      <c r="H143" s="233">
        <v>1015</v>
      </c>
      <c r="I143" s="234"/>
      <c r="J143" s="235">
        <f>ROUND(I143*H143,2)</f>
        <v>0</v>
      </c>
      <c r="K143" s="236"/>
      <c r="L143" s="44"/>
      <c r="M143" s="237" t="s">
        <v>1</v>
      </c>
      <c r="N143" s="238" t="s">
        <v>43</v>
      </c>
      <c r="O143" s="91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1" t="s">
        <v>119</v>
      </c>
      <c r="AT143" s="241" t="s">
        <v>115</v>
      </c>
      <c r="AU143" s="241" t="s">
        <v>85</v>
      </c>
      <c r="AY143" s="17" t="s">
        <v>113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7" t="s">
        <v>83</v>
      </c>
      <c r="BK143" s="242">
        <f>ROUND(I143*H143,2)</f>
        <v>0</v>
      </c>
      <c r="BL143" s="17" t="s">
        <v>119</v>
      </c>
      <c r="BM143" s="241" t="s">
        <v>167</v>
      </c>
    </row>
    <row r="144" spans="1:65" s="2" customFormat="1" ht="16.5" customHeight="1">
      <c r="A144" s="38"/>
      <c r="B144" s="39"/>
      <c r="C144" s="229" t="s">
        <v>168</v>
      </c>
      <c r="D144" s="229" t="s">
        <v>115</v>
      </c>
      <c r="E144" s="230" t="s">
        <v>169</v>
      </c>
      <c r="F144" s="231" t="s">
        <v>170</v>
      </c>
      <c r="G144" s="232" t="s">
        <v>171</v>
      </c>
      <c r="H144" s="233">
        <v>21</v>
      </c>
      <c r="I144" s="234"/>
      <c r="J144" s="235">
        <f>ROUND(I144*H144,2)</f>
        <v>0</v>
      </c>
      <c r="K144" s="236"/>
      <c r="L144" s="44"/>
      <c r="M144" s="237" t="s">
        <v>1</v>
      </c>
      <c r="N144" s="238" t="s">
        <v>43</v>
      </c>
      <c r="O144" s="91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1" t="s">
        <v>119</v>
      </c>
      <c r="AT144" s="241" t="s">
        <v>115</v>
      </c>
      <c r="AU144" s="241" t="s">
        <v>85</v>
      </c>
      <c r="AY144" s="17" t="s">
        <v>113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7" t="s">
        <v>83</v>
      </c>
      <c r="BK144" s="242">
        <f>ROUND(I144*H144,2)</f>
        <v>0</v>
      </c>
      <c r="BL144" s="17" t="s">
        <v>119</v>
      </c>
      <c r="BM144" s="241" t="s">
        <v>172</v>
      </c>
    </row>
    <row r="145" spans="1:51" s="13" customFormat="1" ht="12">
      <c r="A145" s="13"/>
      <c r="B145" s="247"/>
      <c r="C145" s="248"/>
      <c r="D145" s="243" t="s">
        <v>123</v>
      </c>
      <c r="E145" s="249" t="s">
        <v>1</v>
      </c>
      <c r="F145" s="250" t="s">
        <v>173</v>
      </c>
      <c r="G145" s="248"/>
      <c r="H145" s="251">
        <v>21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123</v>
      </c>
      <c r="AU145" s="257" t="s">
        <v>85</v>
      </c>
      <c r="AV145" s="13" t="s">
        <v>85</v>
      </c>
      <c r="AW145" s="13" t="s">
        <v>34</v>
      </c>
      <c r="AX145" s="13" t="s">
        <v>83</v>
      </c>
      <c r="AY145" s="257" t="s">
        <v>113</v>
      </c>
    </row>
    <row r="146" spans="1:63" s="12" customFormat="1" ht="22.8" customHeight="1">
      <c r="A146" s="12"/>
      <c r="B146" s="213"/>
      <c r="C146" s="214"/>
      <c r="D146" s="215" t="s">
        <v>77</v>
      </c>
      <c r="E146" s="227" t="s">
        <v>142</v>
      </c>
      <c r="F146" s="227" t="s">
        <v>174</v>
      </c>
      <c r="G146" s="214"/>
      <c r="H146" s="214"/>
      <c r="I146" s="217"/>
      <c r="J146" s="228">
        <f>BK146</f>
        <v>0</v>
      </c>
      <c r="K146" s="214"/>
      <c r="L146" s="219"/>
      <c r="M146" s="220"/>
      <c r="N146" s="221"/>
      <c r="O146" s="221"/>
      <c r="P146" s="222">
        <f>SUM(P147:P183)</f>
        <v>0</v>
      </c>
      <c r="Q146" s="221"/>
      <c r="R146" s="222">
        <f>SUM(R147:R183)</f>
        <v>0</v>
      </c>
      <c r="S146" s="221"/>
      <c r="T146" s="223">
        <f>SUM(T147:T183)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77</v>
      </c>
      <c r="AU146" s="225" t="s">
        <v>83</v>
      </c>
      <c r="AY146" s="224" t="s">
        <v>113</v>
      </c>
      <c r="BK146" s="226">
        <f>SUM(BK147:BK183)</f>
        <v>0</v>
      </c>
    </row>
    <row r="147" spans="1:65" s="2" customFormat="1" ht="21.75" customHeight="1">
      <c r="A147" s="38"/>
      <c r="B147" s="39"/>
      <c r="C147" s="229" t="s">
        <v>175</v>
      </c>
      <c r="D147" s="229" t="s">
        <v>115</v>
      </c>
      <c r="E147" s="230" t="s">
        <v>176</v>
      </c>
      <c r="F147" s="231" t="s">
        <v>177</v>
      </c>
      <c r="G147" s="232" t="s">
        <v>161</v>
      </c>
      <c r="H147" s="233">
        <v>6090</v>
      </c>
      <c r="I147" s="234"/>
      <c r="J147" s="235">
        <f>ROUND(I147*H147,2)</f>
        <v>0</v>
      </c>
      <c r="K147" s="236"/>
      <c r="L147" s="44"/>
      <c r="M147" s="237" t="s">
        <v>1</v>
      </c>
      <c r="N147" s="238" t="s">
        <v>43</v>
      </c>
      <c r="O147" s="91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1" t="s">
        <v>119</v>
      </c>
      <c r="AT147" s="241" t="s">
        <v>115</v>
      </c>
      <c r="AU147" s="241" t="s">
        <v>85</v>
      </c>
      <c r="AY147" s="17" t="s">
        <v>113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7" t="s">
        <v>83</v>
      </c>
      <c r="BK147" s="242">
        <f>ROUND(I147*H147,2)</f>
        <v>0</v>
      </c>
      <c r="BL147" s="17" t="s">
        <v>119</v>
      </c>
      <c r="BM147" s="241" t="s">
        <v>178</v>
      </c>
    </row>
    <row r="148" spans="1:51" s="13" customFormat="1" ht="12">
      <c r="A148" s="13"/>
      <c r="B148" s="247"/>
      <c r="C148" s="248"/>
      <c r="D148" s="243" t="s">
        <v>123</v>
      </c>
      <c r="E148" s="249" t="s">
        <v>1</v>
      </c>
      <c r="F148" s="250" t="s">
        <v>179</v>
      </c>
      <c r="G148" s="248"/>
      <c r="H148" s="251">
        <v>5980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123</v>
      </c>
      <c r="AU148" s="257" t="s">
        <v>85</v>
      </c>
      <c r="AV148" s="13" t="s">
        <v>85</v>
      </c>
      <c r="AW148" s="13" t="s">
        <v>34</v>
      </c>
      <c r="AX148" s="13" t="s">
        <v>78</v>
      </c>
      <c r="AY148" s="257" t="s">
        <v>113</v>
      </c>
    </row>
    <row r="149" spans="1:51" s="13" customFormat="1" ht="12">
      <c r="A149" s="13"/>
      <c r="B149" s="247"/>
      <c r="C149" s="248"/>
      <c r="D149" s="243" t="s">
        <v>123</v>
      </c>
      <c r="E149" s="249" t="s">
        <v>1</v>
      </c>
      <c r="F149" s="250" t="s">
        <v>180</v>
      </c>
      <c r="G149" s="248"/>
      <c r="H149" s="251">
        <v>110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123</v>
      </c>
      <c r="AU149" s="257" t="s">
        <v>85</v>
      </c>
      <c r="AV149" s="13" t="s">
        <v>85</v>
      </c>
      <c r="AW149" s="13" t="s">
        <v>34</v>
      </c>
      <c r="AX149" s="13" t="s">
        <v>78</v>
      </c>
      <c r="AY149" s="257" t="s">
        <v>113</v>
      </c>
    </row>
    <row r="150" spans="1:51" s="14" customFormat="1" ht="12">
      <c r="A150" s="14"/>
      <c r="B150" s="258"/>
      <c r="C150" s="259"/>
      <c r="D150" s="243" t="s">
        <v>123</v>
      </c>
      <c r="E150" s="260" t="s">
        <v>1</v>
      </c>
      <c r="F150" s="261" t="s">
        <v>126</v>
      </c>
      <c r="G150" s="259"/>
      <c r="H150" s="262">
        <v>6090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123</v>
      </c>
      <c r="AU150" s="268" t="s">
        <v>85</v>
      </c>
      <c r="AV150" s="14" t="s">
        <v>119</v>
      </c>
      <c r="AW150" s="14" t="s">
        <v>34</v>
      </c>
      <c r="AX150" s="14" t="s">
        <v>83</v>
      </c>
      <c r="AY150" s="268" t="s">
        <v>113</v>
      </c>
    </row>
    <row r="151" spans="1:65" s="2" customFormat="1" ht="21.75" customHeight="1">
      <c r="A151" s="38"/>
      <c r="B151" s="39"/>
      <c r="C151" s="229" t="s">
        <v>181</v>
      </c>
      <c r="D151" s="229" t="s">
        <v>115</v>
      </c>
      <c r="E151" s="230" t="s">
        <v>182</v>
      </c>
      <c r="F151" s="231" t="s">
        <v>183</v>
      </c>
      <c r="G151" s="232" t="s">
        <v>161</v>
      </c>
      <c r="H151" s="233">
        <v>6394.5</v>
      </c>
      <c r="I151" s="234"/>
      <c r="J151" s="235">
        <f>ROUND(I151*H151,2)</f>
        <v>0</v>
      </c>
      <c r="K151" s="236"/>
      <c r="L151" s="44"/>
      <c r="M151" s="237" t="s">
        <v>1</v>
      </c>
      <c r="N151" s="238" t="s">
        <v>43</v>
      </c>
      <c r="O151" s="91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1" t="s">
        <v>119</v>
      </c>
      <c r="AT151" s="241" t="s">
        <v>115</v>
      </c>
      <c r="AU151" s="241" t="s">
        <v>85</v>
      </c>
      <c r="AY151" s="17" t="s">
        <v>113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7" t="s">
        <v>83</v>
      </c>
      <c r="BK151" s="242">
        <f>ROUND(I151*H151,2)</f>
        <v>0</v>
      </c>
      <c r="BL151" s="17" t="s">
        <v>119</v>
      </c>
      <c r="BM151" s="241" t="s">
        <v>184</v>
      </c>
    </row>
    <row r="152" spans="1:47" s="2" customFormat="1" ht="12">
      <c r="A152" s="38"/>
      <c r="B152" s="39"/>
      <c r="C152" s="40"/>
      <c r="D152" s="243" t="s">
        <v>121</v>
      </c>
      <c r="E152" s="40"/>
      <c r="F152" s="244" t="s">
        <v>185</v>
      </c>
      <c r="G152" s="40"/>
      <c r="H152" s="40"/>
      <c r="I152" s="138"/>
      <c r="J152" s="40"/>
      <c r="K152" s="40"/>
      <c r="L152" s="44"/>
      <c r="M152" s="245"/>
      <c r="N152" s="24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121</v>
      </c>
      <c r="AU152" s="17" t="s">
        <v>85</v>
      </c>
    </row>
    <row r="153" spans="1:51" s="13" customFormat="1" ht="12">
      <c r="A153" s="13"/>
      <c r="B153" s="247"/>
      <c r="C153" s="248"/>
      <c r="D153" s="243" t="s">
        <v>123</v>
      </c>
      <c r="E153" s="249" t="s">
        <v>1</v>
      </c>
      <c r="F153" s="250" t="s">
        <v>186</v>
      </c>
      <c r="G153" s="248"/>
      <c r="H153" s="251">
        <v>6279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123</v>
      </c>
      <c r="AU153" s="257" t="s">
        <v>85</v>
      </c>
      <c r="AV153" s="13" t="s">
        <v>85</v>
      </c>
      <c r="AW153" s="13" t="s">
        <v>34</v>
      </c>
      <c r="AX153" s="13" t="s">
        <v>78</v>
      </c>
      <c r="AY153" s="257" t="s">
        <v>113</v>
      </c>
    </row>
    <row r="154" spans="1:51" s="13" customFormat="1" ht="12">
      <c r="A154" s="13"/>
      <c r="B154" s="247"/>
      <c r="C154" s="248"/>
      <c r="D154" s="243" t="s">
        <v>123</v>
      </c>
      <c r="E154" s="249" t="s">
        <v>1</v>
      </c>
      <c r="F154" s="250" t="s">
        <v>187</v>
      </c>
      <c r="G154" s="248"/>
      <c r="H154" s="251">
        <v>115.5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123</v>
      </c>
      <c r="AU154" s="257" t="s">
        <v>85</v>
      </c>
      <c r="AV154" s="13" t="s">
        <v>85</v>
      </c>
      <c r="AW154" s="13" t="s">
        <v>34</v>
      </c>
      <c r="AX154" s="13" t="s">
        <v>78</v>
      </c>
      <c r="AY154" s="257" t="s">
        <v>113</v>
      </c>
    </row>
    <row r="155" spans="1:51" s="14" customFormat="1" ht="12">
      <c r="A155" s="14"/>
      <c r="B155" s="258"/>
      <c r="C155" s="259"/>
      <c r="D155" s="243" t="s">
        <v>123</v>
      </c>
      <c r="E155" s="260" t="s">
        <v>1</v>
      </c>
      <c r="F155" s="261" t="s">
        <v>126</v>
      </c>
      <c r="G155" s="259"/>
      <c r="H155" s="262">
        <v>6394.5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123</v>
      </c>
      <c r="AU155" s="268" t="s">
        <v>85</v>
      </c>
      <c r="AV155" s="14" t="s">
        <v>119</v>
      </c>
      <c r="AW155" s="14" t="s">
        <v>34</v>
      </c>
      <c r="AX155" s="14" t="s">
        <v>83</v>
      </c>
      <c r="AY155" s="268" t="s">
        <v>113</v>
      </c>
    </row>
    <row r="156" spans="1:65" s="2" customFormat="1" ht="21.75" customHeight="1">
      <c r="A156" s="38"/>
      <c r="B156" s="39"/>
      <c r="C156" s="229" t="s">
        <v>188</v>
      </c>
      <c r="D156" s="229" t="s">
        <v>115</v>
      </c>
      <c r="E156" s="230" t="s">
        <v>189</v>
      </c>
      <c r="F156" s="231" t="s">
        <v>190</v>
      </c>
      <c r="G156" s="232" t="s">
        <v>161</v>
      </c>
      <c r="H156" s="233">
        <v>6279</v>
      </c>
      <c r="I156" s="234"/>
      <c r="J156" s="235">
        <f>ROUND(I156*H156,2)</f>
        <v>0</v>
      </c>
      <c r="K156" s="236"/>
      <c r="L156" s="44"/>
      <c r="M156" s="237" t="s">
        <v>1</v>
      </c>
      <c r="N156" s="238" t="s">
        <v>43</v>
      </c>
      <c r="O156" s="91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1" t="s">
        <v>119</v>
      </c>
      <c r="AT156" s="241" t="s">
        <v>115</v>
      </c>
      <c r="AU156" s="241" t="s">
        <v>85</v>
      </c>
      <c r="AY156" s="17" t="s">
        <v>113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7" t="s">
        <v>83</v>
      </c>
      <c r="BK156" s="242">
        <f>ROUND(I156*H156,2)</f>
        <v>0</v>
      </c>
      <c r="BL156" s="17" t="s">
        <v>119</v>
      </c>
      <c r="BM156" s="241" t="s">
        <v>191</v>
      </c>
    </row>
    <row r="157" spans="1:51" s="13" customFormat="1" ht="12">
      <c r="A157" s="13"/>
      <c r="B157" s="247"/>
      <c r="C157" s="248"/>
      <c r="D157" s="243" t="s">
        <v>123</v>
      </c>
      <c r="E157" s="249" t="s">
        <v>1</v>
      </c>
      <c r="F157" s="250" t="s">
        <v>192</v>
      </c>
      <c r="G157" s="248"/>
      <c r="H157" s="251">
        <v>6279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123</v>
      </c>
      <c r="AU157" s="257" t="s">
        <v>85</v>
      </c>
      <c r="AV157" s="13" t="s">
        <v>85</v>
      </c>
      <c r="AW157" s="13" t="s">
        <v>34</v>
      </c>
      <c r="AX157" s="13" t="s">
        <v>83</v>
      </c>
      <c r="AY157" s="257" t="s">
        <v>113</v>
      </c>
    </row>
    <row r="158" spans="1:65" s="2" customFormat="1" ht="16.5" customHeight="1">
      <c r="A158" s="38"/>
      <c r="B158" s="39"/>
      <c r="C158" s="229" t="s">
        <v>193</v>
      </c>
      <c r="D158" s="229" t="s">
        <v>115</v>
      </c>
      <c r="E158" s="230" t="s">
        <v>194</v>
      </c>
      <c r="F158" s="231" t="s">
        <v>195</v>
      </c>
      <c r="G158" s="232" t="s">
        <v>161</v>
      </c>
      <c r="H158" s="233">
        <v>6488.3</v>
      </c>
      <c r="I158" s="234"/>
      <c r="J158" s="235">
        <f>ROUND(I158*H158,2)</f>
        <v>0</v>
      </c>
      <c r="K158" s="236"/>
      <c r="L158" s="44"/>
      <c r="M158" s="237" t="s">
        <v>1</v>
      </c>
      <c r="N158" s="238" t="s">
        <v>43</v>
      </c>
      <c r="O158" s="91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1" t="s">
        <v>119</v>
      </c>
      <c r="AT158" s="241" t="s">
        <v>115</v>
      </c>
      <c r="AU158" s="241" t="s">
        <v>85</v>
      </c>
      <c r="AY158" s="17" t="s">
        <v>113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7" t="s">
        <v>83</v>
      </c>
      <c r="BK158" s="242">
        <f>ROUND(I158*H158,2)</f>
        <v>0</v>
      </c>
      <c r="BL158" s="17" t="s">
        <v>119</v>
      </c>
      <c r="BM158" s="241" t="s">
        <v>196</v>
      </c>
    </row>
    <row r="159" spans="1:47" s="2" customFormat="1" ht="12">
      <c r="A159" s="38"/>
      <c r="B159" s="39"/>
      <c r="C159" s="40"/>
      <c r="D159" s="243" t="s">
        <v>121</v>
      </c>
      <c r="E159" s="40"/>
      <c r="F159" s="244" t="s">
        <v>197</v>
      </c>
      <c r="G159" s="40"/>
      <c r="H159" s="40"/>
      <c r="I159" s="138"/>
      <c r="J159" s="40"/>
      <c r="K159" s="40"/>
      <c r="L159" s="44"/>
      <c r="M159" s="245"/>
      <c r="N159" s="24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121</v>
      </c>
      <c r="AU159" s="17" t="s">
        <v>85</v>
      </c>
    </row>
    <row r="160" spans="1:51" s="13" customFormat="1" ht="12">
      <c r="A160" s="13"/>
      <c r="B160" s="247"/>
      <c r="C160" s="248"/>
      <c r="D160" s="243" t="s">
        <v>123</v>
      </c>
      <c r="E160" s="249" t="s">
        <v>1</v>
      </c>
      <c r="F160" s="250" t="s">
        <v>198</v>
      </c>
      <c r="G160" s="248"/>
      <c r="H160" s="251">
        <v>6488.3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123</v>
      </c>
      <c r="AU160" s="257" t="s">
        <v>85</v>
      </c>
      <c r="AV160" s="13" t="s">
        <v>85</v>
      </c>
      <c r="AW160" s="13" t="s">
        <v>34</v>
      </c>
      <c r="AX160" s="13" t="s">
        <v>83</v>
      </c>
      <c r="AY160" s="257" t="s">
        <v>113</v>
      </c>
    </row>
    <row r="161" spans="1:65" s="2" customFormat="1" ht="16.5" customHeight="1">
      <c r="A161" s="38"/>
      <c r="B161" s="39"/>
      <c r="C161" s="229" t="s">
        <v>8</v>
      </c>
      <c r="D161" s="229" t="s">
        <v>115</v>
      </c>
      <c r="E161" s="230" t="s">
        <v>199</v>
      </c>
      <c r="F161" s="231" t="s">
        <v>200</v>
      </c>
      <c r="G161" s="232" t="s">
        <v>118</v>
      </c>
      <c r="H161" s="233">
        <v>1894.605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43</v>
      </c>
      <c r="O161" s="91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119</v>
      </c>
      <c r="AT161" s="241" t="s">
        <v>115</v>
      </c>
      <c r="AU161" s="241" t="s">
        <v>85</v>
      </c>
      <c r="AY161" s="17" t="s">
        <v>113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83</v>
      </c>
      <c r="BK161" s="242">
        <f>ROUND(I161*H161,2)</f>
        <v>0</v>
      </c>
      <c r="BL161" s="17" t="s">
        <v>119</v>
      </c>
      <c r="BM161" s="241" t="s">
        <v>201</v>
      </c>
    </row>
    <row r="162" spans="1:47" s="2" customFormat="1" ht="12">
      <c r="A162" s="38"/>
      <c r="B162" s="39"/>
      <c r="C162" s="40"/>
      <c r="D162" s="243" t="s">
        <v>121</v>
      </c>
      <c r="E162" s="40"/>
      <c r="F162" s="244" t="s">
        <v>202</v>
      </c>
      <c r="G162" s="40"/>
      <c r="H162" s="40"/>
      <c r="I162" s="138"/>
      <c r="J162" s="40"/>
      <c r="K162" s="40"/>
      <c r="L162" s="44"/>
      <c r="M162" s="245"/>
      <c r="N162" s="24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121</v>
      </c>
      <c r="AU162" s="17" t="s">
        <v>85</v>
      </c>
    </row>
    <row r="163" spans="1:51" s="13" customFormat="1" ht="12">
      <c r="A163" s="13"/>
      <c r="B163" s="247"/>
      <c r="C163" s="248"/>
      <c r="D163" s="243" t="s">
        <v>123</v>
      </c>
      <c r="E163" s="249" t="s">
        <v>1</v>
      </c>
      <c r="F163" s="250" t="s">
        <v>203</v>
      </c>
      <c r="G163" s="248"/>
      <c r="H163" s="251">
        <v>1630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123</v>
      </c>
      <c r="AU163" s="257" t="s">
        <v>85</v>
      </c>
      <c r="AV163" s="13" t="s">
        <v>85</v>
      </c>
      <c r="AW163" s="13" t="s">
        <v>34</v>
      </c>
      <c r="AX163" s="13" t="s">
        <v>78</v>
      </c>
      <c r="AY163" s="257" t="s">
        <v>113</v>
      </c>
    </row>
    <row r="164" spans="1:51" s="13" customFormat="1" ht="12">
      <c r="A164" s="13"/>
      <c r="B164" s="247"/>
      <c r="C164" s="248"/>
      <c r="D164" s="243" t="s">
        <v>123</v>
      </c>
      <c r="E164" s="249" t="s">
        <v>1</v>
      </c>
      <c r="F164" s="250" t="s">
        <v>204</v>
      </c>
      <c r="G164" s="248"/>
      <c r="H164" s="251">
        <v>1482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123</v>
      </c>
      <c r="AU164" s="257" t="s">
        <v>85</v>
      </c>
      <c r="AV164" s="13" t="s">
        <v>85</v>
      </c>
      <c r="AW164" s="13" t="s">
        <v>34</v>
      </c>
      <c r="AX164" s="13" t="s">
        <v>78</v>
      </c>
      <c r="AY164" s="257" t="s">
        <v>113</v>
      </c>
    </row>
    <row r="165" spans="1:51" s="13" customFormat="1" ht="12">
      <c r="A165" s="13"/>
      <c r="B165" s="247"/>
      <c r="C165" s="248"/>
      <c r="D165" s="243" t="s">
        <v>123</v>
      </c>
      <c r="E165" s="249" t="s">
        <v>1</v>
      </c>
      <c r="F165" s="250" t="s">
        <v>205</v>
      </c>
      <c r="G165" s="248"/>
      <c r="H165" s="251">
        <v>45.675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7" t="s">
        <v>123</v>
      </c>
      <c r="AU165" s="257" t="s">
        <v>85</v>
      </c>
      <c r="AV165" s="13" t="s">
        <v>85</v>
      </c>
      <c r="AW165" s="13" t="s">
        <v>34</v>
      </c>
      <c r="AX165" s="13" t="s">
        <v>78</v>
      </c>
      <c r="AY165" s="257" t="s">
        <v>113</v>
      </c>
    </row>
    <row r="166" spans="1:51" s="15" customFormat="1" ht="12">
      <c r="A166" s="15"/>
      <c r="B166" s="269"/>
      <c r="C166" s="270"/>
      <c r="D166" s="243" t="s">
        <v>123</v>
      </c>
      <c r="E166" s="271" t="s">
        <v>1</v>
      </c>
      <c r="F166" s="272" t="s">
        <v>206</v>
      </c>
      <c r="G166" s="270"/>
      <c r="H166" s="273">
        <v>3157.675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9" t="s">
        <v>123</v>
      </c>
      <c r="AU166" s="279" t="s">
        <v>85</v>
      </c>
      <c r="AV166" s="15" t="s">
        <v>132</v>
      </c>
      <c r="AW166" s="15" t="s">
        <v>34</v>
      </c>
      <c r="AX166" s="15" t="s">
        <v>78</v>
      </c>
      <c r="AY166" s="279" t="s">
        <v>113</v>
      </c>
    </row>
    <row r="167" spans="1:51" s="13" customFormat="1" ht="12">
      <c r="A167" s="13"/>
      <c r="B167" s="247"/>
      <c r="C167" s="248"/>
      <c r="D167" s="243" t="s">
        <v>123</v>
      </c>
      <c r="E167" s="249" t="s">
        <v>1</v>
      </c>
      <c r="F167" s="250" t="s">
        <v>207</v>
      </c>
      <c r="G167" s="248"/>
      <c r="H167" s="251">
        <v>1894.605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123</v>
      </c>
      <c r="AU167" s="257" t="s">
        <v>85</v>
      </c>
      <c r="AV167" s="13" t="s">
        <v>85</v>
      </c>
      <c r="AW167" s="13" t="s">
        <v>34</v>
      </c>
      <c r="AX167" s="13" t="s">
        <v>83</v>
      </c>
      <c r="AY167" s="257" t="s">
        <v>113</v>
      </c>
    </row>
    <row r="168" spans="1:65" s="2" customFormat="1" ht="21.75" customHeight="1">
      <c r="A168" s="38"/>
      <c r="B168" s="39"/>
      <c r="C168" s="229" t="s">
        <v>208</v>
      </c>
      <c r="D168" s="229" t="s">
        <v>115</v>
      </c>
      <c r="E168" s="230" t="s">
        <v>209</v>
      </c>
      <c r="F168" s="231" t="s">
        <v>210</v>
      </c>
      <c r="G168" s="232" t="s">
        <v>118</v>
      </c>
      <c r="H168" s="233">
        <v>1263.07</v>
      </c>
      <c r="I168" s="234"/>
      <c r="J168" s="235">
        <f>ROUND(I168*H168,2)</f>
        <v>0</v>
      </c>
      <c r="K168" s="236"/>
      <c r="L168" s="44"/>
      <c r="M168" s="237" t="s">
        <v>1</v>
      </c>
      <c r="N168" s="238" t="s">
        <v>43</v>
      </c>
      <c r="O168" s="91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1" t="s">
        <v>119</v>
      </c>
      <c r="AT168" s="241" t="s">
        <v>115</v>
      </c>
      <c r="AU168" s="241" t="s">
        <v>85</v>
      </c>
      <c r="AY168" s="17" t="s">
        <v>113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7" t="s">
        <v>83</v>
      </c>
      <c r="BK168" s="242">
        <f>ROUND(I168*H168,2)</f>
        <v>0</v>
      </c>
      <c r="BL168" s="17" t="s">
        <v>119</v>
      </c>
      <c r="BM168" s="241" t="s">
        <v>211</v>
      </c>
    </row>
    <row r="169" spans="1:47" s="2" customFormat="1" ht="12">
      <c r="A169" s="38"/>
      <c r="B169" s="39"/>
      <c r="C169" s="40"/>
      <c r="D169" s="243" t="s">
        <v>121</v>
      </c>
      <c r="E169" s="40"/>
      <c r="F169" s="244" t="s">
        <v>212</v>
      </c>
      <c r="G169" s="40"/>
      <c r="H169" s="40"/>
      <c r="I169" s="138"/>
      <c r="J169" s="40"/>
      <c r="K169" s="40"/>
      <c r="L169" s="44"/>
      <c r="M169" s="245"/>
      <c r="N169" s="24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121</v>
      </c>
      <c r="AU169" s="17" t="s">
        <v>85</v>
      </c>
    </row>
    <row r="170" spans="1:51" s="13" customFormat="1" ht="12">
      <c r="A170" s="13"/>
      <c r="B170" s="247"/>
      <c r="C170" s="248"/>
      <c r="D170" s="243" t="s">
        <v>123</v>
      </c>
      <c r="E170" s="249" t="s">
        <v>1</v>
      </c>
      <c r="F170" s="250" t="s">
        <v>203</v>
      </c>
      <c r="G170" s="248"/>
      <c r="H170" s="251">
        <v>1630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123</v>
      </c>
      <c r="AU170" s="257" t="s">
        <v>85</v>
      </c>
      <c r="AV170" s="13" t="s">
        <v>85</v>
      </c>
      <c r="AW170" s="13" t="s">
        <v>34</v>
      </c>
      <c r="AX170" s="13" t="s">
        <v>78</v>
      </c>
      <c r="AY170" s="257" t="s">
        <v>113</v>
      </c>
    </row>
    <row r="171" spans="1:51" s="13" customFormat="1" ht="12">
      <c r="A171" s="13"/>
      <c r="B171" s="247"/>
      <c r="C171" s="248"/>
      <c r="D171" s="243" t="s">
        <v>123</v>
      </c>
      <c r="E171" s="249" t="s">
        <v>1</v>
      </c>
      <c r="F171" s="250" t="s">
        <v>204</v>
      </c>
      <c r="G171" s="248"/>
      <c r="H171" s="251">
        <v>1482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7" t="s">
        <v>123</v>
      </c>
      <c r="AU171" s="257" t="s">
        <v>85</v>
      </c>
      <c r="AV171" s="13" t="s">
        <v>85</v>
      </c>
      <c r="AW171" s="13" t="s">
        <v>34</v>
      </c>
      <c r="AX171" s="13" t="s">
        <v>78</v>
      </c>
      <c r="AY171" s="257" t="s">
        <v>113</v>
      </c>
    </row>
    <row r="172" spans="1:51" s="13" customFormat="1" ht="12">
      <c r="A172" s="13"/>
      <c r="B172" s="247"/>
      <c r="C172" s="248"/>
      <c r="D172" s="243" t="s">
        <v>123</v>
      </c>
      <c r="E172" s="249" t="s">
        <v>1</v>
      </c>
      <c r="F172" s="250" t="s">
        <v>205</v>
      </c>
      <c r="G172" s="248"/>
      <c r="H172" s="251">
        <v>45.675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123</v>
      </c>
      <c r="AU172" s="257" t="s">
        <v>85</v>
      </c>
      <c r="AV172" s="13" t="s">
        <v>85</v>
      </c>
      <c r="AW172" s="13" t="s">
        <v>34</v>
      </c>
      <c r="AX172" s="13" t="s">
        <v>78</v>
      </c>
      <c r="AY172" s="257" t="s">
        <v>113</v>
      </c>
    </row>
    <row r="173" spans="1:51" s="15" customFormat="1" ht="12">
      <c r="A173" s="15"/>
      <c r="B173" s="269"/>
      <c r="C173" s="270"/>
      <c r="D173" s="243" t="s">
        <v>123</v>
      </c>
      <c r="E173" s="271" t="s">
        <v>1</v>
      </c>
      <c r="F173" s="272" t="s">
        <v>206</v>
      </c>
      <c r="G173" s="270"/>
      <c r="H173" s="273">
        <v>3157.675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9" t="s">
        <v>123</v>
      </c>
      <c r="AU173" s="279" t="s">
        <v>85</v>
      </c>
      <c r="AV173" s="15" t="s">
        <v>132</v>
      </c>
      <c r="AW173" s="15" t="s">
        <v>34</v>
      </c>
      <c r="AX173" s="15" t="s">
        <v>78</v>
      </c>
      <c r="AY173" s="279" t="s">
        <v>113</v>
      </c>
    </row>
    <row r="174" spans="1:51" s="13" customFormat="1" ht="12">
      <c r="A174" s="13"/>
      <c r="B174" s="247"/>
      <c r="C174" s="248"/>
      <c r="D174" s="243" t="s">
        <v>123</v>
      </c>
      <c r="E174" s="249" t="s">
        <v>1</v>
      </c>
      <c r="F174" s="250" t="s">
        <v>213</v>
      </c>
      <c r="G174" s="248"/>
      <c r="H174" s="251">
        <v>1263.07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7" t="s">
        <v>123</v>
      </c>
      <c r="AU174" s="257" t="s">
        <v>85</v>
      </c>
      <c r="AV174" s="13" t="s">
        <v>85</v>
      </c>
      <c r="AW174" s="13" t="s">
        <v>34</v>
      </c>
      <c r="AX174" s="13" t="s">
        <v>83</v>
      </c>
      <c r="AY174" s="257" t="s">
        <v>113</v>
      </c>
    </row>
    <row r="175" spans="1:65" s="2" customFormat="1" ht="21.75" customHeight="1">
      <c r="A175" s="38"/>
      <c r="B175" s="39"/>
      <c r="C175" s="229" t="s">
        <v>214</v>
      </c>
      <c r="D175" s="229" t="s">
        <v>115</v>
      </c>
      <c r="E175" s="230" t="s">
        <v>215</v>
      </c>
      <c r="F175" s="231" t="s">
        <v>216</v>
      </c>
      <c r="G175" s="232" t="s">
        <v>161</v>
      </c>
      <c r="H175" s="233">
        <v>5700</v>
      </c>
      <c r="I175" s="234"/>
      <c r="J175" s="235">
        <f>ROUND(I175*H175,2)</f>
        <v>0</v>
      </c>
      <c r="K175" s="236"/>
      <c r="L175" s="44"/>
      <c r="M175" s="237" t="s">
        <v>1</v>
      </c>
      <c r="N175" s="238" t="s">
        <v>43</v>
      </c>
      <c r="O175" s="91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1" t="s">
        <v>119</v>
      </c>
      <c r="AT175" s="241" t="s">
        <v>115</v>
      </c>
      <c r="AU175" s="241" t="s">
        <v>85</v>
      </c>
      <c r="AY175" s="17" t="s">
        <v>113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7" t="s">
        <v>83</v>
      </c>
      <c r="BK175" s="242">
        <f>ROUND(I175*H175,2)</f>
        <v>0</v>
      </c>
      <c r="BL175" s="17" t="s">
        <v>119</v>
      </c>
      <c r="BM175" s="241" t="s">
        <v>217</v>
      </c>
    </row>
    <row r="176" spans="1:47" s="2" customFormat="1" ht="12">
      <c r="A176" s="38"/>
      <c r="B176" s="39"/>
      <c r="C176" s="40"/>
      <c r="D176" s="243" t="s">
        <v>121</v>
      </c>
      <c r="E176" s="40"/>
      <c r="F176" s="244" t="s">
        <v>218</v>
      </c>
      <c r="G176" s="40"/>
      <c r="H176" s="40"/>
      <c r="I176" s="138"/>
      <c r="J176" s="40"/>
      <c r="K176" s="40"/>
      <c r="L176" s="44"/>
      <c r="M176" s="245"/>
      <c r="N176" s="246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121</v>
      </c>
      <c r="AU176" s="17" t="s">
        <v>85</v>
      </c>
    </row>
    <row r="177" spans="1:65" s="2" customFormat="1" ht="21.75" customHeight="1">
      <c r="A177" s="38"/>
      <c r="B177" s="39"/>
      <c r="C177" s="229" t="s">
        <v>219</v>
      </c>
      <c r="D177" s="229" t="s">
        <v>115</v>
      </c>
      <c r="E177" s="230" t="s">
        <v>220</v>
      </c>
      <c r="F177" s="231" t="s">
        <v>221</v>
      </c>
      <c r="G177" s="232" t="s">
        <v>161</v>
      </c>
      <c r="H177" s="233">
        <v>122</v>
      </c>
      <c r="I177" s="234"/>
      <c r="J177" s="235">
        <f>ROUND(I177*H177,2)</f>
        <v>0</v>
      </c>
      <c r="K177" s="236"/>
      <c r="L177" s="44"/>
      <c r="M177" s="237" t="s">
        <v>1</v>
      </c>
      <c r="N177" s="238" t="s">
        <v>43</v>
      </c>
      <c r="O177" s="91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1" t="s">
        <v>119</v>
      </c>
      <c r="AT177" s="241" t="s">
        <v>115</v>
      </c>
      <c r="AU177" s="241" t="s">
        <v>85</v>
      </c>
      <c r="AY177" s="17" t="s">
        <v>113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7" t="s">
        <v>83</v>
      </c>
      <c r="BK177" s="242">
        <f>ROUND(I177*H177,2)</f>
        <v>0</v>
      </c>
      <c r="BL177" s="17" t="s">
        <v>119</v>
      </c>
      <c r="BM177" s="241" t="s">
        <v>222</v>
      </c>
    </row>
    <row r="178" spans="1:51" s="13" customFormat="1" ht="12">
      <c r="A178" s="13"/>
      <c r="B178" s="247"/>
      <c r="C178" s="248"/>
      <c r="D178" s="243" t="s">
        <v>123</v>
      </c>
      <c r="E178" s="249" t="s">
        <v>1</v>
      </c>
      <c r="F178" s="250" t="s">
        <v>223</v>
      </c>
      <c r="G178" s="248"/>
      <c r="H178" s="251">
        <v>122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123</v>
      </c>
      <c r="AU178" s="257" t="s">
        <v>85</v>
      </c>
      <c r="AV178" s="13" t="s">
        <v>85</v>
      </c>
      <c r="AW178" s="13" t="s">
        <v>34</v>
      </c>
      <c r="AX178" s="13" t="s">
        <v>83</v>
      </c>
      <c r="AY178" s="257" t="s">
        <v>113</v>
      </c>
    </row>
    <row r="179" spans="1:65" s="2" customFormat="1" ht="21.75" customHeight="1">
      <c r="A179" s="38"/>
      <c r="B179" s="39"/>
      <c r="C179" s="229" t="s">
        <v>224</v>
      </c>
      <c r="D179" s="229" t="s">
        <v>115</v>
      </c>
      <c r="E179" s="230" t="s">
        <v>225</v>
      </c>
      <c r="F179" s="231" t="s">
        <v>226</v>
      </c>
      <c r="G179" s="232" t="s">
        <v>161</v>
      </c>
      <c r="H179" s="233">
        <v>1015</v>
      </c>
      <c r="I179" s="234"/>
      <c r="J179" s="235">
        <f>ROUND(I179*H179,2)</f>
        <v>0</v>
      </c>
      <c r="K179" s="236"/>
      <c r="L179" s="44"/>
      <c r="M179" s="237" t="s">
        <v>1</v>
      </c>
      <c r="N179" s="238" t="s">
        <v>43</v>
      </c>
      <c r="O179" s="91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1" t="s">
        <v>119</v>
      </c>
      <c r="AT179" s="241" t="s">
        <v>115</v>
      </c>
      <c r="AU179" s="241" t="s">
        <v>85</v>
      </c>
      <c r="AY179" s="17" t="s">
        <v>113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7" t="s">
        <v>83</v>
      </c>
      <c r="BK179" s="242">
        <f>ROUND(I179*H179,2)</f>
        <v>0</v>
      </c>
      <c r="BL179" s="17" t="s">
        <v>119</v>
      </c>
      <c r="BM179" s="241" t="s">
        <v>227</v>
      </c>
    </row>
    <row r="180" spans="1:51" s="13" customFormat="1" ht="12">
      <c r="A180" s="13"/>
      <c r="B180" s="247"/>
      <c r="C180" s="248"/>
      <c r="D180" s="243" t="s">
        <v>123</v>
      </c>
      <c r="E180" s="249" t="s">
        <v>1</v>
      </c>
      <c r="F180" s="250" t="s">
        <v>163</v>
      </c>
      <c r="G180" s="248"/>
      <c r="H180" s="251">
        <v>1015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7" t="s">
        <v>123</v>
      </c>
      <c r="AU180" s="257" t="s">
        <v>85</v>
      </c>
      <c r="AV180" s="13" t="s">
        <v>85</v>
      </c>
      <c r="AW180" s="13" t="s">
        <v>34</v>
      </c>
      <c r="AX180" s="13" t="s">
        <v>83</v>
      </c>
      <c r="AY180" s="257" t="s">
        <v>113</v>
      </c>
    </row>
    <row r="181" spans="1:65" s="2" customFormat="1" ht="21.75" customHeight="1">
      <c r="A181" s="38"/>
      <c r="B181" s="39"/>
      <c r="C181" s="229" t="s">
        <v>228</v>
      </c>
      <c r="D181" s="229" t="s">
        <v>115</v>
      </c>
      <c r="E181" s="230" t="s">
        <v>229</v>
      </c>
      <c r="F181" s="231" t="s">
        <v>230</v>
      </c>
      <c r="G181" s="232" t="s">
        <v>161</v>
      </c>
      <c r="H181" s="233">
        <v>35</v>
      </c>
      <c r="I181" s="234"/>
      <c r="J181" s="235">
        <f>ROUND(I181*H181,2)</f>
        <v>0</v>
      </c>
      <c r="K181" s="236"/>
      <c r="L181" s="44"/>
      <c r="M181" s="237" t="s">
        <v>1</v>
      </c>
      <c r="N181" s="238" t="s">
        <v>43</v>
      </c>
      <c r="O181" s="91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1" t="s">
        <v>119</v>
      </c>
      <c r="AT181" s="241" t="s">
        <v>115</v>
      </c>
      <c r="AU181" s="241" t="s">
        <v>85</v>
      </c>
      <c r="AY181" s="17" t="s">
        <v>113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7" t="s">
        <v>83</v>
      </c>
      <c r="BK181" s="242">
        <f>ROUND(I181*H181,2)</f>
        <v>0</v>
      </c>
      <c r="BL181" s="17" t="s">
        <v>119</v>
      </c>
      <c r="BM181" s="241" t="s">
        <v>231</v>
      </c>
    </row>
    <row r="182" spans="1:47" s="2" customFormat="1" ht="12">
      <c r="A182" s="38"/>
      <c r="B182" s="39"/>
      <c r="C182" s="40"/>
      <c r="D182" s="243" t="s">
        <v>121</v>
      </c>
      <c r="E182" s="40"/>
      <c r="F182" s="244" t="s">
        <v>232</v>
      </c>
      <c r="G182" s="40"/>
      <c r="H182" s="40"/>
      <c r="I182" s="138"/>
      <c r="J182" s="40"/>
      <c r="K182" s="40"/>
      <c r="L182" s="44"/>
      <c r="M182" s="245"/>
      <c r="N182" s="24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121</v>
      </c>
      <c r="AU182" s="17" t="s">
        <v>85</v>
      </c>
    </row>
    <row r="183" spans="1:51" s="13" customFormat="1" ht="12">
      <c r="A183" s="13"/>
      <c r="B183" s="247"/>
      <c r="C183" s="248"/>
      <c r="D183" s="243" t="s">
        <v>123</v>
      </c>
      <c r="E183" s="249" t="s">
        <v>1</v>
      </c>
      <c r="F183" s="250" t="s">
        <v>233</v>
      </c>
      <c r="G183" s="248"/>
      <c r="H183" s="251">
        <v>35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7" t="s">
        <v>123</v>
      </c>
      <c r="AU183" s="257" t="s">
        <v>85</v>
      </c>
      <c r="AV183" s="13" t="s">
        <v>85</v>
      </c>
      <c r="AW183" s="13" t="s">
        <v>34</v>
      </c>
      <c r="AX183" s="13" t="s">
        <v>83</v>
      </c>
      <c r="AY183" s="257" t="s">
        <v>113</v>
      </c>
    </row>
    <row r="184" spans="1:63" s="12" customFormat="1" ht="22.8" customHeight="1">
      <c r="A184" s="12"/>
      <c r="B184" s="213"/>
      <c r="C184" s="214"/>
      <c r="D184" s="215" t="s">
        <v>77</v>
      </c>
      <c r="E184" s="227" t="s">
        <v>158</v>
      </c>
      <c r="F184" s="227" t="s">
        <v>234</v>
      </c>
      <c r="G184" s="214"/>
      <c r="H184" s="214"/>
      <c r="I184" s="217"/>
      <c r="J184" s="228">
        <f>BK184</f>
        <v>0</v>
      </c>
      <c r="K184" s="214"/>
      <c r="L184" s="219"/>
      <c r="M184" s="220"/>
      <c r="N184" s="221"/>
      <c r="O184" s="221"/>
      <c r="P184" s="222">
        <f>SUM(P185:P186)</f>
        <v>0</v>
      </c>
      <c r="Q184" s="221"/>
      <c r="R184" s="222">
        <f>SUM(R185:R186)</f>
        <v>0</v>
      </c>
      <c r="S184" s="221"/>
      <c r="T184" s="223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4" t="s">
        <v>83</v>
      </c>
      <c r="AT184" s="225" t="s">
        <v>77</v>
      </c>
      <c r="AU184" s="225" t="s">
        <v>83</v>
      </c>
      <c r="AY184" s="224" t="s">
        <v>113</v>
      </c>
      <c r="BK184" s="226">
        <f>SUM(BK185:BK186)</f>
        <v>0</v>
      </c>
    </row>
    <row r="185" spans="1:65" s="2" customFormat="1" ht="21.75" customHeight="1">
      <c r="A185" s="38"/>
      <c r="B185" s="39"/>
      <c r="C185" s="229" t="s">
        <v>7</v>
      </c>
      <c r="D185" s="229" t="s">
        <v>115</v>
      </c>
      <c r="E185" s="230" t="s">
        <v>235</v>
      </c>
      <c r="F185" s="231" t="s">
        <v>236</v>
      </c>
      <c r="G185" s="232" t="s">
        <v>118</v>
      </c>
      <c r="H185" s="233">
        <v>2</v>
      </c>
      <c r="I185" s="234"/>
      <c r="J185" s="235">
        <f>ROUND(I185*H185,2)</f>
        <v>0</v>
      </c>
      <c r="K185" s="236"/>
      <c r="L185" s="44"/>
      <c r="M185" s="237" t="s">
        <v>1</v>
      </c>
      <c r="N185" s="238" t="s">
        <v>43</v>
      </c>
      <c r="O185" s="91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1" t="s">
        <v>119</v>
      </c>
      <c r="AT185" s="241" t="s">
        <v>115</v>
      </c>
      <c r="AU185" s="241" t="s">
        <v>85</v>
      </c>
      <c r="AY185" s="17" t="s">
        <v>113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7" t="s">
        <v>83</v>
      </c>
      <c r="BK185" s="242">
        <f>ROUND(I185*H185,2)</f>
        <v>0</v>
      </c>
      <c r="BL185" s="17" t="s">
        <v>119</v>
      </c>
      <c r="BM185" s="241" t="s">
        <v>237</v>
      </c>
    </row>
    <row r="186" spans="1:51" s="13" customFormat="1" ht="12">
      <c r="A186" s="13"/>
      <c r="B186" s="247"/>
      <c r="C186" s="248"/>
      <c r="D186" s="243" t="s">
        <v>123</v>
      </c>
      <c r="E186" s="249" t="s">
        <v>1</v>
      </c>
      <c r="F186" s="250" t="s">
        <v>238</v>
      </c>
      <c r="G186" s="248"/>
      <c r="H186" s="251">
        <v>2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7" t="s">
        <v>123</v>
      </c>
      <c r="AU186" s="257" t="s">
        <v>85</v>
      </c>
      <c r="AV186" s="13" t="s">
        <v>85</v>
      </c>
      <c r="AW186" s="13" t="s">
        <v>34</v>
      </c>
      <c r="AX186" s="13" t="s">
        <v>83</v>
      </c>
      <c r="AY186" s="257" t="s">
        <v>113</v>
      </c>
    </row>
    <row r="187" spans="1:63" s="12" customFormat="1" ht="22.8" customHeight="1">
      <c r="A187" s="12"/>
      <c r="B187" s="213"/>
      <c r="C187" s="214"/>
      <c r="D187" s="215" t="s">
        <v>77</v>
      </c>
      <c r="E187" s="227" t="s">
        <v>164</v>
      </c>
      <c r="F187" s="227" t="s">
        <v>239</v>
      </c>
      <c r="G187" s="214"/>
      <c r="H187" s="214"/>
      <c r="I187" s="217"/>
      <c r="J187" s="228">
        <f>BK187</f>
        <v>0</v>
      </c>
      <c r="K187" s="214"/>
      <c r="L187" s="219"/>
      <c r="M187" s="220"/>
      <c r="N187" s="221"/>
      <c r="O187" s="221"/>
      <c r="P187" s="222">
        <f>SUM(P188:P209)</f>
        <v>0</v>
      </c>
      <c r="Q187" s="221"/>
      <c r="R187" s="222">
        <f>SUM(R188:R209)</f>
        <v>0</v>
      </c>
      <c r="S187" s="221"/>
      <c r="T187" s="223">
        <f>SUM(T188:T209)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4" t="s">
        <v>83</v>
      </c>
      <c r="AT187" s="225" t="s">
        <v>77</v>
      </c>
      <c r="AU187" s="225" t="s">
        <v>83</v>
      </c>
      <c r="AY187" s="224" t="s">
        <v>113</v>
      </c>
      <c r="BK187" s="226">
        <f>SUM(BK188:BK209)</f>
        <v>0</v>
      </c>
    </row>
    <row r="188" spans="1:65" s="2" customFormat="1" ht="21.75" customHeight="1">
      <c r="A188" s="38"/>
      <c r="B188" s="39"/>
      <c r="C188" s="229" t="s">
        <v>240</v>
      </c>
      <c r="D188" s="229" t="s">
        <v>115</v>
      </c>
      <c r="E188" s="230" t="s">
        <v>241</v>
      </c>
      <c r="F188" s="231" t="s">
        <v>242</v>
      </c>
      <c r="G188" s="232" t="s">
        <v>243</v>
      </c>
      <c r="H188" s="233">
        <v>118</v>
      </c>
      <c r="I188" s="234"/>
      <c r="J188" s="235">
        <f>ROUND(I188*H188,2)</f>
        <v>0</v>
      </c>
      <c r="K188" s="236"/>
      <c r="L188" s="44"/>
      <c r="M188" s="237" t="s">
        <v>1</v>
      </c>
      <c r="N188" s="238" t="s">
        <v>43</v>
      </c>
      <c r="O188" s="91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1" t="s">
        <v>119</v>
      </c>
      <c r="AT188" s="241" t="s">
        <v>115</v>
      </c>
      <c r="AU188" s="241" t="s">
        <v>85</v>
      </c>
      <c r="AY188" s="17" t="s">
        <v>113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7" t="s">
        <v>83</v>
      </c>
      <c r="BK188" s="242">
        <f>ROUND(I188*H188,2)</f>
        <v>0</v>
      </c>
      <c r="BL188" s="17" t="s">
        <v>119</v>
      </c>
      <c r="BM188" s="241" t="s">
        <v>244</v>
      </c>
    </row>
    <row r="189" spans="1:51" s="13" customFormat="1" ht="12">
      <c r="A189" s="13"/>
      <c r="B189" s="247"/>
      <c r="C189" s="248"/>
      <c r="D189" s="243" t="s">
        <v>123</v>
      </c>
      <c r="E189" s="249" t="s">
        <v>1</v>
      </c>
      <c r="F189" s="250" t="s">
        <v>245</v>
      </c>
      <c r="G189" s="248"/>
      <c r="H189" s="251">
        <v>50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123</v>
      </c>
      <c r="AU189" s="257" t="s">
        <v>85</v>
      </c>
      <c r="AV189" s="13" t="s">
        <v>85</v>
      </c>
      <c r="AW189" s="13" t="s">
        <v>34</v>
      </c>
      <c r="AX189" s="13" t="s">
        <v>78</v>
      </c>
      <c r="AY189" s="257" t="s">
        <v>113</v>
      </c>
    </row>
    <row r="190" spans="1:51" s="13" customFormat="1" ht="12">
      <c r="A190" s="13"/>
      <c r="B190" s="247"/>
      <c r="C190" s="248"/>
      <c r="D190" s="243" t="s">
        <v>123</v>
      </c>
      <c r="E190" s="249" t="s">
        <v>1</v>
      </c>
      <c r="F190" s="250" t="s">
        <v>246</v>
      </c>
      <c r="G190" s="248"/>
      <c r="H190" s="251">
        <v>50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7" t="s">
        <v>123</v>
      </c>
      <c r="AU190" s="257" t="s">
        <v>85</v>
      </c>
      <c r="AV190" s="13" t="s">
        <v>85</v>
      </c>
      <c r="AW190" s="13" t="s">
        <v>34</v>
      </c>
      <c r="AX190" s="13" t="s">
        <v>78</v>
      </c>
      <c r="AY190" s="257" t="s">
        <v>113</v>
      </c>
    </row>
    <row r="191" spans="1:51" s="13" customFormat="1" ht="12">
      <c r="A191" s="13"/>
      <c r="B191" s="247"/>
      <c r="C191" s="248"/>
      <c r="D191" s="243" t="s">
        <v>123</v>
      </c>
      <c r="E191" s="249" t="s">
        <v>1</v>
      </c>
      <c r="F191" s="250" t="s">
        <v>247</v>
      </c>
      <c r="G191" s="248"/>
      <c r="H191" s="251">
        <v>18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7" t="s">
        <v>123</v>
      </c>
      <c r="AU191" s="257" t="s">
        <v>85</v>
      </c>
      <c r="AV191" s="13" t="s">
        <v>85</v>
      </c>
      <c r="AW191" s="13" t="s">
        <v>34</v>
      </c>
      <c r="AX191" s="13" t="s">
        <v>78</v>
      </c>
      <c r="AY191" s="257" t="s">
        <v>113</v>
      </c>
    </row>
    <row r="192" spans="1:51" s="14" customFormat="1" ht="12">
      <c r="A192" s="14"/>
      <c r="B192" s="258"/>
      <c r="C192" s="259"/>
      <c r="D192" s="243" t="s">
        <v>123</v>
      </c>
      <c r="E192" s="260" t="s">
        <v>1</v>
      </c>
      <c r="F192" s="261" t="s">
        <v>126</v>
      </c>
      <c r="G192" s="259"/>
      <c r="H192" s="262">
        <v>118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8" t="s">
        <v>123</v>
      </c>
      <c r="AU192" s="268" t="s">
        <v>85</v>
      </c>
      <c r="AV192" s="14" t="s">
        <v>119</v>
      </c>
      <c r="AW192" s="14" t="s">
        <v>34</v>
      </c>
      <c r="AX192" s="14" t="s">
        <v>83</v>
      </c>
      <c r="AY192" s="268" t="s">
        <v>113</v>
      </c>
    </row>
    <row r="193" spans="1:65" s="2" customFormat="1" ht="21.75" customHeight="1">
      <c r="A193" s="38"/>
      <c r="B193" s="39"/>
      <c r="C193" s="229" t="s">
        <v>248</v>
      </c>
      <c r="D193" s="229" t="s">
        <v>115</v>
      </c>
      <c r="E193" s="230" t="s">
        <v>249</v>
      </c>
      <c r="F193" s="231" t="s">
        <v>250</v>
      </c>
      <c r="G193" s="232" t="s">
        <v>161</v>
      </c>
      <c r="H193" s="233">
        <v>252.625</v>
      </c>
      <c r="I193" s="234"/>
      <c r="J193" s="235">
        <f>ROUND(I193*H193,2)</f>
        <v>0</v>
      </c>
      <c r="K193" s="236"/>
      <c r="L193" s="44"/>
      <c r="M193" s="237" t="s">
        <v>1</v>
      </c>
      <c r="N193" s="238" t="s">
        <v>43</v>
      </c>
      <c r="O193" s="91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1" t="s">
        <v>119</v>
      </c>
      <c r="AT193" s="241" t="s">
        <v>115</v>
      </c>
      <c r="AU193" s="241" t="s">
        <v>85</v>
      </c>
      <c r="AY193" s="17" t="s">
        <v>113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7" t="s">
        <v>83</v>
      </c>
      <c r="BK193" s="242">
        <f>ROUND(I193*H193,2)</f>
        <v>0</v>
      </c>
      <c r="BL193" s="17" t="s">
        <v>119</v>
      </c>
      <c r="BM193" s="241" t="s">
        <v>251</v>
      </c>
    </row>
    <row r="194" spans="1:51" s="13" customFormat="1" ht="12">
      <c r="A194" s="13"/>
      <c r="B194" s="247"/>
      <c r="C194" s="248"/>
      <c r="D194" s="243" t="s">
        <v>123</v>
      </c>
      <c r="E194" s="249" t="s">
        <v>1</v>
      </c>
      <c r="F194" s="250" t="s">
        <v>252</v>
      </c>
      <c r="G194" s="248"/>
      <c r="H194" s="251">
        <v>251.25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123</v>
      </c>
      <c r="AU194" s="257" t="s">
        <v>85</v>
      </c>
      <c r="AV194" s="13" t="s">
        <v>85</v>
      </c>
      <c r="AW194" s="13" t="s">
        <v>34</v>
      </c>
      <c r="AX194" s="13" t="s">
        <v>78</v>
      </c>
      <c r="AY194" s="257" t="s">
        <v>113</v>
      </c>
    </row>
    <row r="195" spans="1:51" s="13" customFormat="1" ht="12">
      <c r="A195" s="13"/>
      <c r="B195" s="247"/>
      <c r="C195" s="248"/>
      <c r="D195" s="243" t="s">
        <v>123</v>
      </c>
      <c r="E195" s="249" t="s">
        <v>1</v>
      </c>
      <c r="F195" s="250" t="s">
        <v>253</v>
      </c>
      <c r="G195" s="248"/>
      <c r="H195" s="251">
        <v>1.375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7" t="s">
        <v>123</v>
      </c>
      <c r="AU195" s="257" t="s">
        <v>85</v>
      </c>
      <c r="AV195" s="13" t="s">
        <v>85</v>
      </c>
      <c r="AW195" s="13" t="s">
        <v>34</v>
      </c>
      <c r="AX195" s="13" t="s">
        <v>78</v>
      </c>
      <c r="AY195" s="257" t="s">
        <v>113</v>
      </c>
    </row>
    <row r="196" spans="1:51" s="14" customFormat="1" ht="12">
      <c r="A196" s="14"/>
      <c r="B196" s="258"/>
      <c r="C196" s="259"/>
      <c r="D196" s="243" t="s">
        <v>123</v>
      </c>
      <c r="E196" s="260" t="s">
        <v>1</v>
      </c>
      <c r="F196" s="261" t="s">
        <v>126</v>
      </c>
      <c r="G196" s="259"/>
      <c r="H196" s="262">
        <v>252.625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8" t="s">
        <v>123</v>
      </c>
      <c r="AU196" s="268" t="s">
        <v>85</v>
      </c>
      <c r="AV196" s="14" t="s">
        <v>119</v>
      </c>
      <c r="AW196" s="14" t="s">
        <v>34</v>
      </c>
      <c r="AX196" s="14" t="s">
        <v>83</v>
      </c>
      <c r="AY196" s="268" t="s">
        <v>113</v>
      </c>
    </row>
    <row r="197" spans="1:65" s="2" customFormat="1" ht="21.75" customHeight="1">
      <c r="A197" s="38"/>
      <c r="B197" s="39"/>
      <c r="C197" s="229" t="s">
        <v>254</v>
      </c>
      <c r="D197" s="229" t="s">
        <v>115</v>
      </c>
      <c r="E197" s="230" t="s">
        <v>255</v>
      </c>
      <c r="F197" s="231" t="s">
        <v>256</v>
      </c>
      <c r="G197" s="232" t="s">
        <v>171</v>
      </c>
      <c r="H197" s="233">
        <v>75</v>
      </c>
      <c r="I197" s="234"/>
      <c r="J197" s="235">
        <f>ROUND(I197*H197,2)</f>
        <v>0</v>
      </c>
      <c r="K197" s="236"/>
      <c r="L197" s="44"/>
      <c r="M197" s="237" t="s">
        <v>1</v>
      </c>
      <c r="N197" s="238" t="s">
        <v>43</v>
      </c>
      <c r="O197" s="91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1" t="s">
        <v>119</v>
      </c>
      <c r="AT197" s="241" t="s">
        <v>115</v>
      </c>
      <c r="AU197" s="241" t="s">
        <v>85</v>
      </c>
      <c r="AY197" s="17" t="s">
        <v>113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7" t="s">
        <v>83</v>
      </c>
      <c r="BK197" s="242">
        <f>ROUND(I197*H197,2)</f>
        <v>0</v>
      </c>
      <c r="BL197" s="17" t="s">
        <v>119</v>
      </c>
      <c r="BM197" s="241" t="s">
        <v>257</v>
      </c>
    </row>
    <row r="198" spans="1:47" s="2" customFormat="1" ht="12">
      <c r="A198" s="38"/>
      <c r="B198" s="39"/>
      <c r="C198" s="40"/>
      <c r="D198" s="243" t="s">
        <v>121</v>
      </c>
      <c r="E198" s="40"/>
      <c r="F198" s="244" t="s">
        <v>258</v>
      </c>
      <c r="G198" s="40"/>
      <c r="H198" s="40"/>
      <c r="I198" s="138"/>
      <c r="J198" s="40"/>
      <c r="K198" s="40"/>
      <c r="L198" s="44"/>
      <c r="M198" s="245"/>
      <c r="N198" s="24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121</v>
      </c>
      <c r="AU198" s="17" t="s">
        <v>85</v>
      </c>
    </row>
    <row r="199" spans="1:65" s="2" customFormat="1" ht="16.5" customHeight="1">
      <c r="A199" s="38"/>
      <c r="B199" s="39"/>
      <c r="C199" s="229" t="s">
        <v>259</v>
      </c>
      <c r="D199" s="229" t="s">
        <v>115</v>
      </c>
      <c r="E199" s="230" t="s">
        <v>260</v>
      </c>
      <c r="F199" s="231" t="s">
        <v>261</v>
      </c>
      <c r="G199" s="232" t="s">
        <v>118</v>
      </c>
      <c r="H199" s="233">
        <v>2</v>
      </c>
      <c r="I199" s="234"/>
      <c r="J199" s="235">
        <f>ROUND(I199*H199,2)</f>
        <v>0</v>
      </c>
      <c r="K199" s="236"/>
      <c r="L199" s="44"/>
      <c r="M199" s="237" t="s">
        <v>1</v>
      </c>
      <c r="N199" s="238" t="s">
        <v>43</v>
      </c>
      <c r="O199" s="91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1" t="s">
        <v>119</v>
      </c>
      <c r="AT199" s="241" t="s">
        <v>115</v>
      </c>
      <c r="AU199" s="241" t="s">
        <v>85</v>
      </c>
      <c r="AY199" s="17" t="s">
        <v>113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7" t="s">
        <v>83</v>
      </c>
      <c r="BK199" s="242">
        <f>ROUND(I199*H199,2)</f>
        <v>0</v>
      </c>
      <c r="BL199" s="17" t="s">
        <v>119</v>
      </c>
      <c r="BM199" s="241" t="s">
        <v>262</v>
      </c>
    </row>
    <row r="200" spans="1:47" s="2" customFormat="1" ht="12">
      <c r="A200" s="38"/>
      <c r="B200" s="39"/>
      <c r="C200" s="40"/>
      <c r="D200" s="243" t="s">
        <v>121</v>
      </c>
      <c r="E200" s="40"/>
      <c r="F200" s="244" t="s">
        <v>263</v>
      </c>
      <c r="G200" s="40"/>
      <c r="H200" s="40"/>
      <c r="I200" s="138"/>
      <c r="J200" s="40"/>
      <c r="K200" s="40"/>
      <c r="L200" s="44"/>
      <c r="M200" s="245"/>
      <c r="N200" s="24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121</v>
      </c>
      <c r="AU200" s="17" t="s">
        <v>85</v>
      </c>
    </row>
    <row r="201" spans="1:51" s="13" customFormat="1" ht="12">
      <c r="A201" s="13"/>
      <c r="B201" s="247"/>
      <c r="C201" s="248"/>
      <c r="D201" s="243" t="s">
        <v>123</v>
      </c>
      <c r="E201" s="249" t="s">
        <v>1</v>
      </c>
      <c r="F201" s="250" t="s">
        <v>264</v>
      </c>
      <c r="G201" s="248"/>
      <c r="H201" s="251">
        <v>2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123</v>
      </c>
      <c r="AU201" s="257" t="s">
        <v>85</v>
      </c>
      <c r="AV201" s="13" t="s">
        <v>85</v>
      </c>
      <c r="AW201" s="13" t="s">
        <v>34</v>
      </c>
      <c r="AX201" s="13" t="s">
        <v>83</v>
      </c>
      <c r="AY201" s="257" t="s">
        <v>113</v>
      </c>
    </row>
    <row r="202" spans="1:65" s="2" customFormat="1" ht="16.5" customHeight="1">
      <c r="A202" s="38"/>
      <c r="B202" s="39"/>
      <c r="C202" s="229" t="s">
        <v>265</v>
      </c>
      <c r="D202" s="229" t="s">
        <v>115</v>
      </c>
      <c r="E202" s="230" t="s">
        <v>266</v>
      </c>
      <c r="F202" s="231" t="s">
        <v>267</v>
      </c>
      <c r="G202" s="232" t="s">
        <v>171</v>
      </c>
      <c r="H202" s="233">
        <v>17</v>
      </c>
      <c r="I202" s="234"/>
      <c r="J202" s="235">
        <f>ROUND(I202*H202,2)</f>
        <v>0</v>
      </c>
      <c r="K202" s="236"/>
      <c r="L202" s="44"/>
      <c r="M202" s="237" t="s">
        <v>1</v>
      </c>
      <c r="N202" s="238" t="s">
        <v>43</v>
      </c>
      <c r="O202" s="91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1" t="s">
        <v>119</v>
      </c>
      <c r="AT202" s="241" t="s">
        <v>115</v>
      </c>
      <c r="AU202" s="241" t="s">
        <v>85</v>
      </c>
      <c r="AY202" s="17" t="s">
        <v>113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7" t="s">
        <v>83</v>
      </c>
      <c r="BK202" s="242">
        <f>ROUND(I202*H202,2)</f>
        <v>0</v>
      </c>
      <c r="BL202" s="17" t="s">
        <v>119</v>
      </c>
      <c r="BM202" s="241" t="s">
        <v>268</v>
      </c>
    </row>
    <row r="203" spans="1:51" s="13" customFormat="1" ht="12">
      <c r="A203" s="13"/>
      <c r="B203" s="247"/>
      <c r="C203" s="248"/>
      <c r="D203" s="243" t="s">
        <v>123</v>
      </c>
      <c r="E203" s="249" t="s">
        <v>1</v>
      </c>
      <c r="F203" s="250" t="s">
        <v>269</v>
      </c>
      <c r="G203" s="248"/>
      <c r="H203" s="251">
        <v>17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7" t="s">
        <v>123</v>
      </c>
      <c r="AU203" s="257" t="s">
        <v>85</v>
      </c>
      <c r="AV203" s="13" t="s">
        <v>85</v>
      </c>
      <c r="AW203" s="13" t="s">
        <v>34</v>
      </c>
      <c r="AX203" s="13" t="s">
        <v>83</v>
      </c>
      <c r="AY203" s="257" t="s">
        <v>113</v>
      </c>
    </row>
    <row r="204" spans="1:65" s="2" customFormat="1" ht="21.75" customHeight="1">
      <c r="A204" s="38"/>
      <c r="B204" s="39"/>
      <c r="C204" s="229" t="s">
        <v>270</v>
      </c>
      <c r="D204" s="229" t="s">
        <v>115</v>
      </c>
      <c r="E204" s="230" t="s">
        <v>271</v>
      </c>
      <c r="F204" s="231" t="s">
        <v>272</v>
      </c>
      <c r="G204" s="232" t="s">
        <v>171</v>
      </c>
      <c r="H204" s="233">
        <v>165</v>
      </c>
      <c r="I204" s="234"/>
      <c r="J204" s="235">
        <f>ROUND(I204*H204,2)</f>
        <v>0</v>
      </c>
      <c r="K204" s="236"/>
      <c r="L204" s="44"/>
      <c r="M204" s="237" t="s">
        <v>1</v>
      </c>
      <c r="N204" s="238" t="s">
        <v>43</v>
      </c>
      <c r="O204" s="91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1" t="s">
        <v>119</v>
      </c>
      <c r="AT204" s="241" t="s">
        <v>115</v>
      </c>
      <c r="AU204" s="241" t="s">
        <v>85</v>
      </c>
      <c r="AY204" s="17" t="s">
        <v>113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7" t="s">
        <v>83</v>
      </c>
      <c r="BK204" s="242">
        <f>ROUND(I204*H204,2)</f>
        <v>0</v>
      </c>
      <c r="BL204" s="17" t="s">
        <v>119</v>
      </c>
      <c r="BM204" s="241" t="s">
        <v>273</v>
      </c>
    </row>
    <row r="205" spans="1:65" s="2" customFormat="1" ht="21.75" customHeight="1">
      <c r="A205" s="38"/>
      <c r="B205" s="39"/>
      <c r="C205" s="229" t="s">
        <v>274</v>
      </c>
      <c r="D205" s="229" t="s">
        <v>115</v>
      </c>
      <c r="E205" s="230" t="s">
        <v>275</v>
      </c>
      <c r="F205" s="231" t="s">
        <v>276</v>
      </c>
      <c r="G205" s="232" t="s">
        <v>171</v>
      </c>
      <c r="H205" s="233">
        <v>42</v>
      </c>
      <c r="I205" s="234"/>
      <c r="J205" s="235">
        <f>ROUND(I205*H205,2)</f>
        <v>0</v>
      </c>
      <c r="K205" s="236"/>
      <c r="L205" s="44"/>
      <c r="M205" s="237" t="s">
        <v>1</v>
      </c>
      <c r="N205" s="238" t="s">
        <v>43</v>
      </c>
      <c r="O205" s="91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1" t="s">
        <v>119</v>
      </c>
      <c r="AT205" s="241" t="s">
        <v>115</v>
      </c>
      <c r="AU205" s="241" t="s">
        <v>85</v>
      </c>
      <c r="AY205" s="17" t="s">
        <v>113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7" t="s">
        <v>83</v>
      </c>
      <c r="BK205" s="242">
        <f>ROUND(I205*H205,2)</f>
        <v>0</v>
      </c>
      <c r="BL205" s="17" t="s">
        <v>119</v>
      </c>
      <c r="BM205" s="241" t="s">
        <v>277</v>
      </c>
    </row>
    <row r="206" spans="1:51" s="13" customFormat="1" ht="12">
      <c r="A206" s="13"/>
      <c r="B206" s="247"/>
      <c r="C206" s="248"/>
      <c r="D206" s="243" t="s">
        <v>123</v>
      </c>
      <c r="E206" s="249" t="s">
        <v>1</v>
      </c>
      <c r="F206" s="250" t="s">
        <v>278</v>
      </c>
      <c r="G206" s="248"/>
      <c r="H206" s="251">
        <v>42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123</v>
      </c>
      <c r="AU206" s="257" t="s">
        <v>85</v>
      </c>
      <c r="AV206" s="13" t="s">
        <v>85</v>
      </c>
      <c r="AW206" s="13" t="s">
        <v>34</v>
      </c>
      <c r="AX206" s="13" t="s">
        <v>83</v>
      </c>
      <c r="AY206" s="257" t="s">
        <v>113</v>
      </c>
    </row>
    <row r="207" spans="1:65" s="2" customFormat="1" ht="21.75" customHeight="1">
      <c r="A207" s="38"/>
      <c r="B207" s="39"/>
      <c r="C207" s="229" t="s">
        <v>279</v>
      </c>
      <c r="D207" s="229" t="s">
        <v>115</v>
      </c>
      <c r="E207" s="230" t="s">
        <v>280</v>
      </c>
      <c r="F207" s="231" t="s">
        <v>281</v>
      </c>
      <c r="G207" s="232" t="s">
        <v>171</v>
      </c>
      <c r="H207" s="233">
        <v>42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43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119</v>
      </c>
      <c r="AT207" s="241" t="s">
        <v>115</v>
      </c>
      <c r="AU207" s="241" t="s">
        <v>85</v>
      </c>
      <c r="AY207" s="17" t="s">
        <v>113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83</v>
      </c>
      <c r="BK207" s="242">
        <f>ROUND(I207*H207,2)</f>
        <v>0</v>
      </c>
      <c r="BL207" s="17" t="s">
        <v>119</v>
      </c>
      <c r="BM207" s="241" t="s">
        <v>282</v>
      </c>
    </row>
    <row r="208" spans="1:51" s="13" customFormat="1" ht="12">
      <c r="A208" s="13"/>
      <c r="B208" s="247"/>
      <c r="C208" s="248"/>
      <c r="D208" s="243" t="s">
        <v>123</v>
      </c>
      <c r="E208" s="249" t="s">
        <v>1</v>
      </c>
      <c r="F208" s="250" t="s">
        <v>278</v>
      </c>
      <c r="G208" s="248"/>
      <c r="H208" s="251">
        <v>42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123</v>
      </c>
      <c r="AU208" s="257" t="s">
        <v>85</v>
      </c>
      <c r="AV208" s="13" t="s">
        <v>85</v>
      </c>
      <c r="AW208" s="13" t="s">
        <v>34</v>
      </c>
      <c r="AX208" s="13" t="s">
        <v>83</v>
      </c>
      <c r="AY208" s="257" t="s">
        <v>113</v>
      </c>
    </row>
    <row r="209" spans="1:65" s="2" customFormat="1" ht="16.5" customHeight="1">
      <c r="A209" s="38"/>
      <c r="B209" s="39"/>
      <c r="C209" s="229" t="s">
        <v>283</v>
      </c>
      <c r="D209" s="229" t="s">
        <v>115</v>
      </c>
      <c r="E209" s="230" t="s">
        <v>284</v>
      </c>
      <c r="F209" s="231" t="s">
        <v>285</v>
      </c>
      <c r="G209" s="232" t="s">
        <v>161</v>
      </c>
      <c r="H209" s="233">
        <v>6090</v>
      </c>
      <c r="I209" s="234"/>
      <c r="J209" s="235">
        <f>ROUND(I209*H209,2)</f>
        <v>0</v>
      </c>
      <c r="K209" s="236"/>
      <c r="L209" s="44"/>
      <c r="M209" s="237" t="s">
        <v>1</v>
      </c>
      <c r="N209" s="238" t="s">
        <v>43</v>
      </c>
      <c r="O209" s="91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1" t="s">
        <v>119</v>
      </c>
      <c r="AT209" s="241" t="s">
        <v>115</v>
      </c>
      <c r="AU209" s="241" t="s">
        <v>85</v>
      </c>
      <c r="AY209" s="17" t="s">
        <v>113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7" t="s">
        <v>83</v>
      </c>
      <c r="BK209" s="242">
        <f>ROUND(I209*H209,2)</f>
        <v>0</v>
      </c>
      <c r="BL209" s="17" t="s">
        <v>119</v>
      </c>
      <c r="BM209" s="241" t="s">
        <v>286</v>
      </c>
    </row>
    <row r="210" spans="1:63" s="12" customFormat="1" ht="25.9" customHeight="1">
      <c r="A210" s="12"/>
      <c r="B210" s="213"/>
      <c r="C210" s="214"/>
      <c r="D210" s="215" t="s">
        <v>77</v>
      </c>
      <c r="E210" s="216" t="s">
        <v>287</v>
      </c>
      <c r="F210" s="216" t="s">
        <v>288</v>
      </c>
      <c r="G210" s="214"/>
      <c r="H210" s="214"/>
      <c r="I210" s="217"/>
      <c r="J210" s="218">
        <f>BK210</f>
        <v>0</v>
      </c>
      <c r="K210" s="214"/>
      <c r="L210" s="219"/>
      <c r="M210" s="220"/>
      <c r="N210" s="221"/>
      <c r="O210" s="221"/>
      <c r="P210" s="222">
        <f>SUM(P211:P223)</f>
        <v>0</v>
      </c>
      <c r="Q210" s="221"/>
      <c r="R210" s="222">
        <f>SUM(R211:R223)</f>
        <v>0</v>
      </c>
      <c r="S210" s="221"/>
      <c r="T210" s="223">
        <f>SUM(T211:T223)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4" t="s">
        <v>119</v>
      </c>
      <c r="AT210" s="225" t="s">
        <v>77</v>
      </c>
      <c r="AU210" s="225" t="s">
        <v>78</v>
      </c>
      <c r="AY210" s="224" t="s">
        <v>113</v>
      </c>
      <c r="BK210" s="226">
        <f>SUM(BK211:BK223)</f>
        <v>0</v>
      </c>
    </row>
    <row r="211" spans="1:65" s="2" customFormat="1" ht="16.5" customHeight="1">
      <c r="A211" s="38"/>
      <c r="B211" s="39"/>
      <c r="C211" s="229" t="s">
        <v>289</v>
      </c>
      <c r="D211" s="229" t="s">
        <v>115</v>
      </c>
      <c r="E211" s="230" t="s">
        <v>290</v>
      </c>
      <c r="F211" s="231" t="s">
        <v>291</v>
      </c>
      <c r="G211" s="232" t="s">
        <v>292</v>
      </c>
      <c r="H211" s="233">
        <v>1567.082</v>
      </c>
      <c r="I211" s="234"/>
      <c r="J211" s="235">
        <f>ROUND(I211*H211,2)</f>
        <v>0</v>
      </c>
      <c r="K211" s="236"/>
      <c r="L211" s="44"/>
      <c r="M211" s="237" t="s">
        <v>1</v>
      </c>
      <c r="N211" s="238" t="s">
        <v>43</v>
      </c>
      <c r="O211" s="91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1" t="s">
        <v>293</v>
      </c>
      <c r="AT211" s="241" t="s">
        <v>115</v>
      </c>
      <c r="AU211" s="241" t="s">
        <v>83</v>
      </c>
      <c r="AY211" s="17" t="s">
        <v>113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7" t="s">
        <v>83</v>
      </c>
      <c r="BK211" s="242">
        <f>ROUND(I211*H211,2)</f>
        <v>0</v>
      </c>
      <c r="BL211" s="17" t="s">
        <v>293</v>
      </c>
      <c r="BM211" s="241" t="s">
        <v>294</v>
      </c>
    </row>
    <row r="212" spans="1:51" s="13" customFormat="1" ht="12">
      <c r="A212" s="13"/>
      <c r="B212" s="247"/>
      <c r="C212" s="248"/>
      <c r="D212" s="243" t="s">
        <v>123</v>
      </c>
      <c r="E212" s="249" t="s">
        <v>1</v>
      </c>
      <c r="F212" s="250" t="s">
        <v>295</v>
      </c>
      <c r="G212" s="248"/>
      <c r="H212" s="251">
        <v>1567.082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123</v>
      </c>
      <c r="AU212" s="257" t="s">
        <v>83</v>
      </c>
      <c r="AV212" s="13" t="s">
        <v>85</v>
      </c>
      <c r="AW212" s="13" t="s">
        <v>34</v>
      </c>
      <c r="AX212" s="13" t="s">
        <v>83</v>
      </c>
      <c r="AY212" s="257" t="s">
        <v>113</v>
      </c>
    </row>
    <row r="213" spans="1:65" s="2" customFormat="1" ht="16.5" customHeight="1">
      <c r="A213" s="38"/>
      <c r="B213" s="39"/>
      <c r="C213" s="229" t="s">
        <v>296</v>
      </c>
      <c r="D213" s="229" t="s">
        <v>115</v>
      </c>
      <c r="E213" s="230" t="s">
        <v>297</v>
      </c>
      <c r="F213" s="231" t="s">
        <v>298</v>
      </c>
      <c r="G213" s="232" t="s">
        <v>292</v>
      </c>
      <c r="H213" s="233">
        <v>324.696</v>
      </c>
      <c r="I213" s="234"/>
      <c r="J213" s="235">
        <f>ROUND(I213*H213,2)</f>
        <v>0</v>
      </c>
      <c r="K213" s="236"/>
      <c r="L213" s="44"/>
      <c r="M213" s="237" t="s">
        <v>1</v>
      </c>
      <c r="N213" s="238" t="s">
        <v>43</v>
      </c>
      <c r="O213" s="91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1" t="s">
        <v>293</v>
      </c>
      <c r="AT213" s="241" t="s">
        <v>115</v>
      </c>
      <c r="AU213" s="241" t="s">
        <v>83</v>
      </c>
      <c r="AY213" s="17" t="s">
        <v>113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7" t="s">
        <v>83</v>
      </c>
      <c r="BK213" s="242">
        <f>ROUND(I213*H213,2)</f>
        <v>0</v>
      </c>
      <c r="BL213" s="17" t="s">
        <v>293</v>
      </c>
      <c r="BM213" s="241" t="s">
        <v>299</v>
      </c>
    </row>
    <row r="214" spans="1:51" s="13" customFormat="1" ht="12">
      <c r="A214" s="13"/>
      <c r="B214" s="247"/>
      <c r="C214" s="248"/>
      <c r="D214" s="243" t="s">
        <v>123</v>
      </c>
      <c r="E214" s="249" t="s">
        <v>1</v>
      </c>
      <c r="F214" s="250" t="s">
        <v>300</v>
      </c>
      <c r="G214" s="248"/>
      <c r="H214" s="251">
        <v>78.24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123</v>
      </c>
      <c r="AU214" s="257" t="s">
        <v>83</v>
      </c>
      <c r="AV214" s="13" t="s">
        <v>85</v>
      </c>
      <c r="AW214" s="13" t="s">
        <v>34</v>
      </c>
      <c r="AX214" s="13" t="s">
        <v>78</v>
      </c>
      <c r="AY214" s="257" t="s">
        <v>113</v>
      </c>
    </row>
    <row r="215" spans="1:51" s="13" customFormat="1" ht="12">
      <c r="A215" s="13"/>
      <c r="B215" s="247"/>
      <c r="C215" s="248"/>
      <c r="D215" s="243" t="s">
        <v>123</v>
      </c>
      <c r="E215" s="249" t="s">
        <v>1</v>
      </c>
      <c r="F215" s="250" t="s">
        <v>301</v>
      </c>
      <c r="G215" s="248"/>
      <c r="H215" s="251">
        <v>246.456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7" t="s">
        <v>123</v>
      </c>
      <c r="AU215" s="257" t="s">
        <v>83</v>
      </c>
      <c r="AV215" s="13" t="s">
        <v>85</v>
      </c>
      <c r="AW215" s="13" t="s">
        <v>34</v>
      </c>
      <c r="AX215" s="13" t="s">
        <v>78</v>
      </c>
      <c r="AY215" s="257" t="s">
        <v>113</v>
      </c>
    </row>
    <row r="216" spans="1:51" s="14" customFormat="1" ht="12">
      <c r="A216" s="14"/>
      <c r="B216" s="258"/>
      <c r="C216" s="259"/>
      <c r="D216" s="243" t="s">
        <v>123</v>
      </c>
      <c r="E216" s="260" t="s">
        <v>1</v>
      </c>
      <c r="F216" s="261" t="s">
        <v>126</v>
      </c>
      <c r="G216" s="259"/>
      <c r="H216" s="262">
        <v>324.696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8" t="s">
        <v>123</v>
      </c>
      <c r="AU216" s="268" t="s">
        <v>83</v>
      </c>
      <c r="AV216" s="14" t="s">
        <v>119</v>
      </c>
      <c r="AW216" s="14" t="s">
        <v>34</v>
      </c>
      <c r="AX216" s="14" t="s">
        <v>83</v>
      </c>
      <c r="AY216" s="268" t="s">
        <v>113</v>
      </c>
    </row>
    <row r="217" spans="1:65" s="2" customFormat="1" ht="21.75" customHeight="1">
      <c r="A217" s="38"/>
      <c r="B217" s="39"/>
      <c r="C217" s="229" t="s">
        <v>302</v>
      </c>
      <c r="D217" s="229" t="s">
        <v>115</v>
      </c>
      <c r="E217" s="230" t="s">
        <v>303</v>
      </c>
      <c r="F217" s="231" t="s">
        <v>304</v>
      </c>
      <c r="G217" s="232" t="s">
        <v>305</v>
      </c>
      <c r="H217" s="233">
        <v>1</v>
      </c>
      <c r="I217" s="234"/>
      <c r="J217" s="235">
        <f>ROUND(I217*H217,2)</f>
        <v>0</v>
      </c>
      <c r="K217" s="236"/>
      <c r="L217" s="44"/>
      <c r="M217" s="237" t="s">
        <v>1</v>
      </c>
      <c r="N217" s="238" t="s">
        <v>43</v>
      </c>
      <c r="O217" s="91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1" t="s">
        <v>293</v>
      </c>
      <c r="AT217" s="241" t="s">
        <v>115</v>
      </c>
      <c r="AU217" s="241" t="s">
        <v>83</v>
      </c>
      <c r="AY217" s="17" t="s">
        <v>113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7" t="s">
        <v>83</v>
      </c>
      <c r="BK217" s="242">
        <f>ROUND(I217*H217,2)</f>
        <v>0</v>
      </c>
      <c r="BL217" s="17" t="s">
        <v>293</v>
      </c>
      <c r="BM217" s="241" t="s">
        <v>306</v>
      </c>
    </row>
    <row r="218" spans="1:47" s="2" customFormat="1" ht="12">
      <c r="A218" s="38"/>
      <c r="B218" s="39"/>
      <c r="C218" s="40"/>
      <c r="D218" s="243" t="s">
        <v>121</v>
      </c>
      <c r="E218" s="40"/>
      <c r="F218" s="244" t="s">
        <v>307</v>
      </c>
      <c r="G218" s="40"/>
      <c r="H218" s="40"/>
      <c r="I218" s="138"/>
      <c r="J218" s="40"/>
      <c r="K218" s="40"/>
      <c r="L218" s="44"/>
      <c r="M218" s="245"/>
      <c r="N218" s="246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121</v>
      </c>
      <c r="AU218" s="17" t="s">
        <v>83</v>
      </c>
    </row>
    <row r="219" spans="1:65" s="2" customFormat="1" ht="21.75" customHeight="1">
      <c r="A219" s="38"/>
      <c r="B219" s="39"/>
      <c r="C219" s="229" t="s">
        <v>308</v>
      </c>
      <c r="D219" s="229" t="s">
        <v>115</v>
      </c>
      <c r="E219" s="230" t="s">
        <v>309</v>
      </c>
      <c r="F219" s="231" t="s">
        <v>310</v>
      </c>
      <c r="G219" s="232" t="s">
        <v>305</v>
      </c>
      <c r="H219" s="233">
        <v>1</v>
      </c>
      <c r="I219" s="234"/>
      <c r="J219" s="235">
        <f>ROUND(I219*H219,2)</f>
        <v>0</v>
      </c>
      <c r="K219" s="236"/>
      <c r="L219" s="44"/>
      <c r="M219" s="237" t="s">
        <v>1</v>
      </c>
      <c r="N219" s="238" t="s">
        <v>43</v>
      </c>
      <c r="O219" s="91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1" t="s">
        <v>293</v>
      </c>
      <c r="AT219" s="241" t="s">
        <v>115</v>
      </c>
      <c r="AU219" s="241" t="s">
        <v>83</v>
      </c>
      <c r="AY219" s="17" t="s">
        <v>113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7" t="s">
        <v>83</v>
      </c>
      <c r="BK219" s="242">
        <f>ROUND(I219*H219,2)</f>
        <v>0</v>
      </c>
      <c r="BL219" s="17" t="s">
        <v>293</v>
      </c>
      <c r="BM219" s="241" t="s">
        <v>311</v>
      </c>
    </row>
    <row r="220" spans="1:65" s="2" customFormat="1" ht="16.5" customHeight="1">
      <c r="A220" s="38"/>
      <c r="B220" s="39"/>
      <c r="C220" s="229" t="s">
        <v>312</v>
      </c>
      <c r="D220" s="229" t="s">
        <v>115</v>
      </c>
      <c r="E220" s="230" t="s">
        <v>313</v>
      </c>
      <c r="F220" s="231" t="s">
        <v>314</v>
      </c>
      <c r="G220" s="232" t="s">
        <v>305</v>
      </c>
      <c r="H220" s="233">
        <v>1</v>
      </c>
      <c r="I220" s="234"/>
      <c r="J220" s="235">
        <f>ROUND(I220*H220,2)</f>
        <v>0</v>
      </c>
      <c r="K220" s="236"/>
      <c r="L220" s="44"/>
      <c r="M220" s="237" t="s">
        <v>1</v>
      </c>
      <c r="N220" s="238" t="s">
        <v>43</v>
      </c>
      <c r="O220" s="91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1" t="s">
        <v>293</v>
      </c>
      <c r="AT220" s="241" t="s">
        <v>115</v>
      </c>
      <c r="AU220" s="241" t="s">
        <v>83</v>
      </c>
      <c r="AY220" s="17" t="s">
        <v>113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7" t="s">
        <v>83</v>
      </c>
      <c r="BK220" s="242">
        <f>ROUND(I220*H220,2)</f>
        <v>0</v>
      </c>
      <c r="BL220" s="17" t="s">
        <v>293</v>
      </c>
      <c r="BM220" s="241" t="s">
        <v>315</v>
      </c>
    </row>
    <row r="221" spans="1:65" s="2" customFormat="1" ht="21.75" customHeight="1">
      <c r="A221" s="38"/>
      <c r="B221" s="39"/>
      <c r="C221" s="229" t="s">
        <v>316</v>
      </c>
      <c r="D221" s="229" t="s">
        <v>115</v>
      </c>
      <c r="E221" s="230" t="s">
        <v>317</v>
      </c>
      <c r="F221" s="231" t="s">
        <v>318</v>
      </c>
      <c r="G221" s="232" t="s">
        <v>305</v>
      </c>
      <c r="H221" s="233">
        <v>1</v>
      </c>
      <c r="I221" s="234"/>
      <c r="J221" s="235">
        <f>ROUND(I221*H221,2)</f>
        <v>0</v>
      </c>
      <c r="K221" s="236"/>
      <c r="L221" s="44"/>
      <c r="M221" s="237" t="s">
        <v>1</v>
      </c>
      <c r="N221" s="238" t="s">
        <v>43</v>
      </c>
      <c r="O221" s="91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293</v>
      </c>
      <c r="AT221" s="241" t="s">
        <v>115</v>
      </c>
      <c r="AU221" s="241" t="s">
        <v>83</v>
      </c>
      <c r="AY221" s="17" t="s">
        <v>113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83</v>
      </c>
      <c r="BK221" s="242">
        <f>ROUND(I221*H221,2)</f>
        <v>0</v>
      </c>
      <c r="BL221" s="17" t="s">
        <v>293</v>
      </c>
      <c r="BM221" s="241" t="s">
        <v>319</v>
      </c>
    </row>
    <row r="222" spans="1:65" s="2" customFormat="1" ht="16.5" customHeight="1">
      <c r="A222" s="38"/>
      <c r="B222" s="39"/>
      <c r="C222" s="229" t="s">
        <v>320</v>
      </c>
      <c r="D222" s="229" t="s">
        <v>115</v>
      </c>
      <c r="E222" s="230" t="s">
        <v>321</v>
      </c>
      <c r="F222" s="231" t="s">
        <v>322</v>
      </c>
      <c r="G222" s="232" t="s">
        <v>243</v>
      </c>
      <c r="H222" s="233">
        <v>2</v>
      </c>
      <c r="I222" s="234"/>
      <c r="J222" s="235">
        <f>ROUND(I222*H222,2)</f>
        <v>0</v>
      </c>
      <c r="K222" s="236"/>
      <c r="L222" s="44"/>
      <c r="M222" s="237" t="s">
        <v>1</v>
      </c>
      <c r="N222" s="238" t="s">
        <v>43</v>
      </c>
      <c r="O222" s="91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1" t="s">
        <v>293</v>
      </c>
      <c r="AT222" s="241" t="s">
        <v>115</v>
      </c>
      <c r="AU222" s="241" t="s">
        <v>83</v>
      </c>
      <c r="AY222" s="17" t="s">
        <v>113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7" t="s">
        <v>83</v>
      </c>
      <c r="BK222" s="242">
        <f>ROUND(I222*H222,2)</f>
        <v>0</v>
      </c>
      <c r="BL222" s="17" t="s">
        <v>293</v>
      </c>
      <c r="BM222" s="241" t="s">
        <v>323</v>
      </c>
    </row>
    <row r="223" spans="1:65" s="2" customFormat="1" ht="21.75" customHeight="1">
      <c r="A223" s="38"/>
      <c r="B223" s="39"/>
      <c r="C223" s="229" t="s">
        <v>324</v>
      </c>
      <c r="D223" s="229" t="s">
        <v>115</v>
      </c>
      <c r="E223" s="230" t="s">
        <v>325</v>
      </c>
      <c r="F223" s="231" t="s">
        <v>326</v>
      </c>
      <c r="G223" s="232" t="s">
        <v>305</v>
      </c>
      <c r="H223" s="233">
        <v>1</v>
      </c>
      <c r="I223" s="234"/>
      <c r="J223" s="235">
        <f>ROUND(I223*H223,2)</f>
        <v>0</v>
      </c>
      <c r="K223" s="236"/>
      <c r="L223" s="44"/>
      <c r="M223" s="280" t="s">
        <v>1</v>
      </c>
      <c r="N223" s="281" t="s">
        <v>43</v>
      </c>
      <c r="O223" s="282"/>
      <c r="P223" s="283">
        <f>O223*H223</f>
        <v>0</v>
      </c>
      <c r="Q223" s="283">
        <v>0</v>
      </c>
      <c r="R223" s="283">
        <f>Q223*H223</f>
        <v>0</v>
      </c>
      <c r="S223" s="283">
        <v>0</v>
      </c>
      <c r="T223" s="28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1" t="s">
        <v>293</v>
      </c>
      <c r="AT223" s="241" t="s">
        <v>115</v>
      </c>
      <c r="AU223" s="241" t="s">
        <v>83</v>
      </c>
      <c r="AY223" s="17" t="s">
        <v>113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7" t="s">
        <v>83</v>
      </c>
      <c r="BK223" s="242">
        <f>ROUND(I223*H223,2)</f>
        <v>0</v>
      </c>
      <c r="BL223" s="17" t="s">
        <v>293</v>
      </c>
      <c r="BM223" s="241" t="s">
        <v>327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177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117:K223"/>
  <mergeCells count="6">
    <mergeCell ref="E7:H7"/>
    <mergeCell ref="E16:H16"/>
    <mergeCell ref="E25:H25"/>
    <mergeCell ref="E85:H85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DSVA-KOKES\Sevcik</dc:creator>
  <cp:keywords/>
  <dc:description/>
  <cp:lastModifiedBy>DSVA-KOKES\Sevcik</cp:lastModifiedBy>
  <dcterms:created xsi:type="dcterms:W3CDTF">2020-05-29T08:06:50Z</dcterms:created>
  <dcterms:modified xsi:type="dcterms:W3CDTF">2020-05-29T08:06:58Z</dcterms:modified>
  <cp:category/>
  <cp:version/>
  <cp:contentType/>
  <cp:contentStatus/>
</cp:coreProperties>
</file>