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9405"/>
  </bookViews>
  <sheets>
    <sheet name="Rekapitulace stavby" sheetId="1" r:id="rId1"/>
    <sheet name="312018b - Oprava silnice ..." sheetId="2" r:id="rId2"/>
    <sheet name="Pokyny pro vyplnění" sheetId="3" r:id="rId3"/>
  </sheets>
  <definedNames>
    <definedName name="_xlnm._FilterDatabase" localSheetId="1" hidden="1">'312018b - Oprava silnice ...'!$C$75:$K$217</definedName>
    <definedName name="_xlnm.Print_Titles" localSheetId="1">'312018b - Oprava silnice ...'!$75:$75</definedName>
    <definedName name="_xlnm.Print_Titles" localSheetId="0">'Rekapitulace stavby'!$49:$49</definedName>
    <definedName name="_xlnm.Print_Area" localSheetId="1">'312018b - Oprava silnice ...'!$C$4:$J$34,'312018b - Oprava silnice ...'!$C$40:$J$59,'312018b - Oprava silnice ...'!$C$65:$K$217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16" i="2"/>
  <c r="BH216" i="2"/>
  <c r="BG216" i="2"/>
  <c r="BF216" i="2"/>
  <c r="T216" i="2"/>
  <c r="R216" i="2"/>
  <c r="P216" i="2"/>
  <c r="BK216" i="2"/>
  <c r="J216" i="2"/>
  <c r="BE216" i="2"/>
  <c r="BI214" i="2"/>
  <c r="BH214" i="2"/>
  <c r="BG214" i="2"/>
  <c r="BF214" i="2"/>
  <c r="T214" i="2"/>
  <c r="R214" i="2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T196" i="2"/>
  <c r="R197" i="2"/>
  <c r="R196" i="2"/>
  <c r="P197" i="2"/>
  <c r="P196" i="2"/>
  <c r="BK197" i="2"/>
  <c r="BK196" i="2"/>
  <c r="J196" i="2" s="1"/>
  <c r="J58" i="2" s="1"/>
  <c r="J197" i="2"/>
  <c r="BE197" i="2" s="1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1" i="2"/>
  <c r="BH171" i="2"/>
  <c r="BG171" i="2"/>
  <c r="BF171" i="2"/>
  <c r="T171" i="2"/>
  <c r="R171" i="2"/>
  <c r="P171" i="2"/>
  <c r="BK171" i="2"/>
  <c r="J171" i="2"/>
  <c r="BE171" i="2"/>
  <c r="BI165" i="2"/>
  <c r="BH165" i="2"/>
  <c r="BG165" i="2"/>
  <c r="BF165" i="2"/>
  <c r="T165" i="2"/>
  <c r="T164" i="2"/>
  <c r="R165" i="2"/>
  <c r="R164" i="2"/>
  <c r="P165" i="2"/>
  <c r="P164" i="2"/>
  <c r="BK165" i="2"/>
  <c r="BK164" i="2"/>
  <c r="J164" i="2" s="1"/>
  <c r="J57" i="2" s="1"/>
  <c r="J165" i="2"/>
  <c r="BE165" i="2" s="1"/>
  <c r="BI161" i="2"/>
  <c r="BH161" i="2"/>
  <c r="BG161" i="2"/>
  <c r="BF161" i="2"/>
  <c r="T161" i="2"/>
  <c r="T160" i="2"/>
  <c r="R161" i="2"/>
  <c r="R160" i="2"/>
  <c r="P161" i="2"/>
  <c r="P160" i="2"/>
  <c r="BK161" i="2"/>
  <c r="BK160" i="2"/>
  <c r="J160" i="2" s="1"/>
  <c r="J56" i="2" s="1"/>
  <c r="J161" i="2"/>
  <c r="BE161" i="2" s="1"/>
  <c r="BI156" i="2"/>
  <c r="BH156" i="2"/>
  <c r="BG156" i="2"/>
  <c r="BF156" i="2"/>
  <c r="T156" i="2"/>
  <c r="R156" i="2"/>
  <c r="P156" i="2"/>
  <c r="BK156" i="2"/>
  <c r="J156" i="2"/>
  <c r="BE156" i="2"/>
  <c r="BI153" i="2"/>
  <c r="BH153" i="2"/>
  <c r="BG153" i="2"/>
  <c r="BF153" i="2"/>
  <c r="T153" i="2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/>
  <c r="BI147" i="2"/>
  <c r="BH147" i="2"/>
  <c r="BG147" i="2"/>
  <c r="BF147" i="2"/>
  <c r="T147" i="2"/>
  <c r="R147" i="2"/>
  <c r="P147" i="2"/>
  <c r="BK147" i="2"/>
  <c r="J147" i="2"/>
  <c r="BE147" i="2"/>
  <c r="BI140" i="2"/>
  <c r="BH140" i="2"/>
  <c r="BG140" i="2"/>
  <c r="BF140" i="2"/>
  <c r="T140" i="2"/>
  <c r="R140" i="2"/>
  <c r="P140" i="2"/>
  <c r="BK140" i="2"/>
  <c r="J140" i="2"/>
  <c r="BE140" i="2"/>
  <c r="BI133" i="2"/>
  <c r="BH133" i="2"/>
  <c r="BG133" i="2"/>
  <c r="BF133" i="2"/>
  <c r="T133" i="2"/>
  <c r="R133" i="2"/>
  <c r="P133" i="2"/>
  <c r="BK133" i="2"/>
  <c r="J133" i="2"/>
  <c r="BE133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R114" i="2" s="1"/>
  <c r="P126" i="2"/>
  <c r="BK126" i="2"/>
  <c r="J126" i="2"/>
  <c r="BE126" i="2"/>
  <c r="BI120" i="2"/>
  <c r="BH120" i="2"/>
  <c r="BG120" i="2"/>
  <c r="BF120" i="2"/>
  <c r="T120" i="2"/>
  <c r="R120" i="2"/>
  <c r="P120" i="2"/>
  <c r="BK120" i="2"/>
  <c r="BK114" i="2" s="1"/>
  <c r="J114" i="2" s="1"/>
  <c r="J55" i="2" s="1"/>
  <c r="J120" i="2"/>
  <c r="BE120" i="2"/>
  <c r="BI115" i="2"/>
  <c r="BH115" i="2"/>
  <c r="BG115" i="2"/>
  <c r="BF115" i="2"/>
  <c r="T115" i="2"/>
  <c r="T114" i="2"/>
  <c r="R115" i="2"/>
  <c r="P115" i="2"/>
  <c r="P114" i="2"/>
  <c r="BK115" i="2"/>
  <c r="J115" i="2"/>
  <c r="BE115" i="2" s="1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P93" i="2"/>
  <c r="BK93" i="2"/>
  <c r="J93" i="2"/>
  <c r="BE93" i="2"/>
  <c r="BI89" i="2"/>
  <c r="BH89" i="2"/>
  <c r="BG89" i="2"/>
  <c r="BF89" i="2"/>
  <c r="T89" i="2"/>
  <c r="R89" i="2"/>
  <c r="P89" i="2"/>
  <c r="BK89" i="2"/>
  <c r="J89" i="2"/>
  <c r="BE89" i="2"/>
  <c r="BI85" i="2"/>
  <c r="BH85" i="2"/>
  <c r="BG85" i="2"/>
  <c r="BF85" i="2"/>
  <c r="T85" i="2"/>
  <c r="R85" i="2"/>
  <c r="P85" i="2"/>
  <c r="BK85" i="2"/>
  <c r="J85" i="2"/>
  <c r="BE85" i="2"/>
  <c r="BI79" i="2"/>
  <c r="F32" i="2"/>
  <c r="BD52" i="1" s="1"/>
  <c r="BD51" i="1" s="1"/>
  <c r="W30" i="1" s="1"/>
  <c r="BH79" i="2"/>
  <c r="F31" i="2" s="1"/>
  <c r="BC52" i="1" s="1"/>
  <c r="BC51" i="1" s="1"/>
  <c r="BG79" i="2"/>
  <c r="F30" i="2"/>
  <c r="BB52" i="1" s="1"/>
  <c r="BB51" i="1" s="1"/>
  <c r="BF79" i="2"/>
  <c r="F29" i="2" s="1"/>
  <c r="BA52" i="1" s="1"/>
  <c r="BA51" i="1" s="1"/>
  <c r="T79" i="2"/>
  <c r="T78" i="2"/>
  <c r="T77" i="2" s="1"/>
  <c r="T76" i="2" s="1"/>
  <c r="R79" i="2"/>
  <c r="R78" i="2"/>
  <c r="R77" i="2" s="1"/>
  <c r="R76" i="2" s="1"/>
  <c r="P79" i="2"/>
  <c r="P78" i="2"/>
  <c r="P77" i="2" s="1"/>
  <c r="P76" i="2" s="1"/>
  <c r="AU52" i="1" s="1"/>
  <c r="AU51" i="1" s="1"/>
  <c r="BK79" i="2"/>
  <c r="BK78" i="2" s="1"/>
  <c r="J79" i="2"/>
  <c r="BE79" i="2" s="1"/>
  <c r="J72" i="2"/>
  <c r="F72" i="2"/>
  <c r="F70" i="2"/>
  <c r="E68" i="2"/>
  <c r="J47" i="2"/>
  <c r="F47" i="2"/>
  <c r="F45" i="2"/>
  <c r="E43" i="2"/>
  <c r="J16" i="2"/>
  <c r="E16" i="2"/>
  <c r="F73" i="2" s="1"/>
  <c r="J15" i="2"/>
  <c r="J10" i="2"/>
  <c r="J70" i="2" s="1"/>
  <c r="AS51" i="1"/>
  <c r="L47" i="1"/>
  <c r="AM46" i="1"/>
  <c r="L46" i="1"/>
  <c r="AM44" i="1"/>
  <c r="L44" i="1"/>
  <c r="L42" i="1"/>
  <c r="L41" i="1"/>
  <c r="W27" i="1" l="1"/>
  <c r="AW51" i="1"/>
  <c r="AK27" i="1" s="1"/>
  <c r="J78" i="2"/>
  <c r="J54" i="2" s="1"/>
  <c r="BK77" i="2"/>
  <c r="AX51" i="1"/>
  <c r="W28" i="1"/>
  <c r="J28" i="2"/>
  <c r="AV52" i="1" s="1"/>
  <c r="F28" i="2"/>
  <c r="AZ52" i="1" s="1"/>
  <c r="AZ51" i="1" s="1"/>
  <c r="AY51" i="1"/>
  <c r="W29" i="1"/>
  <c r="J29" i="2"/>
  <c r="AW52" i="1" s="1"/>
  <c r="J45" i="2"/>
  <c r="F48" i="2"/>
  <c r="AV51" i="1" l="1"/>
  <c r="W26" i="1"/>
  <c r="BK76" i="2"/>
  <c r="J76" i="2" s="1"/>
  <c r="J77" i="2"/>
  <c r="J53" i="2" s="1"/>
  <c r="AT52" i="1"/>
  <c r="J25" i="2" l="1"/>
  <c r="J52" i="2"/>
  <c r="AK26" i="1"/>
  <c r="AT51" i="1"/>
  <c r="AG52" i="1" l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<sst xmlns="http://schemas.openxmlformats.org/spreadsheetml/2006/main" count="1934" uniqueCount="539">
  <si>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</si>
  <si>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</si>
  <si>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</si>
  <si>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</si>
  <si>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</si>
  <si>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</si>
  <si>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</si>
  <si>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{76fa7916-f714-4788-bd0c-4e7e0ea151ad}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</si>
  <si>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</si>
  <si>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</si>
  <si>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</si>
  <si>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</si>
  <si>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</si>
  <si>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</si>
  <si>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</si>
  <si>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</si>
  <si>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312018b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</si>
  <si>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</si>
  <si>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</si>
  <si>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silnice III/1947, Mokrá - Etapa II.</t>
  </si>
  <si>
    <t>KSO:</t>
  </si>
  <si>
    <t/>
  </si>
  <si>
    <t>CC-CZ:</t>
  </si>
  <si>
    <t>Místo:</t>
  </si>
  <si>
    <t>Štoutov</t>
  </si>
  <si>
    <t>Datum:</t>
  </si>
  <si>
    <t>15. 6. 2018</t>
  </si>
  <si>
    <t>Zadavatel:</t>
  </si>
  <si>
    <t>IČ:</t>
  </si>
  <si>
    <t xml:space="preserve">709 47 023 </t>
  </si>
  <si>
    <t>KSÚS KK, p.o.</t>
  </si>
  <si>
    <t>DIČ:</t>
  </si>
  <si>
    <t>Uchazeč:</t>
  </si>
  <si>
    <t>Vyplň údaj</t>
  </si>
  <si>
    <t>Projektant:</t>
  </si>
  <si>
    <t>263 92 526</t>
  </si>
  <si>
    <t>DSVA, s.r.o. - t. Lebr, Ing. P. Král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</si>
  <si>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</si>
  <si>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</si>
  <si>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</si>
  <si>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</si>
  <si>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</si>
  <si>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</si>
  <si>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</si>
  <si>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</si>
  <si>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</si>
  <si>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</si>
  <si>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</si>
  <si>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</si>
  <si>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</si>
  <si>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</si>
  <si>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</si>
  <si>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</si>
  <si>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</si>
  <si>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</si>
  <si>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</si>
  <si>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</si>
  <si>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</si>
  <si>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</si>
  <si>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</si>
  <si>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</si>
  <si>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</si>
  <si>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</si>
  <si>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</si>
  <si>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</si>
  <si>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</si>
  <si>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</si>
  <si>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</si>
  <si>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</si>
  <si>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</si>
  <si>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</si>
  <si>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</si>
  <si>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</si>
  <si>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</si>
  <si>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</si>
  <si>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</si>
  <si>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</si>
  <si>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</si>
  <si>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</si>
  <si>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</si>
  <si>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</si>
  <si>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</si>
  <si>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</si>
  <si>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</si>
  <si>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</si>
  <si>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</si>
  <si>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</si>
  <si>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</si>
  <si>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</si>
  <si>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</si>
  <si>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</si>
  <si>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</si>
  <si>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</si>
  <si>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</si>
  <si>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</si>
  <si>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</si>
  <si>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</si>
  <si>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</si>
  <si>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</si>
  <si>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</si>
  <si>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</si>
  <si>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</si>
  <si>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</si>
  <si>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</si>
  <si>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</si>
  <si>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</si>
  <si>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</si>
  <si>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</si>
  <si>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</si>
  <si>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</si>
  <si>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</si>
  <si>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</si>
  <si>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</si>
  <si>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</si>
  <si>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</si>
  <si>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</si>
  <si>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</si>
  <si>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11372</t>
  </si>
  <si>
    <t>FRÉZOVÁNÍ ZPEVNĚNÝCH PLOCH ASFALTOVÝCH</t>
  </si>
  <si>
    <t>M3</t>
  </si>
  <si>
    <t>OTSKP 2018</t>
  </si>
  <si>
    <t>4</t>
  </si>
  <si>
    <t>1207178960</t>
  </si>
  <si>
    <t>PSC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</si>
  <si>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</si>
  <si>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</t>
  </si>
  <si>
    <t>Poznámka k položce:
Frézovaný materiál bude odkoupen zhotovitelem</t>
  </si>
  <si>
    <t>VV</t>
  </si>
  <si>
    <t>5485*0,03 "vozovka</t>
  </si>
  <si>
    <t>115*0,04 "most</t>
  </si>
  <si>
    <t>Součet</t>
  </si>
  <si>
    <t>11313</t>
  </si>
  <si>
    <t>ODSTRANĚNÍ KRYTU ZPEVNĚNÝCH PLOCH S ASFALTOVÝM POJIVEM</t>
  </si>
  <si>
    <t>1906657962</t>
  </si>
  <si>
    <t>Poznámka k položce:
zbytek obrusné vrstvy po odfrézování tl. 20 mm</t>
  </si>
  <si>
    <t>1630*0,02 "okraje vozovky</t>
  </si>
  <si>
    <t>3</t>
  </si>
  <si>
    <t>11333</t>
  </si>
  <si>
    <t>ODSTRANĚNÍ PODKLADU ZPEVNĚNÝCH PLOCH S ASFALT POJIVEM</t>
  </si>
  <si>
    <t>-158838697</t>
  </si>
  <si>
    <t>Poznámka k položce:
penetrační makadam (PMH) tl. 120 mm</t>
  </si>
  <si>
    <t>1630*0,06*1,05 "okraje vozovky</t>
  </si>
  <si>
    <t>11332</t>
  </si>
  <si>
    <t>ODSTRANĚNÍ PODKLADŮ ZPEVNĚNÝCH PLOCH Z KAMENIVA NESTMELENÉHO</t>
  </si>
  <si>
    <t>-556961111</t>
  </si>
  <si>
    <t>1630*0,44*1,15 "okraje vozovky</t>
  </si>
  <si>
    <t>5</t>
  </si>
  <si>
    <t>12110</t>
  </si>
  <si>
    <t>SEJMUTÍ ORNICE NEBO LESNÍ PŮDY</t>
  </si>
  <si>
    <t>513420704</t>
  </si>
  <si>
    <t>Poznámka k souboru cen:_x000D_
položka zahrnuje sejmutí ornice bez ohledu na tloušťku vrstvy a její vodorovnou dopravu nezahrnuje uložení na trvalou skládku</t>
  </si>
  <si>
    <t>1015*0,5*0,1*2</t>
  </si>
  <si>
    <t>6</t>
  </si>
  <si>
    <t>12273</t>
  </si>
  <si>
    <t>ODKOPÁVKY A PROKOPÁVKY OBECNÉ TŘ. I</t>
  </si>
  <si>
    <t>-1664737173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</si>
  <si>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</si>
  <si>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(1*0,5/2)*1630</t>
  </si>
  <si>
    <t>7</t>
  </si>
  <si>
    <t>17110</t>
  </si>
  <si>
    <t>ULOŽENÍ SYPANINY DO NÁSYPŮ SE ZHUTNĚNÍM</t>
  </si>
  <si>
    <t>747585304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</si>
  <si>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</si>
  <si>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položce:
použit vhodný výkopek</t>
  </si>
  <si>
    <t>407,5 "podorniční vrstva</t>
  </si>
  <si>
    <t>8</t>
  </si>
  <si>
    <t>18221</t>
  </si>
  <si>
    <t>ROZPROSTŘENÍ ORNICE VE SVAHU V TL DO 0,10M</t>
  </si>
  <si>
    <t>M2</t>
  </si>
  <si>
    <t>1502389122</t>
  </si>
  <si>
    <t>Poznámka k souboru cen:_x000D_
položka zahrnuje: nutné přemístění ornice z dočasných skládek vzdálených do 50m rozprostření ornice v předepsané tloušťce ve svahu přes 1:5</t>
  </si>
  <si>
    <t>1015*0,5*2</t>
  </si>
  <si>
    <t>9</t>
  </si>
  <si>
    <t>18242</t>
  </si>
  <si>
    <t>ZALOŽENÍ TRÁVNÍKU HYDROOSEVEM NA ORNICI</t>
  </si>
  <si>
    <t>-1583702421</t>
  </si>
  <si>
    <t>Poznámka k souboru cen:_x000D_
Zahrnuje dodání předepsané travní směsi, hydroosev na ornici, zalévání, první pokosení, to vše bez ohledu na sklon terénu</t>
  </si>
  <si>
    <t>10</t>
  </si>
  <si>
    <t>129946</t>
  </si>
  <si>
    <t>ČIŠTĚNÍ POTRUBÍ DN DO 400MM</t>
  </si>
  <si>
    <t>M</t>
  </si>
  <si>
    <t>-191197064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</si>
  <si>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</si>
  <si>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21 "stávající propustek</t>
  </si>
  <si>
    <t>Komunikace pozemní</t>
  </si>
  <si>
    <t>11</t>
  </si>
  <si>
    <t>574A34</t>
  </si>
  <si>
    <t>ASFALTOVÝ BETON PRO OBRUSNÉ VRSTVY ACO 11+, 11S TL. 40MM</t>
  </si>
  <si>
    <t>-1909244165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</si>
  <si>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</si>
  <si>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5980 "vozovka</t>
  </si>
  <si>
    <t>110 "most</t>
  </si>
  <si>
    <t>12</t>
  </si>
  <si>
    <t>572214</t>
  </si>
  <si>
    <t>SPOJOVACÍ POSTŘIK Z MODIFIK EMULZE DO 0,5KG/M2</t>
  </si>
  <si>
    <t>-76088514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</si>
  <si>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</si>
  <si>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Poznámka k položce:
0,3 kg/m2</t>
  </si>
  <si>
    <t>5980*1,05 "vozovka</t>
  </si>
  <si>
    <t>110*1,05 "most</t>
  </si>
  <si>
    <t>13</t>
  </si>
  <si>
    <t>574C46</t>
  </si>
  <si>
    <t>ASFALTOVÝ BETON PRO LOŽNÍ VRSTVY ACL 16+, 16S TL. 50MM</t>
  </si>
  <si>
    <t>1521424896</t>
  </si>
  <si>
    <t>5980*1,05</t>
  </si>
  <si>
    <t>14</t>
  </si>
  <si>
    <t>572123</t>
  </si>
  <si>
    <t>INFILTRAČNÍ POSTŘIK Z EMULZE DO 1,0KG/M2</t>
  </si>
  <si>
    <t>-907822006</t>
  </si>
  <si>
    <t>Poznámka k položce:
0,6 kg/m2</t>
  </si>
  <si>
    <t>5980*1,085</t>
  </si>
  <si>
    <t>56330</t>
  </si>
  <si>
    <t>VOZOVKOVÉ VRSTVY ZE ŠTĚRKODRTI</t>
  </si>
  <si>
    <t>52211923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</si>
  <si>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</si>
  <si>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Poznámka k položce:
vč. promísení ŠD (60%) + R-mat (40%)</t>
  </si>
  <si>
    <t>815*1*0,5*2+815*0,7*0,65*2 "okraj vozovky</t>
  </si>
  <si>
    <t>1015*3*0,05*0,3 "klíny pro vyrovnání příčných sklonů vozovky (cca 30% délky)</t>
  </si>
  <si>
    <t>Mezisoučet</t>
  </si>
  <si>
    <t>1602,325*0,6</t>
  </si>
  <si>
    <t>16</t>
  </si>
  <si>
    <t>56360</t>
  </si>
  <si>
    <t>VOZOVKOVÉ VRSTVY Z RECYKLOVANÉHO MATERIÁLU</t>
  </si>
  <si>
    <t>1840803160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</si>
  <si>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</si>
  <si>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1602,325*0,4</t>
  </si>
  <si>
    <t>17</t>
  </si>
  <si>
    <t>567541</t>
  </si>
  <si>
    <t>VRSTVY PRO OBNOVU A OPRAVY RECYK ZA STUDENA CEM TL DO 200MM</t>
  </si>
  <si>
    <t>-833125472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</si>
  <si>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</si>
  <si>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Poznámka k položce:
tl. 180 mm</t>
  </si>
  <si>
    <t>18</t>
  </si>
  <si>
    <t>56362</t>
  </si>
  <si>
    <t>VOZOVKOVÉ VRSTVY Z RECYKLOVANÉHO MATERIÁLU TL DO 100MM</t>
  </si>
  <si>
    <t>-1647682826</t>
  </si>
  <si>
    <t>122"sjezdy</t>
  </si>
  <si>
    <t>19</t>
  </si>
  <si>
    <t>56962</t>
  </si>
  <si>
    <t>ZPEVNĚNÍ KRAJNIC Z RECYKLOVANÉHO MATERIÁLU TL DO 100MM</t>
  </si>
  <si>
    <t>1819466994</t>
  </si>
  <si>
    <t>20</t>
  </si>
  <si>
    <t>58222</t>
  </si>
  <si>
    <t>DLÁŽDĚNÉ KRYTY Z DROBNÝCH KOSTEK DO LOŽE Z MC</t>
  </si>
  <si>
    <t>381148852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</si>
  <si>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</si>
  <si>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Poznámka k položce:
kamenná kostka 10/10</t>
  </si>
  <si>
    <t>35 "přídlažba obruby</t>
  </si>
  <si>
    <t>Trubní vedení</t>
  </si>
  <si>
    <t>899524</t>
  </si>
  <si>
    <t>OBETONOVÁNÍ POTRUBÍ Z PROSTÉHO BETONU DO C25/30</t>
  </si>
  <si>
    <t>-1403656271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</si>
  <si>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</si>
  <si>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2 "podkladní beton propustku DN300</t>
  </si>
  <si>
    <t>Ostatní konstrukce a práce, bourání</t>
  </si>
  <si>
    <t>22</t>
  </si>
  <si>
    <t>91228</t>
  </si>
  <si>
    <t>SMĚROVÉ SLOUPKY Z PLAST HMOT VČETNĚ ODRAZNÉHO PÁSKU</t>
  </si>
  <si>
    <t>KUS</t>
  </si>
  <si>
    <t>-1123501476</t>
  </si>
  <si>
    <t>Poznámka k souboru cen:_x000D_
položka zahrnuje: - dodání a osazení sloupku včetně nutných zemních prací - vnitrostaveništní a mimostaveništní doprava - odrazky plastové nebo z retroreflexní fólie</t>
  </si>
  <si>
    <t>50 "Z11a</t>
  </si>
  <si>
    <t>50 "Z11b</t>
  </si>
  <si>
    <t>18 "Z11g</t>
  </si>
  <si>
    <t>23</t>
  </si>
  <si>
    <t>915211</t>
  </si>
  <si>
    <t>VODOROVNÉ DOPRAVNÍ ZNAČENÍ PLASTEM HLADKÉ - DODÁVKA A POKLÁDKA</t>
  </si>
  <si>
    <t>-1588326213</t>
  </si>
  <si>
    <t>Poznámka k souboru cen:_x000D_
položka zahrnuje: - dodání a pokládku nátěrového materiálu (měří se pouze natíraná plocha) - předznačení a reflexní úpravu</t>
  </si>
  <si>
    <t>2010*0,125 "V1a/0,125</t>
  </si>
  <si>
    <t>22*0,125*1/2 "V2b/0,125/1,5/1,5</t>
  </si>
  <si>
    <t>24</t>
  </si>
  <si>
    <t>917224</t>
  </si>
  <si>
    <t>SILNIČNÍ A CHODNÍKOVÉ OBRUBY Z BETONOVÝCH OBRUBNÍKŮ ŠÍŘ 150MM</t>
  </si>
  <si>
    <t>-1098087315</t>
  </si>
  <si>
    <t>Poznámka k souboru cen:_x000D_
Položka zahrnuje: dodání a pokládku betonových obrubníků o rozměrech předepsaných zadávací dokumentací betonové lože i boční betonovou opěrku.</t>
  </si>
  <si>
    <t>Poznámka k položce:
silniční obruby 15/25
vč. zemních prací</t>
  </si>
  <si>
    <t>25</t>
  </si>
  <si>
    <t>918114</t>
  </si>
  <si>
    <t>ČELA PROPUSTU Z BETONU DO C 25/30</t>
  </si>
  <si>
    <t>-1508794804</t>
  </si>
  <si>
    <t>Poznámka k souboru cen:_x000D_
Položka zahrnuje kompletní čelo (základ, dřík, římsu) - dodání čerstvého betonu (betonové směsi) požadované kvality, jeho uložení do požadovaného tvaru při jakékoliv hustotě výztuže, konzistenci čerstvého betonu a způsobu hutnění, ošetření a ochranu betonu, - dodání a osazení výztuže, - případně dokumentací předepsaný kamenný obklad,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proudů.</t>
  </si>
  <si>
    <t>Poznámka k položce:
na obklad použit regulační kámen</t>
  </si>
  <si>
    <t>4*0,5 "4ks</t>
  </si>
  <si>
    <t>26</t>
  </si>
  <si>
    <t>9183A1</t>
  </si>
  <si>
    <t>PROPUSTY Z TRUB DN 300MM BETONOVÝCH</t>
  </si>
  <si>
    <t>424519216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</si>
  <si>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</si>
  <si>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11+6</t>
  </si>
  <si>
    <t>27</t>
  </si>
  <si>
    <t>935212</t>
  </si>
  <si>
    <t>PŘÍKOPOVÉ ŽLABY Z BETON TVÁRNIC ŠÍŘ DO 600MM DO BETONU TL 100MM</t>
  </si>
  <si>
    <t>-1593440179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</si>
  <si>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</si>
  <si>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28</t>
  </si>
  <si>
    <t>919111</t>
  </si>
  <si>
    <t>ŘEZÁNÍ ASFALTOVÉHO KRYTU VOZOVEK TL DO 50MM</t>
  </si>
  <si>
    <t>646565273</t>
  </si>
  <si>
    <t>Poznámka k souboru cen:_x000D_
položka zahrnuje řezání vozovkové vrstvy v předepsané tloušťce, včetně spotřeby vody</t>
  </si>
  <si>
    <t>42 "napojení na stávající vozovku</t>
  </si>
  <si>
    <t>29</t>
  </si>
  <si>
    <t>931313</t>
  </si>
  <si>
    <t>TĚSNĚNÍ DILATAČ SPAR ASF ZÁLIVKOU PRŮŘ DO 300MM2</t>
  </si>
  <si>
    <t>-1415231462</t>
  </si>
  <si>
    <t>Poznámka k souboru cen:_x000D_
položka zahrnuje dodávku a osazení předepsaného materiálu, očištění ploch spáry před úpravou, očištění okolí spáry po úpravě nezahrnuje těsnící profil</t>
  </si>
  <si>
    <t>30</t>
  </si>
  <si>
    <t>93808</t>
  </si>
  <si>
    <t>OČIŠTĚNÍ VOZOVEK ZAMETENÍM</t>
  </si>
  <si>
    <t>-32411815</t>
  </si>
  <si>
    <t>Poznámka k souboru cen:_x000D_
položka zahrnuje očištění předepsaným způsobem včetně odklizení vzniklého odpadu</t>
  </si>
  <si>
    <t>OST</t>
  </si>
  <si>
    <t>Ostatní</t>
  </si>
  <si>
    <t>31</t>
  </si>
  <si>
    <t>014102</t>
  </si>
  <si>
    <t>POPLATKY ZA SKLÁDKU</t>
  </si>
  <si>
    <t>T</t>
  </si>
  <si>
    <t>512</t>
  </si>
  <si>
    <t>1606206608</t>
  </si>
  <si>
    <t>Poznámka k souboru cen:_x000D_
zahrnuje veškeré poplatky provozovateli skládky související s uložením odpadu na skládce.</t>
  </si>
  <si>
    <t>824,780*1,9 "kamenivo (pol.11332)</t>
  </si>
  <si>
    <t>32</t>
  </si>
  <si>
    <t>014112</t>
  </si>
  <si>
    <t>POPLATKY ZA SKLÁDKU TYP S-IO (INERTNÍ ODPAD)</t>
  </si>
  <si>
    <t>-1403607789</t>
  </si>
  <si>
    <t>32,600*2,4 "asfalt (pol.11313)</t>
  </si>
  <si>
    <t>102,690*2,4 "penetrační makadam (pol.11333)</t>
  </si>
  <si>
    <t>33</t>
  </si>
  <si>
    <t>02620</t>
  </si>
  <si>
    <t>ZKOUŠENÍ KONSTRUKCÍ A PRACÍ NEZÁVISLOU ZKUŠEBNOU</t>
  </si>
  <si>
    <t>KPL</t>
  </si>
  <si>
    <t>-1774433916</t>
  </si>
  <si>
    <t>Poznámka k souboru cen:_x000D_
zahrnuje veškeré náklady spojené s objednatelem požadovanými zkouškami</t>
  </si>
  <si>
    <t>Poznámka k položce:
Průkazní zkouška (ověření fyzikálně-mechanických vlastností budoucí recyklované směsi) - 1ks
Zkoušky hutnění nad rámec povinných zkoušek - 3ks
Ostatní zkoušky</t>
  </si>
  <si>
    <t>34</t>
  </si>
  <si>
    <t>02710</t>
  </si>
  <si>
    <t>POMOC PRÁCE ZŘÍZ NEBO ZAJIŠŤ OBJÍŽĎKY A PŘÍSTUP CESTY</t>
  </si>
  <si>
    <t>-1653931760</t>
  </si>
  <si>
    <t>Poznámka k souboru cen:_x000D_
zahrnuje veškeré náklady spojené s objednatelem požadovanými zařízeními</t>
  </si>
  <si>
    <t>35</t>
  </si>
  <si>
    <t>02911</t>
  </si>
  <si>
    <t>OSTATNÍ POŽADAVKY - GEODETICKÉ ZAMĚŘENÍ</t>
  </si>
  <si>
    <t>1919603430</t>
  </si>
  <si>
    <t>Poznámka k souboru cen:_x000D_
zahrnuje veškeré náklady spojené s objednatelem požadovanými pracemi</t>
  </si>
  <si>
    <t>36</t>
  </si>
  <si>
    <t>02944</t>
  </si>
  <si>
    <t>OSTAT POŽADAVKY - DOKUMENTACE SKUTEČ PROVEDENÍ V DIGIT FORMĚ</t>
  </si>
  <si>
    <t>118697452</t>
  </si>
  <si>
    <t>37</t>
  </si>
  <si>
    <t>02991</t>
  </si>
  <si>
    <t>OSTATNÍ POŽADAVKY - INFORMAČNÍ TABULE</t>
  </si>
  <si>
    <t>-1006274078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</si>
  <si>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</si>
  <si>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38</t>
  </si>
  <si>
    <t>03100</t>
  </si>
  <si>
    <t>ZAŘÍZENÍ STAVENIŠTĚ - ZŘÍZENÍ, PROVOZ, DEMONTÁŽ</t>
  </si>
  <si>
    <t>-1061682569</t>
  </si>
  <si>
    <t>Poznámka k souboru cen:_x000D_
zahrnuje objednatelem povolené náklady na pořízení (event. pronájem), provozování, udržování a likvidaci zhotovitelova zařízení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</si>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</sst>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17" t="s">
        <v>16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8"/>
      <c r="AQ5" s="30"/>
      <c r="BE5" s="315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19" t="s">
        <v>19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8"/>
      <c r="AQ6" s="30"/>
      <c r="BE6" s="316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16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16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6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16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21</v>
      </c>
      <c r="AO11" s="28"/>
      <c r="AP11" s="28"/>
      <c r="AQ11" s="30"/>
      <c r="BE11" s="316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6"/>
      <c r="BS12" s="23" t="s">
        <v>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33</v>
      </c>
      <c r="AO13" s="28"/>
      <c r="AP13" s="28"/>
      <c r="AQ13" s="30"/>
      <c r="BE13" s="316"/>
      <c r="BS13" s="23" t="s">
        <v>8</v>
      </c>
    </row>
    <row r="14" spans="1:74">
      <c r="B14" s="27"/>
      <c r="C14" s="28"/>
      <c r="D14" s="28"/>
      <c r="E14" s="320" t="s">
        <v>33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16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6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35</v>
      </c>
      <c r="AO16" s="28"/>
      <c r="AP16" s="28"/>
      <c r="AQ16" s="30"/>
      <c r="BE16" s="316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21</v>
      </c>
      <c r="AO17" s="28"/>
      <c r="AP17" s="28"/>
      <c r="AQ17" s="30"/>
      <c r="BE17" s="316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6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6"/>
      <c r="BS19" s="23" t="s">
        <v>8</v>
      </c>
    </row>
    <row r="20" spans="2:71" ht="16.5" customHeight="1">
      <c r="B20" s="27"/>
      <c r="C20" s="28"/>
      <c r="D20" s="28"/>
      <c r="E20" s="322" t="s">
        <v>21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28"/>
      <c r="AP20" s="28"/>
      <c r="AQ20" s="30"/>
      <c r="BE20" s="316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16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23">
        <f>ROUND(AG51,2)</f>
        <v>0</v>
      </c>
      <c r="AL23" s="324"/>
      <c r="AM23" s="324"/>
      <c r="AN23" s="324"/>
      <c r="AO23" s="324"/>
      <c r="AP23" s="41"/>
      <c r="AQ23" s="44"/>
      <c r="BE23" s="31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16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25" t="s">
        <v>40</v>
      </c>
      <c r="M25" s="325"/>
      <c r="N25" s="325"/>
      <c r="O25" s="325"/>
      <c r="P25" s="41"/>
      <c r="Q25" s="41"/>
      <c r="R25" s="41"/>
      <c r="S25" s="41"/>
      <c r="T25" s="41"/>
      <c r="U25" s="41"/>
      <c r="V25" s="41"/>
      <c r="W25" s="325" t="s">
        <v>41</v>
      </c>
      <c r="X25" s="325"/>
      <c r="Y25" s="325"/>
      <c r="Z25" s="325"/>
      <c r="AA25" s="325"/>
      <c r="AB25" s="325"/>
      <c r="AC25" s="325"/>
      <c r="AD25" s="325"/>
      <c r="AE25" s="325"/>
      <c r="AF25" s="41"/>
      <c r="AG25" s="41"/>
      <c r="AH25" s="41"/>
      <c r="AI25" s="41"/>
      <c r="AJ25" s="41"/>
      <c r="AK25" s="325" t="s">
        <v>42</v>
      </c>
      <c r="AL25" s="325"/>
      <c r="AM25" s="325"/>
      <c r="AN25" s="325"/>
      <c r="AO25" s="325"/>
      <c r="AP25" s="41"/>
      <c r="AQ25" s="44"/>
      <c r="BE25" s="316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26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8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8">
        <f>ROUND(AV51,2)</f>
        <v>0</v>
      </c>
      <c r="AL26" s="327"/>
      <c r="AM26" s="327"/>
      <c r="AN26" s="327"/>
      <c r="AO26" s="327"/>
      <c r="AP26" s="47"/>
      <c r="AQ26" s="49"/>
      <c r="BE26" s="316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26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8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8">
        <f>ROUND(AW51,2)</f>
        <v>0</v>
      </c>
      <c r="AL27" s="327"/>
      <c r="AM27" s="327"/>
      <c r="AN27" s="327"/>
      <c r="AO27" s="327"/>
      <c r="AP27" s="47"/>
      <c r="AQ27" s="49"/>
      <c r="BE27" s="316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26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8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8">
        <v>0</v>
      </c>
      <c r="AL28" s="327"/>
      <c r="AM28" s="327"/>
      <c r="AN28" s="327"/>
      <c r="AO28" s="327"/>
      <c r="AP28" s="47"/>
      <c r="AQ28" s="49"/>
      <c r="BE28" s="316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26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8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8">
        <v>0</v>
      </c>
      <c r="AL29" s="327"/>
      <c r="AM29" s="327"/>
      <c r="AN29" s="327"/>
      <c r="AO29" s="327"/>
      <c r="AP29" s="47"/>
      <c r="AQ29" s="49"/>
      <c r="BE29" s="316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26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8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8">
        <v>0</v>
      </c>
      <c r="AL30" s="327"/>
      <c r="AM30" s="327"/>
      <c r="AN30" s="327"/>
      <c r="AO30" s="327"/>
      <c r="AP30" s="47"/>
      <c r="AQ30" s="49"/>
      <c r="BE30" s="31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16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29" t="s">
        <v>51</v>
      </c>
      <c r="Y32" s="330"/>
      <c r="Z32" s="330"/>
      <c r="AA32" s="330"/>
      <c r="AB32" s="330"/>
      <c r="AC32" s="52"/>
      <c r="AD32" s="52"/>
      <c r="AE32" s="52"/>
      <c r="AF32" s="52"/>
      <c r="AG32" s="52"/>
      <c r="AH32" s="52"/>
      <c r="AI32" s="52"/>
      <c r="AJ32" s="52"/>
      <c r="AK32" s="331">
        <f>SUM(AK23:AK30)</f>
        <v>0</v>
      </c>
      <c r="AL32" s="330"/>
      <c r="AM32" s="330"/>
      <c r="AN32" s="330"/>
      <c r="AO32" s="332"/>
      <c r="AP32" s="50"/>
      <c r="AQ32" s="54"/>
      <c r="BE32" s="31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312018b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3" t="str">
        <f>K6</f>
        <v>Oprava silnice III/1947, Mokrá - Etapa II.</v>
      </c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Štoutov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5" t="str">
        <f>IF(AN8= "","",AN8)</f>
        <v>15. 6. 2018</v>
      </c>
      <c r="AN44" s="335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KSÚS KK, p.o.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36" t="str">
        <f>IF(E17="","",E17)</f>
        <v>DSVA, s.r.o. - t. Lebr, Ing. P. Král</v>
      </c>
      <c r="AN46" s="336"/>
      <c r="AO46" s="336"/>
      <c r="AP46" s="336"/>
      <c r="AQ46" s="62"/>
      <c r="AR46" s="60"/>
      <c r="AS46" s="337" t="s">
        <v>53</v>
      </c>
      <c r="AT46" s="338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39"/>
      <c r="AT47" s="340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1"/>
      <c r="AT48" s="342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43" t="s">
        <v>54</v>
      </c>
      <c r="D49" s="344"/>
      <c r="E49" s="344"/>
      <c r="F49" s="344"/>
      <c r="G49" s="344"/>
      <c r="H49" s="78"/>
      <c r="I49" s="345" t="s">
        <v>55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6" t="s">
        <v>56</v>
      </c>
      <c r="AH49" s="344"/>
      <c r="AI49" s="344"/>
      <c r="AJ49" s="344"/>
      <c r="AK49" s="344"/>
      <c r="AL49" s="344"/>
      <c r="AM49" s="344"/>
      <c r="AN49" s="345" t="s">
        <v>57</v>
      </c>
      <c r="AO49" s="344"/>
      <c r="AP49" s="344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0">
        <f>ROUND(AG52,2)</f>
        <v>0</v>
      </c>
      <c r="AH51" s="350"/>
      <c r="AI51" s="350"/>
      <c r="AJ51" s="350"/>
      <c r="AK51" s="350"/>
      <c r="AL51" s="350"/>
      <c r="AM51" s="350"/>
      <c r="AN51" s="351">
        <f>SUM(AG51,AT51)</f>
        <v>0</v>
      </c>
      <c r="AO51" s="351"/>
      <c r="AP51" s="351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72</v>
      </c>
      <c r="BT51" s="93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0" s="5" customFormat="1" ht="31.5" customHeight="1">
      <c r="A52" s="94" t="s">
        <v>76</v>
      </c>
      <c r="B52" s="95"/>
      <c r="C52" s="96"/>
      <c r="D52" s="349" t="s">
        <v>16</v>
      </c>
      <c r="E52" s="349"/>
      <c r="F52" s="349"/>
      <c r="G52" s="349"/>
      <c r="H52" s="349"/>
      <c r="I52" s="97"/>
      <c r="J52" s="349" t="s">
        <v>19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7">
        <f>'312018b - Oprava silnice ...'!J25</f>
        <v>0</v>
      </c>
      <c r="AH52" s="348"/>
      <c r="AI52" s="348"/>
      <c r="AJ52" s="348"/>
      <c r="AK52" s="348"/>
      <c r="AL52" s="348"/>
      <c r="AM52" s="348"/>
      <c r="AN52" s="347">
        <f>SUM(AG52,AT52)</f>
        <v>0</v>
      </c>
      <c r="AO52" s="348"/>
      <c r="AP52" s="348"/>
      <c r="AQ52" s="98" t="s">
        <v>77</v>
      </c>
      <c r="AR52" s="99"/>
      <c r="AS52" s="100">
        <v>0</v>
      </c>
      <c r="AT52" s="101">
        <f>ROUND(SUM(AV52:AW52),2)</f>
        <v>0</v>
      </c>
      <c r="AU52" s="102">
        <f>'312018b - Oprava silnice ...'!P76</f>
        <v>0</v>
      </c>
      <c r="AV52" s="101">
        <f>'312018b - Oprava silnice ...'!J28</f>
        <v>0</v>
      </c>
      <c r="AW52" s="101">
        <f>'312018b - Oprava silnice ...'!J29</f>
        <v>0</v>
      </c>
      <c r="AX52" s="101">
        <f>'312018b - Oprava silnice ...'!J30</f>
        <v>0</v>
      </c>
      <c r="AY52" s="101">
        <f>'312018b - Oprava silnice ...'!J31</f>
        <v>0</v>
      </c>
      <c r="AZ52" s="101">
        <f>'312018b - Oprava silnice ...'!F28</f>
        <v>0</v>
      </c>
      <c r="BA52" s="101">
        <f>'312018b - Oprava silnice ...'!F29</f>
        <v>0</v>
      </c>
      <c r="BB52" s="101">
        <f>'312018b - Oprava silnice ...'!F30</f>
        <v>0</v>
      </c>
      <c r="BC52" s="101">
        <f>'312018b - Oprava silnice ...'!F31</f>
        <v>0</v>
      </c>
      <c r="BD52" s="103">
        <f>'312018b - Oprava silnice ...'!F32</f>
        <v>0</v>
      </c>
      <c r="BT52" s="104" t="s">
        <v>78</v>
      </c>
      <c r="BU52" s="104" t="s">
        <v>79</v>
      </c>
      <c r="BV52" s="104" t="s">
        <v>74</v>
      </c>
      <c r="BW52" s="104" t="s">
        <v>7</v>
      </c>
      <c r="BX52" s="104" t="s">
        <v>75</v>
      </c>
      <c r="CL52" s="104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4PzdAOQhCJzgub+p7SkuYwcUQj/UNcxzPbCl02ZC5xTAlyaLaJ4HaXZfWUeYCpOsoxx5Ik9YfMTJhjznDg2oIg==" saltValue="d9sYGxiNT5mxmalc1tbO4VmFR8k332b4CUYSLMfDUmqQ7C/HoHbC8ODzMig5qERsXd9HE98mE8A/YAnvNFNHe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312018b - Oprava silnice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80</v>
      </c>
      <c r="G1" s="357" t="s">
        <v>81</v>
      </c>
      <c r="H1" s="357"/>
      <c r="I1" s="109"/>
      <c r="J1" s="108" t="s">
        <v>82</v>
      </c>
      <c r="K1" s="107" t="s">
        <v>83</v>
      </c>
      <c r="L1" s="108" t="s">
        <v>84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85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11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 s="1" customFormat="1">
      <c r="B6" s="40"/>
      <c r="C6" s="41"/>
      <c r="D6" s="36" t="s">
        <v>18</v>
      </c>
      <c r="E6" s="41"/>
      <c r="F6" s="41"/>
      <c r="G6" s="41"/>
      <c r="H6" s="41"/>
      <c r="I6" s="112"/>
      <c r="J6" s="41"/>
      <c r="K6" s="44"/>
    </row>
    <row r="7" spans="1:70" s="1" customFormat="1" ht="36.950000000000003" customHeight="1">
      <c r="B7" s="40"/>
      <c r="C7" s="41"/>
      <c r="D7" s="41"/>
      <c r="E7" s="353" t="s">
        <v>19</v>
      </c>
      <c r="F7" s="354"/>
      <c r="G7" s="354"/>
      <c r="H7" s="354"/>
      <c r="I7" s="112"/>
      <c r="J7" s="41"/>
      <c r="K7" s="44"/>
    </row>
    <row r="8" spans="1:70" s="1" customFormat="1" ht="13.5">
      <c r="B8" s="40"/>
      <c r="C8" s="41"/>
      <c r="D8" s="41"/>
      <c r="E8" s="41"/>
      <c r="F8" s="41"/>
      <c r="G8" s="41"/>
      <c r="H8" s="41"/>
      <c r="I8" s="112"/>
      <c r="J8" s="41"/>
      <c r="K8" s="44"/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3" t="s">
        <v>22</v>
      </c>
      <c r="J9" s="34" t="s">
        <v>21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3" t="s">
        <v>25</v>
      </c>
      <c r="J10" s="114" t="str">
        <f>'Rekapitulace stavby'!AN8</f>
        <v>15. 6. 2018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2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3" t="s">
        <v>28</v>
      </c>
      <c r="J12" s="34" t="s">
        <v>29</v>
      </c>
      <c r="K12" s="44"/>
    </row>
    <row r="13" spans="1:70" s="1" customFormat="1" ht="18" customHeight="1">
      <c r="B13" s="40"/>
      <c r="C13" s="41"/>
      <c r="D13" s="41"/>
      <c r="E13" s="34" t="s">
        <v>30</v>
      </c>
      <c r="F13" s="41"/>
      <c r="G13" s="41"/>
      <c r="H13" s="41"/>
      <c r="I13" s="113" t="s">
        <v>31</v>
      </c>
      <c r="J13" s="34" t="s">
        <v>21</v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2"/>
      <c r="J14" s="41"/>
      <c r="K14" s="44"/>
    </row>
    <row r="15" spans="1:70" s="1" customFormat="1" ht="14.45" customHeight="1">
      <c r="B15" s="40"/>
      <c r="C15" s="41"/>
      <c r="D15" s="36" t="s">
        <v>32</v>
      </c>
      <c r="E15" s="41"/>
      <c r="F15" s="41"/>
      <c r="G15" s="41"/>
      <c r="H15" s="41"/>
      <c r="I15" s="113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3" t="s">
        <v>31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2"/>
      <c r="J17" s="41"/>
      <c r="K17" s="44"/>
    </row>
    <row r="18" spans="2:11" s="1" customFormat="1" ht="14.45" customHeight="1">
      <c r="B18" s="40"/>
      <c r="C18" s="41"/>
      <c r="D18" s="36" t="s">
        <v>34</v>
      </c>
      <c r="E18" s="41"/>
      <c r="F18" s="41"/>
      <c r="G18" s="41"/>
      <c r="H18" s="41"/>
      <c r="I18" s="113" t="s">
        <v>28</v>
      </c>
      <c r="J18" s="34" t="s">
        <v>35</v>
      </c>
      <c r="K18" s="44"/>
    </row>
    <row r="19" spans="2:11" s="1" customFormat="1" ht="18" customHeight="1">
      <c r="B19" s="40"/>
      <c r="C19" s="41"/>
      <c r="D19" s="41"/>
      <c r="E19" s="34" t="s">
        <v>36</v>
      </c>
      <c r="F19" s="41"/>
      <c r="G19" s="41"/>
      <c r="H19" s="41"/>
      <c r="I19" s="113" t="s">
        <v>31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2"/>
      <c r="J20" s="41"/>
      <c r="K20" s="44"/>
    </row>
    <row r="21" spans="2:11" s="1" customFormat="1" ht="14.45" customHeight="1">
      <c r="B21" s="40"/>
      <c r="C21" s="41"/>
      <c r="D21" s="36" t="s">
        <v>38</v>
      </c>
      <c r="E21" s="41"/>
      <c r="F21" s="41"/>
      <c r="G21" s="41"/>
      <c r="H21" s="41"/>
      <c r="I21" s="112"/>
      <c r="J21" s="41"/>
      <c r="K21" s="44"/>
    </row>
    <row r="22" spans="2:11" s="6" customFormat="1" ht="16.5" customHeight="1">
      <c r="B22" s="115"/>
      <c r="C22" s="116"/>
      <c r="D22" s="116"/>
      <c r="E22" s="322" t="s">
        <v>21</v>
      </c>
      <c r="F22" s="322"/>
      <c r="G22" s="322"/>
      <c r="H22" s="322"/>
      <c r="I22" s="117"/>
      <c r="J22" s="116"/>
      <c r="K22" s="118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2"/>
      <c r="J23" s="41"/>
      <c r="K23" s="44"/>
    </row>
    <row r="24" spans="2:11" s="1" customFormat="1" ht="6.95" customHeight="1">
      <c r="B24" s="40"/>
      <c r="C24" s="41"/>
      <c r="D24" s="84"/>
      <c r="E24" s="84"/>
      <c r="F24" s="84"/>
      <c r="G24" s="84"/>
      <c r="H24" s="84"/>
      <c r="I24" s="119"/>
      <c r="J24" s="84"/>
      <c r="K24" s="120"/>
    </row>
    <row r="25" spans="2:11" s="1" customFormat="1" ht="25.35" customHeight="1">
      <c r="B25" s="40"/>
      <c r="C25" s="41"/>
      <c r="D25" s="121" t="s">
        <v>39</v>
      </c>
      <c r="E25" s="41"/>
      <c r="F25" s="41"/>
      <c r="G25" s="41"/>
      <c r="H25" s="41"/>
      <c r="I25" s="112"/>
      <c r="J25" s="122">
        <f>ROUND(J76,2)</f>
        <v>0</v>
      </c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19"/>
      <c r="J26" s="84"/>
      <c r="K26" s="120"/>
    </row>
    <row r="27" spans="2:11" s="1" customFormat="1" ht="14.45" customHeight="1">
      <c r="B27" s="40"/>
      <c r="C27" s="41"/>
      <c r="D27" s="41"/>
      <c r="E27" s="41"/>
      <c r="F27" s="45" t="s">
        <v>41</v>
      </c>
      <c r="G27" s="41"/>
      <c r="H27" s="41"/>
      <c r="I27" s="123" t="s">
        <v>40</v>
      </c>
      <c r="J27" s="45" t="s">
        <v>42</v>
      </c>
      <c r="K27" s="44"/>
    </row>
    <row r="28" spans="2:11" s="1" customFormat="1" ht="14.45" customHeight="1">
      <c r="B28" s="40"/>
      <c r="C28" s="41"/>
      <c r="D28" s="48" t="s">
        <v>43</v>
      </c>
      <c r="E28" s="48" t="s">
        <v>44</v>
      </c>
      <c r="F28" s="124">
        <f>ROUND(SUM(BE76:BE217), 2)</f>
        <v>0</v>
      </c>
      <c r="G28" s="41"/>
      <c r="H28" s="41"/>
      <c r="I28" s="125">
        <v>0.21</v>
      </c>
      <c r="J28" s="124">
        <f>ROUND(ROUND((SUM(BE76:BE217)),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45</v>
      </c>
      <c r="F29" s="124">
        <f>ROUND(SUM(BF76:BF217), 2)</f>
        <v>0</v>
      </c>
      <c r="G29" s="41"/>
      <c r="H29" s="41"/>
      <c r="I29" s="125">
        <v>0.15</v>
      </c>
      <c r="J29" s="124">
        <f>ROUND(ROUND((SUM(BF76:BF217)),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46</v>
      </c>
      <c r="F30" s="124">
        <f>ROUND(SUM(BG76:BG217), 2)</f>
        <v>0</v>
      </c>
      <c r="G30" s="41"/>
      <c r="H30" s="41"/>
      <c r="I30" s="125">
        <v>0.21</v>
      </c>
      <c r="J30" s="124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47</v>
      </c>
      <c r="F31" s="124">
        <f>ROUND(SUM(BH76:BH217), 2)</f>
        <v>0</v>
      </c>
      <c r="G31" s="41"/>
      <c r="H31" s="41"/>
      <c r="I31" s="125">
        <v>0.15</v>
      </c>
      <c r="J31" s="124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4">
        <f>ROUND(SUM(BI76:BI217), 2)</f>
        <v>0</v>
      </c>
      <c r="G32" s="41"/>
      <c r="H32" s="41"/>
      <c r="I32" s="125">
        <v>0</v>
      </c>
      <c r="J32" s="124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2"/>
      <c r="J33" s="41"/>
      <c r="K33" s="44"/>
    </row>
    <row r="34" spans="2:11" s="1" customFormat="1" ht="25.35" customHeight="1">
      <c r="B34" s="40"/>
      <c r="C34" s="126"/>
      <c r="D34" s="127" t="s">
        <v>49</v>
      </c>
      <c r="E34" s="78"/>
      <c r="F34" s="78"/>
      <c r="G34" s="128" t="s">
        <v>50</v>
      </c>
      <c r="H34" s="129" t="s">
        <v>51</v>
      </c>
      <c r="I34" s="130"/>
      <c r="J34" s="131">
        <f>SUM(J25:J32)</f>
        <v>0</v>
      </c>
      <c r="K34" s="132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33"/>
      <c r="J35" s="56"/>
      <c r="K35" s="57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40"/>
      <c r="C40" s="29" t="s">
        <v>87</v>
      </c>
      <c r="D40" s="41"/>
      <c r="E40" s="41"/>
      <c r="F40" s="41"/>
      <c r="G40" s="41"/>
      <c r="H40" s="41"/>
      <c r="I40" s="112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2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2"/>
      <c r="J42" s="41"/>
      <c r="K42" s="44"/>
    </row>
    <row r="43" spans="2:11" s="1" customFormat="1" ht="17.25" customHeight="1">
      <c r="B43" s="40"/>
      <c r="C43" s="41"/>
      <c r="D43" s="41"/>
      <c r="E43" s="353" t="str">
        <f>E7</f>
        <v>Oprava silnice III/1947, Mokrá - Etapa II.</v>
      </c>
      <c r="F43" s="354"/>
      <c r="G43" s="354"/>
      <c r="H43" s="354"/>
      <c r="I43" s="112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2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>Štoutov</v>
      </c>
      <c r="G45" s="41"/>
      <c r="H45" s="41"/>
      <c r="I45" s="113" t="s">
        <v>25</v>
      </c>
      <c r="J45" s="114" t="str">
        <f>IF(J10="","",J10)</f>
        <v>15. 6. 2018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2"/>
      <c r="J46" s="41"/>
      <c r="K46" s="44"/>
    </row>
    <row r="47" spans="2:11" s="1" customFormat="1">
      <c r="B47" s="40"/>
      <c r="C47" s="36" t="s">
        <v>27</v>
      </c>
      <c r="D47" s="41"/>
      <c r="E47" s="41"/>
      <c r="F47" s="34" t="str">
        <f>E13</f>
        <v>KSÚS KK, p.o.</v>
      </c>
      <c r="G47" s="41"/>
      <c r="H47" s="41"/>
      <c r="I47" s="113" t="s">
        <v>34</v>
      </c>
      <c r="J47" s="322" t="str">
        <f>E19</f>
        <v>DSVA, s.r.o. - t. Lebr, Ing. P. Král</v>
      </c>
      <c r="K47" s="44"/>
    </row>
    <row r="48" spans="2:11" s="1" customFormat="1" ht="14.45" customHeight="1">
      <c r="B48" s="40"/>
      <c r="C48" s="36" t="s">
        <v>32</v>
      </c>
      <c r="D48" s="41"/>
      <c r="E48" s="41"/>
      <c r="F48" s="34" t="str">
        <f>IF(E16="","",E16)</f>
        <v/>
      </c>
      <c r="G48" s="41"/>
      <c r="H48" s="41"/>
      <c r="I48" s="112"/>
      <c r="J48" s="355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2"/>
      <c r="J49" s="41"/>
      <c r="K49" s="44"/>
    </row>
    <row r="50" spans="2:47" s="1" customFormat="1" ht="29.25" customHeight="1">
      <c r="B50" s="40"/>
      <c r="C50" s="138" t="s">
        <v>88</v>
      </c>
      <c r="D50" s="126"/>
      <c r="E50" s="126"/>
      <c r="F50" s="126"/>
      <c r="G50" s="126"/>
      <c r="H50" s="126"/>
      <c r="I50" s="139"/>
      <c r="J50" s="140" t="s">
        <v>89</v>
      </c>
      <c r="K50" s="141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2"/>
      <c r="J51" s="41"/>
      <c r="K51" s="44"/>
    </row>
    <row r="52" spans="2:47" s="1" customFormat="1" ht="29.25" customHeight="1">
      <c r="B52" s="40"/>
      <c r="C52" s="142" t="s">
        <v>90</v>
      </c>
      <c r="D52" s="41"/>
      <c r="E52" s="41"/>
      <c r="F52" s="41"/>
      <c r="G52" s="41"/>
      <c r="H52" s="41"/>
      <c r="I52" s="112"/>
      <c r="J52" s="122">
        <f>J76</f>
        <v>0</v>
      </c>
      <c r="K52" s="44"/>
      <c r="AU52" s="23" t="s">
        <v>91</v>
      </c>
    </row>
    <row r="53" spans="2:47" s="7" customFormat="1" ht="24.95" customHeight="1">
      <c r="B53" s="143"/>
      <c r="C53" s="144"/>
      <c r="D53" s="145" t="s">
        <v>92</v>
      </c>
      <c r="E53" s="146"/>
      <c r="F53" s="146"/>
      <c r="G53" s="146"/>
      <c r="H53" s="146"/>
      <c r="I53" s="147"/>
      <c r="J53" s="148">
        <f>J77</f>
        <v>0</v>
      </c>
      <c r="K53" s="149"/>
    </row>
    <row r="54" spans="2:47" s="8" customFormat="1" ht="19.899999999999999" customHeight="1">
      <c r="B54" s="150"/>
      <c r="C54" s="151"/>
      <c r="D54" s="152" t="s">
        <v>93</v>
      </c>
      <c r="E54" s="153"/>
      <c r="F54" s="153"/>
      <c r="G54" s="153"/>
      <c r="H54" s="153"/>
      <c r="I54" s="154"/>
      <c r="J54" s="155">
        <f>J78</f>
        <v>0</v>
      </c>
      <c r="K54" s="156"/>
    </row>
    <row r="55" spans="2:47" s="8" customFormat="1" ht="19.899999999999999" customHeight="1">
      <c r="B55" s="150"/>
      <c r="C55" s="151"/>
      <c r="D55" s="152" t="s">
        <v>94</v>
      </c>
      <c r="E55" s="153"/>
      <c r="F55" s="153"/>
      <c r="G55" s="153"/>
      <c r="H55" s="153"/>
      <c r="I55" s="154"/>
      <c r="J55" s="155">
        <f>J114</f>
        <v>0</v>
      </c>
      <c r="K55" s="156"/>
    </row>
    <row r="56" spans="2:47" s="8" customFormat="1" ht="19.899999999999999" customHeight="1">
      <c r="B56" s="150"/>
      <c r="C56" s="151"/>
      <c r="D56" s="152" t="s">
        <v>95</v>
      </c>
      <c r="E56" s="153"/>
      <c r="F56" s="153"/>
      <c r="G56" s="153"/>
      <c r="H56" s="153"/>
      <c r="I56" s="154"/>
      <c r="J56" s="155">
        <f>J160</f>
        <v>0</v>
      </c>
      <c r="K56" s="156"/>
    </row>
    <row r="57" spans="2:47" s="8" customFormat="1" ht="19.899999999999999" customHeight="1">
      <c r="B57" s="150"/>
      <c r="C57" s="151"/>
      <c r="D57" s="152" t="s">
        <v>96</v>
      </c>
      <c r="E57" s="153"/>
      <c r="F57" s="153"/>
      <c r="G57" s="153"/>
      <c r="H57" s="153"/>
      <c r="I57" s="154"/>
      <c r="J57" s="155">
        <f>J164</f>
        <v>0</v>
      </c>
      <c r="K57" s="156"/>
    </row>
    <row r="58" spans="2:47" s="7" customFormat="1" ht="24.95" customHeight="1">
      <c r="B58" s="143"/>
      <c r="C58" s="144"/>
      <c r="D58" s="145" t="s">
        <v>97</v>
      </c>
      <c r="E58" s="146"/>
      <c r="F58" s="146"/>
      <c r="G58" s="146"/>
      <c r="H58" s="146"/>
      <c r="I58" s="147"/>
      <c r="J58" s="148">
        <f>J196</f>
        <v>0</v>
      </c>
      <c r="K58" s="149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3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36"/>
      <c r="J64" s="59"/>
      <c r="K64" s="59"/>
      <c r="L64" s="60"/>
    </row>
    <row r="65" spans="2:65" s="1" customFormat="1" ht="36.950000000000003" customHeight="1">
      <c r="B65" s="40"/>
      <c r="C65" s="61" t="s">
        <v>98</v>
      </c>
      <c r="D65" s="62"/>
      <c r="E65" s="62"/>
      <c r="F65" s="62"/>
      <c r="G65" s="62"/>
      <c r="H65" s="62"/>
      <c r="I65" s="157"/>
      <c r="J65" s="62"/>
      <c r="K65" s="62"/>
      <c r="L65" s="60"/>
    </row>
    <row r="66" spans="2:65" s="1" customFormat="1" ht="6.95" customHeight="1">
      <c r="B66" s="40"/>
      <c r="C66" s="62"/>
      <c r="D66" s="62"/>
      <c r="E66" s="62"/>
      <c r="F66" s="62"/>
      <c r="G66" s="62"/>
      <c r="H66" s="62"/>
      <c r="I66" s="157"/>
      <c r="J66" s="62"/>
      <c r="K66" s="62"/>
      <c r="L66" s="60"/>
    </row>
    <row r="67" spans="2:65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57"/>
      <c r="J67" s="62"/>
      <c r="K67" s="62"/>
      <c r="L67" s="60"/>
    </row>
    <row r="68" spans="2:65" s="1" customFormat="1" ht="17.25" customHeight="1">
      <c r="B68" s="40"/>
      <c r="C68" s="62"/>
      <c r="D68" s="62"/>
      <c r="E68" s="333" t="str">
        <f>E7</f>
        <v>Oprava silnice III/1947, Mokrá - Etapa II.</v>
      </c>
      <c r="F68" s="356"/>
      <c r="G68" s="356"/>
      <c r="H68" s="356"/>
      <c r="I68" s="157"/>
      <c r="J68" s="62"/>
      <c r="K68" s="62"/>
      <c r="L68" s="60"/>
    </row>
    <row r="69" spans="2:65" s="1" customFormat="1" ht="6.95" customHeight="1">
      <c r="B69" s="40"/>
      <c r="C69" s="62"/>
      <c r="D69" s="62"/>
      <c r="E69" s="62"/>
      <c r="F69" s="62"/>
      <c r="G69" s="62"/>
      <c r="H69" s="62"/>
      <c r="I69" s="157"/>
      <c r="J69" s="62"/>
      <c r="K69" s="62"/>
      <c r="L69" s="60"/>
    </row>
    <row r="70" spans="2:65" s="1" customFormat="1" ht="18" customHeight="1">
      <c r="B70" s="40"/>
      <c r="C70" s="64" t="s">
        <v>23</v>
      </c>
      <c r="D70" s="62"/>
      <c r="E70" s="62"/>
      <c r="F70" s="158" t="str">
        <f>F10</f>
        <v>Štoutov</v>
      </c>
      <c r="G70" s="62"/>
      <c r="H70" s="62"/>
      <c r="I70" s="159" t="s">
        <v>25</v>
      </c>
      <c r="J70" s="72" t="str">
        <f>IF(J10="","",J10)</f>
        <v>15. 6. 2018</v>
      </c>
      <c r="K70" s="62"/>
      <c r="L70" s="60"/>
    </row>
    <row r="71" spans="2:65" s="1" customFormat="1" ht="6.95" customHeight="1">
      <c r="B71" s="40"/>
      <c r="C71" s="62"/>
      <c r="D71" s="62"/>
      <c r="E71" s="62"/>
      <c r="F71" s="62"/>
      <c r="G71" s="62"/>
      <c r="H71" s="62"/>
      <c r="I71" s="157"/>
      <c r="J71" s="62"/>
      <c r="K71" s="62"/>
      <c r="L71" s="60"/>
    </row>
    <row r="72" spans="2:65" s="1" customFormat="1">
      <c r="B72" s="40"/>
      <c r="C72" s="64" t="s">
        <v>27</v>
      </c>
      <c r="D72" s="62"/>
      <c r="E72" s="62"/>
      <c r="F72" s="158" t="str">
        <f>E13</f>
        <v>KSÚS KK, p.o.</v>
      </c>
      <c r="G72" s="62"/>
      <c r="H72" s="62"/>
      <c r="I72" s="159" t="s">
        <v>34</v>
      </c>
      <c r="J72" s="158" t="str">
        <f>E19</f>
        <v>DSVA, s.r.o. - t. Lebr, Ing. P. Král</v>
      </c>
      <c r="K72" s="62"/>
      <c r="L72" s="60"/>
    </row>
    <row r="73" spans="2:65" s="1" customFormat="1" ht="14.45" customHeight="1">
      <c r="B73" s="40"/>
      <c r="C73" s="64" t="s">
        <v>32</v>
      </c>
      <c r="D73" s="62"/>
      <c r="E73" s="62"/>
      <c r="F73" s="158" t="str">
        <f>IF(E16="","",E16)</f>
        <v/>
      </c>
      <c r="G73" s="62"/>
      <c r="H73" s="62"/>
      <c r="I73" s="157"/>
      <c r="J73" s="62"/>
      <c r="K73" s="62"/>
      <c r="L73" s="60"/>
    </row>
    <row r="74" spans="2:65" s="1" customFormat="1" ht="10.35" customHeight="1">
      <c r="B74" s="40"/>
      <c r="C74" s="62"/>
      <c r="D74" s="62"/>
      <c r="E74" s="62"/>
      <c r="F74" s="62"/>
      <c r="G74" s="62"/>
      <c r="H74" s="62"/>
      <c r="I74" s="157"/>
      <c r="J74" s="62"/>
      <c r="K74" s="62"/>
      <c r="L74" s="60"/>
    </row>
    <row r="75" spans="2:65" s="9" customFormat="1" ht="29.25" customHeight="1">
      <c r="B75" s="160"/>
      <c r="C75" s="161" t="s">
        <v>99</v>
      </c>
      <c r="D75" s="162" t="s">
        <v>58</v>
      </c>
      <c r="E75" s="162" t="s">
        <v>54</v>
      </c>
      <c r="F75" s="162" t="s">
        <v>100</v>
      </c>
      <c r="G75" s="162" t="s">
        <v>101</v>
      </c>
      <c r="H75" s="162" t="s">
        <v>102</v>
      </c>
      <c r="I75" s="163" t="s">
        <v>103</v>
      </c>
      <c r="J75" s="162" t="s">
        <v>89</v>
      </c>
      <c r="K75" s="164" t="s">
        <v>104</v>
      </c>
      <c r="L75" s="165"/>
      <c r="M75" s="80" t="s">
        <v>105</v>
      </c>
      <c r="N75" s="81" t="s">
        <v>43</v>
      </c>
      <c r="O75" s="81" t="s">
        <v>106</v>
      </c>
      <c r="P75" s="81" t="s">
        <v>107</v>
      </c>
      <c r="Q75" s="81" t="s">
        <v>108</v>
      </c>
      <c r="R75" s="81" t="s">
        <v>109</v>
      </c>
      <c r="S75" s="81" t="s">
        <v>110</v>
      </c>
      <c r="T75" s="82" t="s">
        <v>111</v>
      </c>
    </row>
    <row r="76" spans="2:65" s="1" customFormat="1" ht="29.25" customHeight="1">
      <c r="B76" s="40"/>
      <c r="C76" s="86" t="s">
        <v>90</v>
      </c>
      <c r="D76" s="62"/>
      <c r="E76" s="62"/>
      <c r="F76" s="62"/>
      <c r="G76" s="62"/>
      <c r="H76" s="62"/>
      <c r="I76" s="157"/>
      <c r="J76" s="166">
        <f>BK76</f>
        <v>0</v>
      </c>
      <c r="K76" s="62"/>
      <c r="L76" s="60"/>
      <c r="M76" s="83"/>
      <c r="N76" s="84"/>
      <c r="O76" s="84"/>
      <c r="P76" s="167">
        <f>P77+P196</f>
        <v>0</v>
      </c>
      <c r="Q76" s="84"/>
      <c r="R76" s="167">
        <f>R77+R196</f>
        <v>0</v>
      </c>
      <c r="S76" s="84"/>
      <c r="T76" s="168">
        <f>T77+T196</f>
        <v>0</v>
      </c>
      <c r="AT76" s="23" t="s">
        <v>72</v>
      </c>
      <c r="AU76" s="23" t="s">
        <v>91</v>
      </c>
      <c r="BK76" s="169">
        <f>BK77+BK196</f>
        <v>0</v>
      </c>
    </row>
    <row r="77" spans="2:65" s="10" customFormat="1" ht="37.35" customHeight="1">
      <c r="B77" s="170"/>
      <c r="C77" s="171"/>
      <c r="D77" s="172" t="s">
        <v>72</v>
      </c>
      <c r="E77" s="173" t="s">
        <v>112</v>
      </c>
      <c r="F77" s="173" t="s">
        <v>113</v>
      </c>
      <c r="G77" s="171"/>
      <c r="H77" s="171"/>
      <c r="I77" s="174"/>
      <c r="J77" s="175">
        <f>BK77</f>
        <v>0</v>
      </c>
      <c r="K77" s="171"/>
      <c r="L77" s="176"/>
      <c r="M77" s="177"/>
      <c r="N77" s="178"/>
      <c r="O77" s="178"/>
      <c r="P77" s="179">
        <f>P78+P114+P160+P164</f>
        <v>0</v>
      </c>
      <c r="Q77" s="178"/>
      <c r="R77" s="179">
        <f>R78+R114+R160+R164</f>
        <v>0</v>
      </c>
      <c r="S77" s="178"/>
      <c r="T77" s="180">
        <f>T78+T114+T160+T164</f>
        <v>0</v>
      </c>
      <c r="AR77" s="181" t="s">
        <v>78</v>
      </c>
      <c r="AT77" s="182" t="s">
        <v>72</v>
      </c>
      <c r="AU77" s="182" t="s">
        <v>73</v>
      </c>
      <c r="AY77" s="181" t="s">
        <v>114</v>
      </c>
      <c r="BK77" s="183">
        <f>BK78+BK114+BK160+BK164</f>
        <v>0</v>
      </c>
    </row>
    <row r="78" spans="2:65" s="10" customFormat="1" ht="19.899999999999999" customHeight="1">
      <c r="B78" s="170"/>
      <c r="C78" s="171"/>
      <c r="D78" s="172" t="s">
        <v>72</v>
      </c>
      <c r="E78" s="184" t="s">
        <v>78</v>
      </c>
      <c r="F78" s="184" t="s">
        <v>115</v>
      </c>
      <c r="G78" s="171"/>
      <c r="H78" s="171"/>
      <c r="I78" s="174"/>
      <c r="J78" s="185">
        <f>BK78</f>
        <v>0</v>
      </c>
      <c r="K78" s="171"/>
      <c r="L78" s="176"/>
      <c r="M78" s="177"/>
      <c r="N78" s="178"/>
      <c r="O78" s="178"/>
      <c r="P78" s="179">
        <f>SUM(P79:P113)</f>
        <v>0</v>
      </c>
      <c r="Q78" s="178"/>
      <c r="R78" s="179">
        <f>SUM(R79:R113)</f>
        <v>0</v>
      </c>
      <c r="S78" s="178"/>
      <c r="T78" s="180">
        <f>SUM(T79:T113)</f>
        <v>0</v>
      </c>
      <c r="AR78" s="181" t="s">
        <v>78</v>
      </c>
      <c r="AT78" s="182" t="s">
        <v>72</v>
      </c>
      <c r="AU78" s="182" t="s">
        <v>78</v>
      </c>
      <c r="AY78" s="181" t="s">
        <v>114</v>
      </c>
      <c r="BK78" s="183">
        <f>SUM(BK79:BK113)</f>
        <v>0</v>
      </c>
    </row>
    <row r="79" spans="2:65" s="1" customFormat="1" ht="16.5" customHeight="1">
      <c r="B79" s="40"/>
      <c r="C79" s="186" t="s">
        <v>78</v>
      </c>
      <c r="D79" s="186" t="s">
        <v>116</v>
      </c>
      <c r="E79" s="187" t="s">
        <v>117</v>
      </c>
      <c r="F79" s="188" t="s">
        <v>118</v>
      </c>
      <c r="G79" s="189" t="s">
        <v>119</v>
      </c>
      <c r="H79" s="190">
        <v>169.15</v>
      </c>
      <c r="I79" s="191"/>
      <c r="J79" s="192">
        <f>ROUND(I79*H79,2)</f>
        <v>0</v>
      </c>
      <c r="K79" s="188" t="s">
        <v>120</v>
      </c>
      <c r="L79" s="60"/>
      <c r="M79" s="193" t="s">
        <v>21</v>
      </c>
      <c r="N79" s="194" t="s">
        <v>44</v>
      </c>
      <c r="O79" s="41"/>
      <c r="P79" s="195">
        <f>O79*H79</f>
        <v>0</v>
      </c>
      <c r="Q79" s="195">
        <v>0</v>
      </c>
      <c r="R79" s="195">
        <f>Q79*H79</f>
        <v>0</v>
      </c>
      <c r="S79" s="195">
        <v>0</v>
      </c>
      <c r="T79" s="196">
        <f>S79*H79</f>
        <v>0</v>
      </c>
      <c r="AR79" s="23" t="s">
        <v>121</v>
      </c>
      <c r="AT79" s="23" t="s">
        <v>116</v>
      </c>
      <c r="AU79" s="23" t="s">
        <v>85</v>
      </c>
      <c r="AY79" s="23" t="s">
        <v>114</v>
      </c>
      <c r="BE79" s="197">
        <f>IF(N79="základní",J79,0)</f>
        <v>0</v>
      </c>
      <c r="BF79" s="197">
        <f>IF(N79="snížená",J79,0)</f>
        <v>0</v>
      </c>
      <c r="BG79" s="197">
        <f>IF(N79="zákl. přenesená",J79,0)</f>
        <v>0</v>
      </c>
      <c r="BH79" s="197">
        <f>IF(N79="sníž. přenesená",J79,0)</f>
        <v>0</v>
      </c>
      <c r="BI79" s="197">
        <f>IF(N79="nulová",J79,0)</f>
        <v>0</v>
      </c>
      <c r="BJ79" s="23" t="s">
        <v>78</v>
      </c>
      <c r="BK79" s="197">
        <f>ROUND(I79*H79,2)</f>
        <v>0</v>
      </c>
      <c r="BL79" s="23" t="s">
        <v>121</v>
      </c>
      <c r="BM79" s="23" t="s">
        <v>122</v>
      </c>
    </row>
    <row r="80" spans="2:65" s="1" customFormat="1" ht="67.5">
      <c r="B80" s="40"/>
      <c r="C80" s="62"/>
      <c r="D80" s="198" t="s">
        <v>123</v>
      </c>
      <c r="E80" s="62"/>
      <c r="F80" s="199" t="s">
        <v>124</v>
      </c>
      <c r="G80" s="62"/>
      <c r="H80" s="62"/>
      <c r="I80" s="157"/>
      <c r="J80" s="62"/>
      <c r="K80" s="62"/>
      <c r="L80" s="60"/>
      <c r="M80" s="200"/>
      <c r="N80" s="41"/>
      <c r="O80" s="41"/>
      <c r="P80" s="41"/>
      <c r="Q80" s="41"/>
      <c r="R80" s="41"/>
      <c r="S80" s="41"/>
      <c r="T80" s="77"/>
      <c r="AT80" s="23" t="s">
        <v>123</v>
      </c>
      <c r="AU80" s="23" t="s">
        <v>85</v>
      </c>
    </row>
    <row r="81" spans="2:65" s="1" customFormat="1" ht="27">
      <c r="B81" s="40"/>
      <c r="C81" s="62"/>
      <c r="D81" s="198" t="s">
        <v>125</v>
      </c>
      <c r="E81" s="62"/>
      <c r="F81" s="199" t="s">
        <v>126</v>
      </c>
      <c r="G81" s="62"/>
      <c r="H81" s="62"/>
      <c r="I81" s="157"/>
      <c r="J81" s="62"/>
      <c r="K81" s="62"/>
      <c r="L81" s="60"/>
      <c r="M81" s="200"/>
      <c r="N81" s="41"/>
      <c r="O81" s="41"/>
      <c r="P81" s="41"/>
      <c r="Q81" s="41"/>
      <c r="R81" s="41"/>
      <c r="S81" s="41"/>
      <c r="T81" s="77"/>
      <c r="AT81" s="23" t="s">
        <v>125</v>
      </c>
      <c r="AU81" s="23" t="s">
        <v>85</v>
      </c>
    </row>
    <row r="82" spans="2:65" s="11" customFormat="1" ht="13.5">
      <c r="B82" s="201"/>
      <c r="C82" s="202"/>
      <c r="D82" s="198" t="s">
        <v>127</v>
      </c>
      <c r="E82" s="203" t="s">
        <v>21</v>
      </c>
      <c r="F82" s="204" t="s">
        <v>128</v>
      </c>
      <c r="G82" s="202"/>
      <c r="H82" s="205">
        <v>164.55</v>
      </c>
      <c r="I82" s="206"/>
      <c r="J82" s="202"/>
      <c r="K82" s="202"/>
      <c r="L82" s="207"/>
      <c r="M82" s="208"/>
      <c r="N82" s="209"/>
      <c r="O82" s="209"/>
      <c r="P82" s="209"/>
      <c r="Q82" s="209"/>
      <c r="R82" s="209"/>
      <c r="S82" s="209"/>
      <c r="T82" s="210"/>
      <c r="AT82" s="211" t="s">
        <v>127</v>
      </c>
      <c r="AU82" s="211" t="s">
        <v>85</v>
      </c>
      <c r="AV82" s="11" t="s">
        <v>85</v>
      </c>
      <c r="AW82" s="11" t="s">
        <v>37</v>
      </c>
      <c r="AX82" s="11" t="s">
        <v>73</v>
      </c>
      <c r="AY82" s="211" t="s">
        <v>114</v>
      </c>
    </row>
    <row r="83" spans="2:65" s="11" customFormat="1" ht="13.5">
      <c r="B83" s="201"/>
      <c r="C83" s="202"/>
      <c r="D83" s="198" t="s">
        <v>127</v>
      </c>
      <c r="E83" s="203" t="s">
        <v>21</v>
      </c>
      <c r="F83" s="204" t="s">
        <v>129</v>
      </c>
      <c r="G83" s="202"/>
      <c r="H83" s="205">
        <v>4.5999999999999996</v>
      </c>
      <c r="I83" s="206"/>
      <c r="J83" s="202"/>
      <c r="K83" s="202"/>
      <c r="L83" s="207"/>
      <c r="M83" s="208"/>
      <c r="N83" s="209"/>
      <c r="O83" s="209"/>
      <c r="P83" s="209"/>
      <c r="Q83" s="209"/>
      <c r="R83" s="209"/>
      <c r="S83" s="209"/>
      <c r="T83" s="210"/>
      <c r="AT83" s="211" t="s">
        <v>127</v>
      </c>
      <c r="AU83" s="211" t="s">
        <v>85</v>
      </c>
      <c r="AV83" s="11" t="s">
        <v>85</v>
      </c>
      <c r="AW83" s="11" t="s">
        <v>37</v>
      </c>
      <c r="AX83" s="11" t="s">
        <v>73</v>
      </c>
      <c r="AY83" s="211" t="s">
        <v>114</v>
      </c>
    </row>
    <row r="84" spans="2:65" s="12" customFormat="1" ht="13.5">
      <c r="B84" s="212"/>
      <c r="C84" s="213"/>
      <c r="D84" s="198" t="s">
        <v>127</v>
      </c>
      <c r="E84" s="214" t="s">
        <v>21</v>
      </c>
      <c r="F84" s="215" t="s">
        <v>130</v>
      </c>
      <c r="G84" s="213"/>
      <c r="H84" s="216">
        <v>169.15</v>
      </c>
      <c r="I84" s="217"/>
      <c r="J84" s="213"/>
      <c r="K84" s="213"/>
      <c r="L84" s="218"/>
      <c r="M84" s="219"/>
      <c r="N84" s="220"/>
      <c r="O84" s="220"/>
      <c r="P84" s="220"/>
      <c r="Q84" s="220"/>
      <c r="R84" s="220"/>
      <c r="S84" s="220"/>
      <c r="T84" s="221"/>
      <c r="AT84" s="222" t="s">
        <v>127</v>
      </c>
      <c r="AU84" s="222" t="s">
        <v>85</v>
      </c>
      <c r="AV84" s="12" t="s">
        <v>121</v>
      </c>
      <c r="AW84" s="12" t="s">
        <v>37</v>
      </c>
      <c r="AX84" s="12" t="s">
        <v>78</v>
      </c>
      <c r="AY84" s="222" t="s">
        <v>114</v>
      </c>
    </row>
    <row r="85" spans="2:65" s="1" customFormat="1" ht="16.5" customHeight="1">
      <c r="B85" s="40"/>
      <c r="C85" s="186" t="s">
        <v>85</v>
      </c>
      <c r="D85" s="186" t="s">
        <v>116</v>
      </c>
      <c r="E85" s="187" t="s">
        <v>131</v>
      </c>
      <c r="F85" s="188" t="s">
        <v>132</v>
      </c>
      <c r="G85" s="189" t="s">
        <v>119</v>
      </c>
      <c r="H85" s="190">
        <v>32.6</v>
      </c>
      <c r="I85" s="191"/>
      <c r="J85" s="192">
        <f>ROUND(I85*H85,2)</f>
        <v>0</v>
      </c>
      <c r="K85" s="188" t="s">
        <v>120</v>
      </c>
      <c r="L85" s="60"/>
      <c r="M85" s="193" t="s">
        <v>21</v>
      </c>
      <c r="N85" s="194" t="s">
        <v>44</v>
      </c>
      <c r="O85" s="41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AR85" s="23" t="s">
        <v>121</v>
      </c>
      <c r="AT85" s="23" t="s">
        <v>116</v>
      </c>
      <c r="AU85" s="23" t="s">
        <v>85</v>
      </c>
      <c r="AY85" s="23" t="s">
        <v>114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3" t="s">
        <v>78</v>
      </c>
      <c r="BK85" s="197">
        <f>ROUND(I85*H85,2)</f>
        <v>0</v>
      </c>
      <c r="BL85" s="23" t="s">
        <v>121</v>
      </c>
      <c r="BM85" s="23" t="s">
        <v>133</v>
      </c>
    </row>
    <row r="86" spans="2:65" s="1" customFormat="1" ht="67.5">
      <c r="B86" s="40"/>
      <c r="C86" s="62"/>
      <c r="D86" s="198" t="s">
        <v>123</v>
      </c>
      <c r="E86" s="62"/>
      <c r="F86" s="199" t="s">
        <v>124</v>
      </c>
      <c r="G86" s="62"/>
      <c r="H86" s="62"/>
      <c r="I86" s="157"/>
      <c r="J86" s="62"/>
      <c r="K86" s="62"/>
      <c r="L86" s="60"/>
      <c r="M86" s="200"/>
      <c r="N86" s="41"/>
      <c r="O86" s="41"/>
      <c r="P86" s="41"/>
      <c r="Q86" s="41"/>
      <c r="R86" s="41"/>
      <c r="S86" s="41"/>
      <c r="T86" s="77"/>
      <c r="AT86" s="23" t="s">
        <v>123</v>
      </c>
      <c r="AU86" s="23" t="s">
        <v>85</v>
      </c>
    </row>
    <row r="87" spans="2:65" s="1" customFormat="1" ht="27">
      <c r="B87" s="40"/>
      <c r="C87" s="62"/>
      <c r="D87" s="198" t="s">
        <v>125</v>
      </c>
      <c r="E87" s="62"/>
      <c r="F87" s="199" t="s">
        <v>134</v>
      </c>
      <c r="G87" s="62"/>
      <c r="H87" s="62"/>
      <c r="I87" s="157"/>
      <c r="J87" s="62"/>
      <c r="K87" s="62"/>
      <c r="L87" s="60"/>
      <c r="M87" s="200"/>
      <c r="N87" s="41"/>
      <c r="O87" s="41"/>
      <c r="P87" s="41"/>
      <c r="Q87" s="41"/>
      <c r="R87" s="41"/>
      <c r="S87" s="41"/>
      <c r="T87" s="77"/>
      <c r="AT87" s="23" t="s">
        <v>125</v>
      </c>
      <c r="AU87" s="23" t="s">
        <v>85</v>
      </c>
    </row>
    <row r="88" spans="2:65" s="11" customFormat="1" ht="13.5">
      <c r="B88" s="201"/>
      <c r="C88" s="202"/>
      <c r="D88" s="198" t="s">
        <v>127</v>
      </c>
      <c r="E88" s="203" t="s">
        <v>21</v>
      </c>
      <c r="F88" s="204" t="s">
        <v>135</v>
      </c>
      <c r="G88" s="202"/>
      <c r="H88" s="205">
        <v>32.6</v>
      </c>
      <c r="I88" s="206"/>
      <c r="J88" s="202"/>
      <c r="K88" s="202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127</v>
      </c>
      <c r="AU88" s="211" t="s">
        <v>85</v>
      </c>
      <c r="AV88" s="11" t="s">
        <v>85</v>
      </c>
      <c r="AW88" s="11" t="s">
        <v>37</v>
      </c>
      <c r="AX88" s="11" t="s">
        <v>78</v>
      </c>
      <c r="AY88" s="211" t="s">
        <v>114</v>
      </c>
    </row>
    <row r="89" spans="2:65" s="1" customFormat="1" ht="16.5" customHeight="1">
      <c r="B89" s="40"/>
      <c r="C89" s="186" t="s">
        <v>136</v>
      </c>
      <c r="D89" s="186" t="s">
        <v>116</v>
      </c>
      <c r="E89" s="187" t="s">
        <v>137</v>
      </c>
      <c r="F89" s="188" t="s">
        <v>138</v>
      </c>
      <c r="G89" s="189" t="s">
        <v>119</v>
      </c>
      <c r="H89" s="190">
        <v>102.69</v>
      </c>
      <c r="I89" s="191"/>
      <c r="J89" s="192">
        <f>ROUND(I89*H89,2)</f>
        <v>0</v>
      </c>
      <c r="K89" s="188" t="s">
        <v>120</v>
      </c>
      <c r="L89" s="60"/>
      <c r="M89" s="193" t="s">
        <v>21</v>
      </c>
      <c r="N89" s="194" t="s">
        <v>44</v>
      </c>
      <c r="O89" s="41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AR89" s="23" t="s">
        <v>121</v>
      </c>
      <c r="AT89" s="23" t="s">
        <v>116</v>
      </c>
      <c r="AU89" s="23" t="s">
        <v>85</v>
      </c>
      <c r="AY89" s="23" t="s">
        <v>114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3" t="s">
        <v>78</v>
      </c>
      <c r="BK89" s="197">
        <f>ROUND(I89*H89,2)</f>
        <v>0</v>
      </c>
      <c r="BL89" s="23" t="s">
        <v>121</v>
      </c>
      <c r="BM89" s="23" t="s">
        <v>139</v>
      </c>
    </row>
    <row r="90" spans="2:65" s="1" customFormat="1" ht="67.5">
      <c r="B90" s="40"/>
      <c r="C90" s="62"/>
      <c r="D90" s="198" t="s">
        <v>123</v>
      </c>
      <c r="E90" s="62"/>
      <c r="F90" s="199" t="s">
        <v>124</v>
      </c>
      <c r="G90" s="62"/>
      <c r="H90" s="62"/>
      <c r="I90" s="157"/>
      <c r="J90" s="62"/>
      <c r="K90" s="62"/>
      <c r="L90" s="60"/>
      <c r="M90" s="200"/>
      <c r="N90" s="41"/>
      <c r="O90" s="41"/>
      <c r="P90" s="41"/>
      <c r="Q90" s="41"/>
      <c r="R90" s="41"/>
      <c r="S90" s="41"/>
      <c r="T90" s="77"/>
      <c r="AT90" s="23" t="s">
        <v>123</v>
      </c>
      <c r="AU90" s="23" t="s">
        <v>85</v>
      </c>
    </row>
    <row r="91" spans="2:65" s="1" customFormat="1" ht="27">
      <c r="B91" s="40"/>
      <c r="C91" s="62"/>
      <c r="D91" s="198" t="s">
        <v>125</v>
      </c>
      <c r="E91" s="62"/>
      <c r="F91" s="199" t="s">
        <v>140</v>
      </c>
      <c r="G91" s="62"/>
      <c r="H91" s="62"/>
      <c r="I91" s="157"/>
      <c r="J91" s="62"/>
      <c r="K91" s="62"/>
      <c r="L91" s="60"/>
      <c r="M91" s="200"/>
      <c r="N91" s="41"/>
      <c r="O91" s="41"/>
      <c r="P91" s="41"/>
      <c r="Q91" s="41"/>
      <c r="R91" s="41"/>
      <c r="S91" s="41"/>
      <c r="T91" s="77"/>
      <c r="AT91" s="23" t="s">
        <v>125</v>
      </c>
      <c r="AU91" s="23" t="s">
        <v>85</v>
      </c>
    </row>
    <row r="92" spans="2:65" s="11" customFormat="1" ht="13.5">
      <c r="B92" s="201"/>
      <c r="C92" s="202"/>
      <c r="D92" s="198" t="s">
        <v>127</v>
      </c>
      <c r="E92" s="203" t="s">
        <v>21</v>
      </c>
      <c r="F92" s="204" t="s">
        <v>141</v>
      </c>
      <c r="G92" s="202"/>
      <c r="H92" s="205">
        <v>102.69</v>
      </c>
      <c r="I92" s="206"/>
      <c r="J92" s="202"/>
      <c r="K92" s="202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127</v>
      </c>
      <c r="AU92" s="211" t="s">
        <v>85</v>
      </c>
      <c r="AV92" s="11" t="s">
        <v>85</v>
      </c>
      <c r="AW92" s="11" t="s">
        <v>37</v>
      </c>
      <c r="AX92" s="11" t="s">
        <v>78</v>
      </c>
      <c r="AY92" s="211" t="s">
        <v>114</v>
      </c>
    </row>
    <row r="93" spans="2:65" s="1" customFormat="1" ht="16.5" customHeight="1">
      <c r="B93" s="40"/>
      <c r="C93" s="186" t="s">
        <v>121</v>
      </c>
      <c r="D93" s="186" t="s">
        <v>116</v>
      </c>
      <c r="E93" s="187" t="s">
        <v>142</v>
      </c>
      <c r="F93" s="188" t="s">
        <v>143</v>
      </c>
      <c r="G93" s="189" t="s">
        <v>119</v>
      </c>
      <c r="H93" s="190">
        <v>824.78</v>
      </c>
      <c r="I93" s="191"/>
      <c r="J93" s="192">
        <f>ROUND(I93*H93,2)</f>
        <v>0</v>
      </c>
      <c r="K93" s="188" t="s">
        <v>120</v>
      </c>
      <c r="L93" s="60"/>
      <c r="M93" s="193" t="s">
        <v>21</v>
      </c>
      <c r="N93" s="194" t="s">
        <v>44</v>
      </c>
      <c r="O93" s="41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AR93" s="23" t="s">
        <v>121</v>
      </c>
      <c r="AT93" s="23" t="s">
        <v>116</v>
      </c>
      <c r="AU93" s="23" t="s">
        <v>85</v>
      </c>
      <c r="AY93" s="23" t="s">
        <v>114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23" t="s">
        <v>78</v>
      </c>
      <c r="BK93" s="197">
        <f>ROUND(I93*H93,2)</f>
        <v>0</v>
      </c>
      <c r="BL93" s="23" t="s">
        <v>121</v>
      </c>
      <c r="BM93" s="23" t="s">
        <v>144</v>
      </c>
    </row>
    <row r="94" spans="2:65" s="1" customFormat="1" ht="67.5">
      <c r="B94" s="40"/>
      <c r="C94" s="62"/>
      <c r="D94" s="198" t="s">
        <v>123</v>
      </c>
      <c r="E94" s="62"/>
      <c r="F94" s="199" t="s">
        <v>124</v>
      </c>
      <c r="G94" s="62"/>
      <c r="H94" s="62"/>
      <c r="I94" s="157"/>
      <c r="J94" s="62"/>
      <c r="K94" s="62"/>
      <c r="L94" s="60"/>
      <c r="M94" s="200"/>
      <c r="N94" s="41"/>
      <c r="O94" s="41"/>
      <c r="P94" s="41"/>
      <c r="Q94" s="41"/>
      <c r="R94" s="41"/>
      <c r="S94" s="41"/>
      <c r="T94" s="77"/>
      <c r="AT94" s="23" t="s">
        <v>123</v>
      </c>
      <c r="AU94" s="23" t="s">
        <v>85</v>
      </c>
    </row>
    <row r="95" spans="2:65" s="11" customFormat="1" ht="13.5">
      <c r="B95" s="201"/>
      <c r="C95" s="202"/>
      <c r="D95" s="198" t="s">
        <v>127</v>
      </c>
      <c r="E95" s="203" t="s">
        <v>21</v>
      </c>
      <c r="F95" s="204" t="s">
        <v>145</v>
      </c>
      <c r="G95" s="202"/>
      <c r="H95" s="205">
        <v>824.78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127</v>
      </c>
      <c r="AU95" s="211" t="s">
        <v>85</v>
      </c>
      <c r="AV95" s="11" t="s">
        <v>85</v>
      </c>
      <c r="AW95" s="11" t="s">
        <v>37</v>
      </c>
      <c r="AX95" s="11" t="s">
        <v>78</v>
      </c>
      <c r="AY95" s="211" t="s">
        <v>114</v>
      </c>
    </row>
    <row r="96" spans="2:65" s="1" customFormat="1" ht="16.5" customHeight="1">
      <c r="B96" s="40"/>
      <c r="C96" s="186" t="s">
        <v>146</v>
      </c>
      <c r="D96" s="186" t="s">
        <v>116</v>
      </c>
      <c r="E96" s="187" t="s">
        <v>147</v>
      </c>
      <c r="F96" s="188" t="s">
        <v>148</v>
      </c>
      <c r="G96" s="189" t="s">
        <v>119</v>
      </c>
      <c r="H96" s="190">
        <v>101.5</v>
      </c>
      <c r="I96" s="191"/>
      <c r="J96" s="192">
        <f>ROUND(I96*H96,2)</f>
        <v>0</v>
      </c>
      <c r="K96" s="188" t="s">
        <v>120</v>
      </c>
      <c r="L96" s="60"/>
      <c r="M96" s="193" t="s">
        <v>21</v>
      </c>
      <c r="N96" s="194" t="s">
        <v>44</v>
      </c>
      <c r="O96" s="41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AR96" s="23" t="s">
        <v>121</v>
      </c>
      <c r="AT96" s="23" t="s">
        <v>116</v>
      </c>
      <c r="AU96" s="23" t="s">
        <v>85</v>
      </c>
      <c r="AY96" s="23" t="s">
        <v>114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23" t="s">
        <v>78</v>
      </c>
      <c r="BK96" s="197">
        <f>ROUND(I96*H96,2)</f>
        <v>0</v>
      </c>
      <c r="BL96" s="23" t="s">
        <v>121</v>
      </c>
      <c r="BM96" s="23" t="s">
        <v>149</v>
      </c>
    </row>
    <row r="97" spans="2:65" s="1" customFormat="1" ht="40.5">
      <c r="B97" s="40"/>
      <c r="C97" s="62"/>
      <c r="D97" s="198" t="s">
        <v>123</v>
      </c>
      <c r="E97" s="62"/>
      <c r="F97" s="199" t="s">
        <v>150</v>
      </c>
      <c r="G97" s="62"/>
      <c r="H97" s="62"/>
      <c r="I97" s="157"/>
      <c r="J97" s="62"/>
      <c r="K97" s="62"/>
      <c r="L97" s="60"/>
      <c r="M97" s="200"/>
      <c r="N97" s="41"/>
      <c r="O97" s="41"/>
      <c r="P97" s="41"/>
      <c r="Q97" s="41"/>
      <c r="R97" s="41"/>
      <c r="S97" s="41"/>
      <c r="T97" s="77"/>
      <c r="AT97" s="23" t="s">
        <v>123</v>
      </c>
      <c r="AU97" s="23" t="s">
        <v>85</v>
      </c>
    </row>
    <row r="98" spans="2:65" s="11" customFormat="1" ht="13.5">
      <c r="B98" s="201"/>
      <c r="C98" s="202"/>
      <c r="D98" s="198" t="s">
        <v>127</v>
      </c>
      <c r="E98" s="203" t="s">
        <v>21</v>
      </c>
      <c r="F98" s="204" t="s">
        <v>151</v>
      </c>
      <c r="G98" s="202"/>
      <c r="H98" s="205">
        <v>101.5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127</v>
      </c>
      <c r="AU98" s="211" t="s">
        <v>85</v>
      </c>
      <c r="AV98" s="11" t="s">
        <v>85</v>
      </c>
      <c r="AW98" s="11" t="s">
        <v>37</v>
      </c>
      <c r="AX98" s="11" t="s">
        <v>78</v>
      </c>
      <c r="AY98" s="211" t="s">
        <v>114</v>
      </c>
    </row>
    <row r="99" spans="2:65" s="1" customFormat="1" ht="16.5" customHeight="1">
      <c r="B99" s="40"/>
      <c r="C99" s="186" t="s">
        <v>152</v>
      </c>
      <c r="D99" s="186" t="s">
        <v>116</v>
      </c>
      <c r="E99" s="187" t="s">
        <v>153</v>
      </c>
      <c r="F99" s="188" t="s">
        <v>154</v>
      </c>
      <c r="G99" s="189" t="s">
        <v>119</v>
      </c>
      <c r="H99" s="190">
        <v>407.5</v>
      </c>
      <c r="I99" s="191"/>
      <c r="J99" s="192">
        <f>ROUND(I99*H99,2)</f>
        <v>0</v>
      </c>
      <c r="K99" s="188" t="s">
        <v>120</v>
      </c>
      <c r="L99" s="60"/>
      <c r="M99" s="193" t="s">
        <v>21</v>
      </c>
      <c r="N99" s="194" t="s">
        <v>44</v>
      </c>
      <c r="O99" s="41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AR99" s="23" t="s">
        <v>121</v>
      </c>
      <c r="AT99" s="23" t="s">
        <v>116</v>
      </c>
      <c r="AU99" s="23" t="s">
        <v>85</v>
      </c>
      <c r="AY99" s="23" t="s">
        <v>114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23" t="s">
        <v>78</v>
      </c>
      <c r="BK99" s="197">
        <f>ROUND(I99*H99,2)</f>
        <v>0</v>
      </c>
      <c r="BL99" s="23" t="s">
        <v>121</v>
      </c>
      <c r="BM99" s="23" t="s">
        <v>155</v>
      </c>
    </row>
    <row r="100" spans="2:65" s="1" customFormat="1" ht="243">
      <c r="B100" s="40"/>
      <c r="C100" s="62"/>
      <c r="D100" s="198" t="s">
        <v>123</v>
      </c>
      <c r="E100" s="62"/>
      <c r="F100" s="199" t="s">
        <v>156</v>
      </c>
      <c r="G100" s="62"/>
      <c r="H100" s="62"/>
      <c r="I100" s="157"/>
      <c r="J100" s="62"/>
      <c r="K100" s="62"/>
      <c r="L100" s="60"/>
      <c r="M100" s="200"/>
      <c r="N100" s="41"/>
      <c r="O100" s="41"/>
      <c r="P100" s="41"/>
      <c r="Q100" s="41"/>
      <c r="R100" s="41"/>
      <c r="S100" s="41"/>
      <c r="T100" s="77"/>
      <c r="AT100" s="23" t="s">
        <v>123</v>
      </c>
      <c r="AU100" s="23" t="s">
        <v>85</v>
      </c>
    </row>
    <row r="101" spans="2:65" s="11" customFormat="1" ht="13.5">
      <c r="B101" s="201"/>
      <c r="C101" s="202"/>
      <c r="D101" s="198" t="s">
        <v>127</v>
      </c>
      <c r="E101" s="203" t="s">
        <v>21</v>
      </c>
      <c r="F101" s="204" t="s">
        <v>157</v>
      </c>
      <c r="G101" s="202"/>
      <c r="H101" s="205">
        <v>407.5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127</v>
      </c>
      <c r="AU101" s="211" t="s">
        <v>85</v>
      </c>
      <c r="AV101" s="11" t="s">
        <v>85</v>
      </c>
      <c r="AW101" s="11" t="s">
        <v>37</v>
      </c>
      <c r="AX101" s="11" t="s">
        <v>78</v>
      </c>
      <c r="AY101" s="211" t="s">
        <v>114</v>
      </c>
    </row>
    <row r="102" spans="2:65" s="1" customFormat="1" ht="16.5" customHeight="1">
      <c r="B102" s="40"/>
      <c r="C102" s="186" t="s">
        <v>158</v>
      </c>
      <c r="D102" s="186" t="s">
        <v>116</v>
      </c>
      <c r="E102" s="187" t="s">
        <v>159</v>
      </c>
      <c r="F102" s="188" t="s">
        <v>160</v>
      </c>
      <c r="G102" s="189" t="s">
        <v>119</v>
      </c>
      <c r="H102" s="190">
        <v>407.5</v>
      </c>
      <c r="I102" s="191"/>
      <c r="J102" s="192">
        <f>ROUND(I102*H102,2)</f>
        <v>0</v>
      </c>
      <c r="K102" s="188" t="s">
        <v>120</v>
      </c>
      <c r="L102" s="60"/>
      <c r="M102" s="193" t="s">
        <v>21</v>
      </c>
      <c r="N102" s="194" t="s">
        <v>44</v>
      </c>
      <c r="O102" s="41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AR102" s="23" t="s">
        <v>121</v>
      </c>
      <c r="AT102" s="23" t="s">
        <v>116</v>
      </c>
      <c r="AU102" s="23" t="s">
        <v>85</v>
      </c>
      <c r="AY102" s="23" t="s">
        <v>114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23" t="s">
        <v>78</v>
      </c>
      <c r="BK102" s="197">
        <f>ROUND(I102*H102,2)</f>
        <v>0</v>
      </c>
      <c r="BL102" s="23" t="s">
        <v>121</v>
      </c>
      <c r="BM102" s="23" t="s">
        <v>161</v>
      </c>
    </row>
    <row r="103" spans="2:65" s="1" customFormat="1" ht="175.5">
      <c r="B103" s="40"/>
      <c r="C103" s="62"/>
      <c r="D103" s="198" t="s">
        <v>123</v>
      </c>
      <c r="E103" s="62"/>
      <c r="F103" s="199" t="s">
        <v>162</v>
      </c>
      <c r="G103" s="62"/>
      <c r="H103" s="62"/>
      <c r="I103" s="157"/>
      <c r="J103" s="62"/>
      <c r="K103" s="62"/>
      <c r="L103" s="60"/>
      <c r="M103" s="200"/>
      <c r="N103" s="41"/>
      <c r="O103" s="41"/>
      <c r="P103" s="41"/>
      <c r="Q103" s="41"/>
      <c r="R103" s="41"/>
      <c r="S103" s="41"/>
      <c r="T103" s="77"/>
      <c r="AT103" s="23" t="s">
        <v>123</v>
      </c>
      <c r="AU103" s="23" t="s">
        <v>85</v>
      </c>
    </row>
    <row r="104" spans="2:65" s="1" customFormat="1" ht="27">
      <c r="B104" s="40"/>
      <c r="C104" s="62"/>
      <c r="D104" s="198" t="s">
        <v>125</v>
      </c>
      <c r="E104" s="62"/>
      <c r="F104" s="199" t="s">
        <v>163</v>
      </c>
      <c r="G104" s="62"/>
      <c r="H104" s="62"/>
      <c r="I104" s="157"/>
      <c r="J104" s="62"/>
      <c r="K104" s="62"/>
      <c r="L104" s="60"/>
      <c r="M104" s="200"/>
      <c r="N104" s="41"/>
      <c r="O104" s="41"/>
      <c r="P104" s="41"/>
      <c r="Q104" s="41"/>
      <c r="R104" s="41"/>
      <c r="S104" s="41"/>
      <c r="T104" s="77"/>
      <c r="AT104" s="23" t="s">
        <v>125</v>
      </c>
      <c r="AU104" s="23" t="s">
        <v>85</v>
      </c>
    </row>
    <row r="105" spans="2:65" s="11" customFormat="1" ht="13.5">
      <c r="B105" s="201"/>
      <c r="C105" s="202"/>
      <c r="D105" s="198" t="s">
        <v>127</v>
      </c>
      <c r="E105" s="203" t="s">
        <v>21</v>
      </c>
      <c r="F105" s="204" t="s">
        <v>164</v>
      </c>
      <c r="G105" s="202"/>
      <c r="H105" s="205">
        <v>407.5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127</v>
      </c>
      <c r="AU105" s="211" t="s">
        <v>85</v>
      </c>
      <c r="AV105" s="11" t="s">
        <v>85</v>
      </c>
      <c r="AW105" s="11" t="s">
        <v>37</v>
      </c>
      <c r="AX105" s="11" t="s">
        <v>78</v>
      </c>
      <c r="AY105" s="211" t="s">
        <v>114</v>
      </c>
    </row>
    <row r="106" spans="2:65" s="1" customFormat="1" ht="16.5" customHeight="1">
      <c r="B106" s="40"/>
      <c r="C106" s="186" t="s">
        <v>165</v>
      </c>
      <c r="D106" s="186" t="s">
        <v>116</v>
      </c>
      <c r="E106" s="187" t="s">
        <v>166</v>
      </c>
      <c r="F106" s="188" t="s">
        <v>167</v>
      </c>
      <c r="G106" s="189" t="s">
        <v>168</v>
      </c>
      <c r="H106" s="190">
        <v>1015</v>
      </c>
      <c r="I106" s="191"/>
      <c r="J106" s="192">
        <f>ROUND(I106*H106,2)</f>
        <v>0</v>
      </c>
      <c r="K106" s="188" t="s">
        <v>120</v>
      </c>
      <c r="L106" s="60"/>
      <c r="M106" s="193" t="s">
        <v>21</v>
      </c>
      <c r="N106" s="194" t="s">
        <v>44</v>
      </c>
      <c r="O106" s="41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AR106" s="23" t="s">
        <v>121</v>
      </c>
      <c r="AT106" s="23" t="s">
        <v>116</v>
      </c>
      <c r="AU106" s="23" t="s">
        <v>85</v>
      </c>
      <c r="AY106" s="23" t="s">
        <v>114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3" t="s">
        <v>78</v>
      </c>
      <c r="BK106" s="197">
        <f>ROUND(I106*H106,2)</f>
        <v>0</v>
      </c>
      <c r="BL106" s="23" t="s">
        <v>121</v>
      </c>
      <c r="BM106" s="23" t="s">
        <v>169</v>
      </c>
    </row>
    <row r="107" spans="2:65" s="1" customFormat="1" ht="40.5">
      <c r="B107" s="40"/>
      <c r="C107" s="62"/>
      <c r="D107" s="198" t="s">
        <v>123</v>
      </c>
      <c r="E107" s="62"/>
      <c r="F107" s="199" t="s">
        <v>170</v>
      </c>
      <c r="G107" s="62"/>
      <c r="H107" s="62"/>
      <c r="I107" s="157"/>
      <c r="J107" s="62"/>
      <c r="K107" s="62"/>
      <c r="L107" s="60"/>
      <c r="M107" s="200"/>
      <c r="N107" s="41"/>
      <c r="O107" s="41"/>
      <c r="P107" s="41"/>
      <c r="Q107" s="41"/>
      <c r="R107" s="41"/>
      <c r="S107" s="41"/>
      <c r="T107" s="77"/>
      <c r="AT107" s="23" t="s">
        <v>123</v>
      </c>
      <c r="AU107" s="23" t="s">
        <v>85</v>
      </c>
    </row>
    <row r="108" spans="2:65" s="11" customFormat="1" ht="13.5">
      <c r="B108" s="201"/>
      <c r="C108" s="202"/>
      <c r="D108" s="198" t="s">
        <v>127</v>
      </c>
      <c r="E108" s="203" t="s">
        <v>21</v>
      </c>
      <c r="F108" s="204" t="s">
        <v>171</v>
      </c>
      <c r="G108" s="202"/>
      <c r="H108" s="205">
        <v>1015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127</v>
      </c>
      <c r="AU108" s="211" t="s">
        <v>85</v>
      </c>
      <c r="AV108" s="11" t="s">
        <v>85</v>
      </c>
      <c r="AW108" s="11" t="s">
        <v>37</v>
      </c>
      <c r="AX108" s="11" t="s">
        <v>78</v>
      </c>
      <c r="AY108" s="211" t="s">
        <v>114</v>
      </c>
    </row>
    <row r="109" spans="2:65" s="1" customFormat="1" ht="16.5" customHeight="1">
      <c r="B109" s="40"/>
      <c r="C109" s="186" t="s">
        <v>172</v>
      </c>
      <c r="D109" s="186" t="s">
        <v>116</v>
      </c>
      <c r="E109" s="187" t="s">
        <v>173</v>
      </c>
      <c r="F109" s="188" t="s">
        <v>174</v>
      </c>
      <c r="G109" s="189" t="s">
        <v>168</v>
      </c>
      <c r="H109" s="190">
        <v>1015</v>
      </c>
      <c r="I109" s="191"/>
      <c r="J109" s="192">
        <f>ROUND(I109*H109,2)</f>
        <v>0</v>
      </c>
      <c r="K109" s="188" t="s">
        <v>120</v>
      </c>
      <c r="L109" s="60"/>
      <c r="M109" s="193" t="s">
        <v>21</v>
      </c>
      <c r="N109" s="194" t="s">
        <v>44</v>
      </c>
      <c r="O109" s="41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AR109" s="23" t="s">
        <v>121</v>
      </c>
      <c r="AT109" s="23" t="s">
        <v>116</v>
      </c>
      <c r="AU109" s="23" t="s">
        <v>85</v>
      </c>
      <c r="AY109" s="23" t="s">
        <v>114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3" t="s">
        <v>78</v>
      </c>
      <c r="BK109" s="197">
        <f>ROUND(I109*H109,2)</f>
        <v>0</v>
      </c>
      <c r="BL109" s="23" t="s">
        <v>121</v>
      </c>
      <c r="BM109" s="23" t="s">
        <v>175</v>
      </c>
    </row>
    <row r="110" spans="2:65" s="1" customFormat="1" ht="40.5">
      <c r="B110" s="40"/>
      <c r="C110" s="62"/>
      <c r="D110" s="198" t="s">
        <v>123</v>
      </c>
      <c r="E110" s="62"/>
      <c r="F110" s="199" t="s">
        <v>176</v>
      </c>
      <c r="G110" s="62"/>
      <c r="H110" s="62"/>
      <c r="I110" s="157"/>
      <c r="J110" s="62"/>
      <c r="K110" s="62"/>
      <c r="L110" s="60"/>
      <c r="M110" s="200"/>
      <c r="N110" s="41"/>
      <c r="O110" s="41"/>
      <c r="P110" s="41"/>
      <c r="Q110" s="41"/>
      <c r="R110" s="41"/>
      <c r="S110" s="41"/>
      <c r="T110" s="77"/>
      <c r="AT110" s="23" t="s">
        <v>123</v>
      </c>
      <c r="AU110" s="23" t="s">
        <v>85</v>
      </c>
    </row>
    <row r="111" spans="2:65" s="1" customFormat="1" ht="16.5" customHeight="1">
      <c r="B111" s="40"/>
      <c r="C111" s="186" t="s">
        <v>177</v>
      </c>
      <c r="D111" s="186" t="s">
        <v>116</v>
      </c>
      <c r="E111" s="187" t="s">
        <v>178</v>
      </c>
      <c r="F111" s="188" t="s">
        <v>179</v>
      </c>
      <c r="G111" s="189" t="s">
        <v>180</v>
      </c>
      <c r="H111" s="190">
        <v>21</v>
      </c>
      <c r="I111" s="191"/>
      <c r="J111" s="192">
        <f>ROUND(I111*H111,2)</f>
        <v>0</v>
      </c>
      <c r="K111" s="188" t="s">
        <v>120</v>
      </c>
      <c r="L111" s="60"/>
      <c r="M111" s="193" t="s">
        <v>21</v>
      </c>
      <c r="N111" s="194" t="s">
        <v>44</v>
      </c>
      <c r="O111" s="41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AR111" s="23" t="s">
        <v>121</v>
      </c>
      <c r="AT111" s="23" t="s">
        <v>116</v>
      </c>
      <c r="AU111" s="23" t="s">
        <v>85</v>
      </c>
      <c r="AY111" s="23" t="s">
        <v>114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23" t="s">
        <v>78</v>
      </c>
      <c r="BK111" s="197">
        <f>ROUND(I111*H111,2)</f>
        <v>0</v>
      </c>
      <c r="BL111" s="23" t="s">
        <v>121</v>
      </c>
      <c r="BM111" s="23" t="s">
        <v>181</v>
      </c>
    </row>
    <row r="112" spans="2:65" s="1" customFormat="1" ht="67.5">
      <c r="B112" s="40"/>
      <c r="C112" s="62"/>
      <c r="D112" s="198" t="s">
        <v>123</v>
      </c>
      <c r="E112" s="62"/>
      <c r="F112" s="199" t="s">
        <v>182</v>
      </c>
      <c r="G112" s="62"/>
      <c r="H112" s="62"/>
      <c r="I112" s="157"/>
      <c r="J112" s="62"/>
      <c r="K112" s="62"/>
      <c r="L112" s="60"/>
      <c r="M112" s="200"/>
      <c r="N112" s="41"/>
      <c r="O112" s="41"/>
      <c r="P112" s="41"/>
      <c r="Q112" s="41"/>
      <c r="R112" s="41"/>
      <c r="S112" s="41"/>
      <c r="T112" s="77"/>
      <c r="AT112" s="23" t="s">
        <v>123</v>
      </c>
      <c r="AU112" s="23" t="s">
        <v>85</v>
      </c>
    </row>
    <row r="113" spans="2:65" s="11" customFormat="1" ht="13.5">
      <c r="B113" s="201"/>
      <c r="C113" s="202"/>
      <c r="D113" s="198" t="s">
        <v>127</v>
      </c>
      <c r="E113" s="203" t="s">
        <v>21</v>
      </c>
      <c r="F113" s="204" t="s">
        <v>183</v>
      </c>
      <c r="G113" s="202"/>
      <c r="H113" s="205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127</v>
      </c>
      <c r="AU113" s="211" t="s">
        <v>85</v>
      </c>
      <c r="AV113" s="11" t="s">
        <v>85</v>
      </c>
      <c r="AW113" s="11" t="s">
        <v>37</v>
      </c>
      <c r="AX113" s="11" t="s">
        <v>78</v>
      </c>
      <c r="AY113" s="211" t="s">
        <v>114</v>
      </c>
    </row>
    <row r="114" spans="2:65" s="10" customFormat="1" ht="29.85" customHeight="1">
      <c r="B114" s="170"/>
      <c r="C114" s="171"/>
      <c r="D114" s="172" t="s">
        <v>72</v>
      </c>
      <c r="E114" s="184" t="s">
        <v>146</v>
      </c>
      <c r="F114" s="184" t="s">
        <v>184</v>
      </c>
      <c r="G114" s="171"/>
      <c r="H114" s="171"/>
      <c r="I114" s="174"/>
      <c r="J114" s="185">
        <f>BK114</f>
        <v>0</v>
      </c>
      <c r="K114" s="171"/>
      <c r="L114" s="176"/>
      <c r="M114" s="177"/>
      <c r="N114" s="178"/>
      <c r="O114" s="178"/>
      <c r="P114" s="179">
        <f>SUM(P115:P159)</f>
        <v>0</v>
      </c>
      <c r="Q114" s="178"/>
      <c r="R114" s="179">
        <f>SUM(R115:R159)</f>
        <v>0</v>
      </c>
      <c r="S114" s="178"/>
      <c r="T114" s="180">
        <f>SUM(T115:T159)</f>
        <v>0</v>
      </c>
      <c r="AR114" s="181" t="s">
        <v>78</v>
      </c>
      <c r="AT114" s="182" t="s">
        <v>72</v>
      </c>
      <c r="AU114" s="182" t="s">
        <v>78</v>
      </c>
      <c r="AY114" s="181" t="s">
        <v>114</v>
      </c>
      <c r="BK114" s="183">
        <f>SUM(BK115:BK159)</f>
        <v>0</v>
      </c>
    </row>
    <row r="115" spans="2:65" s="1" customFormat="1" ht="16.5" customHeight="1">
      <c r="B115" s="40"/>
      <c r="C115" s="186" t="s">
        <v>185</v>
      </c>
      <c r="D115" s="186" t="s">
        <v>116</v>
      </c>
      <c r="E115" s="187" t="s">
        <v>186</v>
      </c>
      <c r="F115" s="188" t="s">
        <v>187</v>
      </c>
      <c r="G115" s="189" t="s">
        <v>168</v>
      </c>
      <c r="H115" s="190">
        <v>6090</v>
      </c>
      <c r="I115" s="191"/>
      <c r="J115" s="192">
        <f>ROUND(I115*H115,2)</f>
        <v>0</v>
      </c>
      <c r="K115" s="188" t="s">
        <v>120</v>
      </c>
      <c r="L115" s="60"/>
      <c r="M115" s="193" t="s">
        <v>21</v>
      </c>
      <c r="N115" s="194" t="s">
        <v>44</v>
      </c>
      <c r="O115" s="41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AR115" s="23" t="s">
        <v>121</v>
      </c>
      <c r="AT115" s="23" t="s">
        <v>116</v>
      </c>
      <c r="AU115" s="23" t="s">
        <v>85</v>
      </c>
      <c r="AY115" s="23" t="s">
        <v>114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3" t="s">
        <v>78</v>
      </c>
      <c r="BK115" s="197">
        <f>ROUND(I115*H115,2)</f>
        <v>0</v>
      </c>
      <c r="BL115" s="23" t="s">
        <v>121</v>
      </c>
      <c r="BM115" s="23" t="s">
        <v>188</v>
      </c>
    </row>
    <row r="116" spans="2:65" s="1" customFormat="1" ht="94.5">
      <c r="B116" s="40"/>
      <c r="C116" s="62"/>
      <c r="D116" s="198" t="s">
        <v>123</v>
      </c>
      <c r="E116" s="62"/>
      <c r="F116" s="199" t="s">
        <v>189</v>
      </c>
      <c r="G116" s="62"/>
      <c r="H116" s="62"/>
      <c r="I116" s="157"/>
      <c r="J116" s="62"/>
      <c r="K116" s="62"/>
      <c r="L116" s="60"/>
      <c r="M116" s="200"/>
      <c r="N116" s="41"/>
      <c r="O116" s="41"/>
      <c r="P116" s="41"/>
      <c r="Q116" s="41"/>
      <c r="R116" s="41"/>
      <c r="S116" s="41"/>
      <c r="T116" s="77"/>
      <c r="AT116" s="23" t="s">
        <v>123</v>
      </c>
      <c r="AU116" s="23" t="s">
        <v>85</v>
      </c>
    </row>
    <row r="117" spans="2:65" s="11" customFormat="1" ht="13.5">
      <c r="B117" s="201"/>
      <c r="C117" s="202"/>
      <c r="D117" s="198" t="s">
        <v>127</v>
      </c>
      <c r="E117" s="203" t="s">
        <v>21</v>
      </c>
      <c r="F117" s="204" t="s">
        <v>190</v>
      </c>
      <c r="G117" s="202"/>
      <c r="H117" s="205">
        <v>5980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127</v>
      </c>
      <c r="AU117" s="211" t="s">
        <v>85</v>
      </c>
      <c r="AV117" s="11" t="s">
        <v>85</v>
      </c>
      <c r="AW117" s="11" t="s">
        <v>37</v>
      </c>
      <c r="AX117" s="11" t="s">
        <v>73</v>
      </c>
      <c r="AY117" s="211" t="s">
        <v>114</v>
      </c>
    </row>
    <row r="118" spans="2:65" s="11" customFormat="1" ht="13.5">
      <c r="B118" s="201"/>
      <c r="C118" s="202"/>
      <c r="D118" s="198" t="s">
        <v>127</v>
      </c>
      <c r="E118" s="203" t="s">
        <v>21</v>
      </c>
      <c r="F118" s="204" t="s">
        <v>191</v>
      </c>
      <c r="G118" s="202"/>
      <c r="H118" s="205">
        <v>110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127</v>
      </c>
      <c r="AU118" s="211" t="s">
        <v>85</v>
      </c>
      <c r="AV118" s="11" t="s">
        <v>85</v>
      </c>
      <c r="AW118" s="11" t="s">
        <v>37</v>
      </c>
      <c r="AX118" s="11" t="s">
        <v>73</v>
      </c>
      <c r="AY118" s="211" t="s">
        <v>114</v>
      </c>
    </row>
    <row r="119" spans="2:65" s="12" customFormat="1" ht="13.5">
      <c r="B119" s="212"/>
      <c r="C119" s="213"/>
      <c r="D119" s="198" t="s">
        <v>127</v>
      </c>
      <c r="E119" s="214" t="s">
        <v>21</v>
      </c>
      <c r="F119" s="215" t="s">
        <v>130</v>
      </c>
      <c r="G119" s="213"/>
      <c r="H119" s="216">
        <v>6090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127</v>
      </c>
      <c r="AU119" s="222" t="s">
        <v>85</v>
      </c>
      <c r="AV119" s="12" t="s">
        <v>121</v>
      </c>
      <c r="AW119" s="12" t="s">
        <v>37</v>
      </c>
      <c r="AX119" s="12" t="s">
        <v>78</v>
      </c>
      <c r="AY119" s="222" t="s">
        <v>114</v>
      </c>
    </row>
    <row r="120" spans="2:65" s="1" customFormat="1" ht="16.5" customHeight="1">
      <c r="B120" s="40"/>
      <c r="C120" s="186" t="s">
        <v>192</v>
      </c>
      <c r="D120" s="186" t="s">
        <v>116</v>
      </c>
      <c r="E120" s="187" t="s">
        <v>193</v>
      </c>
      <c r="F120" s="188" t="s">
        <v>194</v>
      </c>
      <c r="G120" s="189" t="s">
        <v>168</v>
      </c>
      <c r="H120" s="190">
        <v>6394.5</v>
      </c>
      <c r="I120" s="191"/>
      <c r="J120" s="192">
        <f>ROUND(I120*H120,2)</f>
        <v>0</v>
      </c>
      <c r="K120" s="188" t="s">
        <v>120</v>
      </c>
      <c r="L120" s="60"/>
      <c r="M120" s="193" t="s">
        <v>21</v>
      </c>
      <c r="N120" s="194" t="s">
        <v>44</v>
      </c>
      <c r="O120" s="41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23" t="s">
        <v>121</v>
      </c>
      <c r="AT120" s="23" t="s">
        <v>116</v>
      </c>
      <c r="AU120" s="23" t="s">
        <v>85</v>
      </c>
      <c r="AY120" s="23" t="s">
        <v>114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3" t="s">
        <v>78</v>
      </c>
      <c r="BK120" s="197">
        <f>ROUND(I120*H120,2)</f>
        <v>0</v>
      </c>
      <c r="BL120" s="23" t="s">
        <v>121</v>
      </c>
      <c r="BM120" s="23" t="s">
        <v>195</v>
      </c>
    </row>
    <row r="121" spans="2:65" s="1" customFormat="1" ht="54">
      <c r="B121" s="40"/>
      <c r="C121" s="62"/>
      <c r="D121" s="198" t="s">
        <v>123</v>
      </c>
      <c r="E121" s="62"/>
      <c r="F121" s="199" t="s">
        <v>196</v>
      </c>
      <c r="G121" s="62"/>
      <c r="H121" s="62"/>
      <c r="I121" s="157"/>
      <c r="J121" s="62"/>
      <c r="K121" s="62"/>
      <c r="L121" s="60"/>
      <c r="M121" s="200"/>
      <c r="N121" s="41"/>
      <c r="O121" s="41"/>
      <c r="P121" s="41"/>
      <c r="Q121" s="41"/>
      <c r="R121" s="41"/>
      <c r="S121" s="41"/>
      <c r="T121" s="77"/>
      <c r="AT121" s="23" t="s">
        <v>123</v>
      </c>
      <c r="AU121" s="23" t="s">
        <v>85</v>
      </c>
    </row>
    <row r="122" spans="2:65" s="1" customFormat="1" ht="27">
      <c r="B122" s="40"/>
      <c r="C122" s="62"/>
      <c r="D122" s="198" t="s">
        <v>125</v>
      </c>
      <c r="E122" s="62"/>
      <c r="F122" s="199" t="s">
        <v>197</v>
      </c>
      <c r="G122" s="62"/>
      <c r="H122" s="62"/>
      <c r="I122" s="157"/>
      <c r="J122" s="62"/>
      <c r="K122" s="62"/>
      <c r="L122" s="60"/>
      <c r="M122" s="200"/>
      <c r="N122" s="41"/>
      <c r="O122" s="41"/>
      <c r="P122" s="41"/>
      <c r="Q122" s="41"/>
      <c r="R122" s="41"/>
      <c r="S122" s="41"/>
      <c r="T122" s="77"/>
      <c r="AT122" s="23" t="s">
        <v>125</v>
      </c>
      <c r="AU122" s="23" t="s">
        <v>85</v>
      </c>
    </row>
    <row r="123" spans="2:65" s="11" customFormat="1" ht="13.5">
      <c r="B123" s="201"/>
      <c r="C123" s="202"/>
      <c r="D123" s="198" t="s">
        <v>127</v>
      </c>
      <c r="E123" s="203" t="s">
        <v>21</v>
      </c>
      <c r="F123" s="204" t="s">
        <v>198</v>
      </c>
      <c r="G123" s="202"/>
      <c r="H123" s="205">
        <v>6279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127</v>
      </c>
      <c r="AU123" s="211" t="s">
        <v>85</v>
      </c>
      <c r="AV123" s="11" t="s">
        <v>85</v>
      </c>
      <c r="AW123" s="11" t="s">
        <v>37</v>
      </c>
      <c r="AX123" s="11" t="s">
        <v>73</v>
      </c>
      <c r="AY123" s="211" t="s">
        <v>114</v>
      </c>
    </row>
    <row r="124" spans="2:65" s="11" customFormat="1" ht="13.5">
      <c r="B124" s="201"/>
      <c r="C124" s="202"/>
      <c r="D124" s="198" t="s">
        <v>127</v>
      </c>
      <c r="E124" s="203" t="s">
        <v>21</v>
      </c>
      <c r="F124" s="204" t="s">
        <v>199</v>
      </c>
      <c r="G124" s="202"/>
      <c r="H124" s="205">
        <v>115.5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127</v>
      </c>
      <c r="AU124" s="211" t="s">
        <v>85</v>
      </c>
      <c r="AV124" s="11" t="s">
        <v>85</v>
      </c>
      <c r="AW124" s="11" t="s">
        <v>37</v>
      </c>
      <c r="AX124" s="11" t="s">
        <v>73</v>
      </c>
      <c r="AY124" s="211" t="s">
        <v>114</v>
      </c>
    </row>
    <row r="125" spans="2:65" s="12" customFormat="1" ht="13.5">
      <c r="B125" s="212"/>
      <c r="C125" s="213"/>
      <c r="D125" s="198" t="s">
        <v>127</v>
      </c>
      <c r="E125" s="214" t="s">
        <v>21</v>
      </c>
      <c r="F125" s="215" t="s">
        <v>130</v>
      </c>
      <c r="G125" s="213"/>
      <c r="H125" s="216">
        <v>6394.5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127</v>
      </c>
      <c r="AU125" s="222" t="s">
        <v>85</v>
      </c>
      <c r="AV125" s="12" t="s">
        <v>121</v>
      </c>
      <c r="AW125" s="12" t="s">
        <v>37</v>
      </c>
      <c r="AX125" s="12" t="s">
        <v>78</v>
      </c>
      <c r="AY125" s="222" t="s">
        <v>114</v>
      </c>
    </row>
    <row r="126" spans="2:65" s="1" customFormat="1" ht="16.5" customHeight="1">
      <c r="B126" s="40"/>
      <c r="C126" s="186" t="s">
        <v>200</v>
      </c>
      <c r="D126" s="186" t="s">
        <v>116</v>
      </c>
      <c r="E126" s="187" t="s">
        <v>201</v>
      </c>
      <c r="F126" s="188" t="s">
        <v>202</v>
      </c>
      <c r="G126" s="189" t="s">
        <v>168</v>
      </c>
      <c r="H126" s="190">
        <v>6279</v>
      </c>
      <c r="I126" s="191"/>
      <c r="J126" s="192">
        <f>ROUND(I126*H126,2)</f>
        <v>0</v>
      </c>
      <c r="K126" s="188" t="s">
        <v>120</v>
      </c>
      <c r="L126" s="60"/>
      <c r="M126" s="193" t="s">
        <v>21</v>
      </c>
      <c r="N126" s="194" t="s">
        <v>44</v>
      </c>
      <c r="O126" s="4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AR126" s="23" t="s">
        <v>121</v>
      </c>
      <c r="AT126" s="23" t="s">
        <v>116</v>
      </c>
      <c r="AU126" s="23" t="s">
        <v>85</v>
      </c>
      <c r="AY126" s="23" t="s">
        <v>114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23" t="s">
        <v>78</v>
      </c>
      <c r="BK126" s="197">
        <f>ROUND(I126*H126,2)</f>
        <v>0</v>
      </c>
      <c r="BL126" s="23" t="s">
        <v>121</v>
      </c>
      <c r="BM126" s="23" t="s">
        <v>203</v>
      </c>
    </row>
    <row r="127" spans="2:65" s="1" customFormat="1" ht="94.5">
      <c r="B127" s="40"/>
      <c r="C127" s="62"/>
      <c r="D127" s="198" t="s">
        <v>123</v>
      </c>
      <c r="E127" s="62"/>
      <c r="F127" s="199" t="s">
        <v>189</v>
      </c>
      <c r="G127" s="62"/>
      <c r="H127" s="62"/>
      <c r="I127" s="157"/>
      <c r="J127" s="62"/>
      <c r="K127" s="62"/>
      <c r="L127" s="60"/>
      <c r="M127" s="200"/>
      <c r="N127" s="41"/>
      <c r="O127" s="41"/>
      <c r="P127" s="41"/>
      <c r="Q127" s="41"/>
      <c r="R127" s="41"/>
      <c r="S127" s="41"/>
      <c r="T127" s="77"/>
      <c r="AT127" s="23" t="s">
        <v>123</v>
      </c>
      <c r="AU127" s="23" t="s">
        <v>85</v>
      </c>
    </row>
    <row r="128" spans="2:65" s="11" customFormat="1" ht="13.5">
      <c r="B128" s="201"/>
      <c r="C128" s="202"/>
      <c r="D128" s="198" t="s">
        <v>127</v>
      </c>
      <c r="E128" s="203" t="s">
        <v>21</v>
      </c>
      <c r="F128" s="204" t="s">
        <v>204</v>
      </c>
      <c r="G128" s="202"/>
      <c r="H128" s="205">
        <v>6279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127</v>
      </c>
      <c r="AU128" s="211" t="s">
        <v>85</v>
      </c>
      <c r="AV128" s="11" t="s">
        <v>85</v>
      </c>
      <c r="AW128" s="11" t="s">
        <v>37</v>
      </c>
      <c r="AX128" s="11" t="s">
        <v>78</v>
      </c>
      <c r="AY128" s="211" t="s">
        <v>114</v>
      </c>
    </row>
    <row r="129" spans="2:65" s="1" customFormat="1" ht="16.5" customHeight="1">
      <c r="B129" s="40"/>
      <c r="C129" s="186" t="s">
        <v>205</v>
      </c>
      <c r="D129" s="186" t="s">
        <v>116</v>
      </c>
      <c r="E129" s="187" t="s">
        <v>206</v>
      </c>
      <c r="F129" s="188" t="s">
        <v>207</v>
      </c>
      <c r="G129" s="189" t="s">
        <v>168</v>
      </c>
      <c r="H129" s="190">
        <v>6488.3</v>
      </c>
      <c r="I129" s="191"/>
      <c r="J129" s="192">
        <f>ROUND(I129*H129,2)</f>
        <v>0</v>
      </c>
      <c r="K129" s="188" t="s">
        <v>120</v>
      </c>
      <c r="L129" s="60"/>
      <c r="M129" s="193" t="s">
        <v>21</v>
      </c>
      <c r="N129" s="194" t="s">
        <v>44</v>
      </c>
      <c r="O129" s="4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23" t="s">
        <v>121</v>
      </c>
      <c r="AT129" s="23" t="s">
        <v>116</v>
      </c>
      <c r="AU129" s="23" t="s">
        <v>85</v>
      </c>
      <c r="AY129" s="23" t="s">
        <v>114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3" t="s">
        <v>78</v>
      </c>
      <c r="BK129" s="197">
        <f>ROUND(I129*H129,2)</f>
        <v>0</v>
      </c>
      <c r="BL129" s="23" t="s">
        <v>121</v>
      </c>
      <c r="BM129" s="23" t="s">
        <v>208</v>
      </c>
    </row>
    <row r="130" spans="2:65" s="1" customFormat="1" ht="54">
      <c r="B130" s="40"/>
      <c r="C130" s="62"/>
      <c r="D130" s="198" t="s">
        <v>123</v>
      </c>
      <c r="E130" s="62"/>
      <c r="F130" s="199" t="s">
        <v>196</v>
      </c>
      <c r="G130" s="62"/>
      <c r="H130" s="62"/>
      <c r="I130" s="157"/>
      <c r="J130" s="62"/>
      <c r="K130" s="62"/>
      <c r="L130" s="60"/>
      <c r="M130" s="200"/>
      <c r="N130" s="41"/>
      <c r="O130" s="41"/>
      <c r="P130" s="41"/>
      <c r="Q130" s="41"/>
      <c r="R130" s="41"/>
      <c r="S130" s="41"/>
      <c r="T130" s="77"/>
      <c r="AT130" s="23" t="s">
        <v>123</v>
      </c>
      <c r="AU130" s="23" t="s">
        <v>85</v>
      </c>
    </row>
    <row r="131" spans="2:65" s="1" customFormat="1" ht="27">
      <c r="B131" s="40"/>
      <c r="C131" s="62"/>
      <c r="D131" s="198" t="s">
        <v>125</v>
      </c>
      <c r="E131" s="62"/>
      <c r="F131" s="199" t="s">
        <v>209</v>
      </c>
      <c r="G131" s="62"/>
      <c r="H131" s="62"/>
      <c r="I131" s="157"/>
      <c r="J131" s="62"/>
      <c r="K131" s="62"/>
      <c r="L131" s="60"/>
      <c r="M131" s="200"/>
      <c r="N131" s="41"/>
      <c r="O131" s="41"/>
      <c r="P131" s="41"/>
      <c r="Q131" s="41"/>
      <c r="R131" s="41"/>
      <c r="S131" s="41"/>
      <c r="T131" s="77"/>
      <c r="AT131" s="23" t="s">
        <v>125</v>
      </c>
      <c r="AU131" s="23" t="s">
        <v>85</v>
      </c>
    </row>
    <row r="132" spans="2:65" s="11" customFormat="1" ht="13.5">
      <c r="B132" s="201"/>
      <c r="C132" s="202"/>
      <c r="D132" s="198" t="s">
        <v>127</v>
      </c>
      <c r="E132" s="203" t="s">
        <v>21</v>
      </c>
      <c r="F132" s="204" t="s">
        <v>210</v>
      </c>
      <c r="G132" s="202"/>
      <c r="H132" s="205">
        <v>6488.3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127</v>
      </c>
      <c r="AU132" s="211" t="s">
        <v>85</v>
      </c>
      <c r="AV132" s="11" t="s">
        <v>85</v>
      </c>
      <c r="AW132" s="11" t="s">
        <v>37</v>
      </c>
      <c r="AX132" s="11" t="s">
        <v>78</v>
      </c>
      <c r="AY132" s="211" t="s">
        <v>114</v>
      </c>
    </row>
    <row r="133" spans="2:65" s="1" customFormat="1" ht="16.5" customHeight="1">
      <c r="B133" s="40"/>
      <c r="C133" s="186" t="s">
        <v>10</v>
      </c>
      <c r="D133" s="186" t="s">
        <v>116</v>
      </c>
      <c r="E133" s="187" t="s">
        <v>211</v>
      </c>
      <c r="F133" s="188" t="s">
        <v>212</v>
      </c>
      <c r="G133" s="189" t="s">
        <v>119</v>
      </c>
      <c r="H133" s="190">
        <v>961.39499999999998</v>
      </c>
      <c r="I133" s="191"/>
      <c r="J133" s="192">
        <f>ROUND(I133*H133,2)</f>
        <v>0</v>
      </c>
      <c r="K133" s="188" t="s">
        <v>120</v>
      </c>
      <c r="L133" s="60"/>
      <c r="M133" s="193" t="s">
        <v>21</v>
      </c>
      <c r="N133" s="194" t="s">
        <v>44</v>
      </c>
      <c r="O133" s="4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23" t="s">
        <v>121</v>
      </c>
      <c r="AT133" s="23" t="s">
        <v>116</v>
      </c>
      <c r="AU133" s="23" t="s">
        <v>85</v>
      </c>
      <c r="AY133" s="23" t="s">
        <v>114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3" t="s">
        <v>78</v>
      </c>
      <c r="BK133" s="197">
        <f>ROUND(I133*H133,2)</f>
        <v>0</v>
      </c>
      <c r="BL133" s="23" t="s">
        <v>121</v>
      </c>
      <c r="BM133" s="23" t="s">
        <v>213</v>
      </c>
    </row>
    <row r="134" spans="2:65" s="1" customFormat="1" ht="54">
      <c r="B134" s="40"/>
      <c r="C134" s="62"/>
      <c r="D134" s="198" t="s">
        <v>123</v>
      </c>
      <c r="E134" s="62"/>
      <c r="F134" s="199" t="s">
        <v>214</v>
      </c>
      <c r="G134" s="62"/>
      <c r="H134" s="62"/>
      <c r="I134" s="157"/>
      <c r="J134" s="62"/>
      <c r="K134" s="62"/>
      <c r="L134" s="60"/>
      <c r="M134" s="200"/>
      <c r="N134" s="41"/>
      <c r="O134" s="41"/>
      <c r="P134" s="41"/>
      <c r="Q134" s="41"/>
      <c r="R134" s="41"/>
      <c r="S134" s="41"/>
      <c r="T134" s="77"/>
      <c r="AT134" s="23" t="s">
        <v>123</v>
      </c>
      <c r="AU134" s="23" t="s">
        <v>85</v>
      </c>
    </row>
    <row r="135" spans="2:65" s="1" customFormat="1" ht="27">
      <c r="B135" s="40"/>
      <c r="C135" s="62"/>
      <c r="D135" s="198" t="s">
        <v>125</v>
      </c>
      <c r="E135" s="62"/>
      <c r="F135" s="199" t="s">
        <v>215</v>
      </c>
      <c r="G135" s="62"/>
      <c r="H135" s="62"/>
      <c r="I135" s="157"/>
      <c r="J135" s="62"/>
      <c r="K135" s="62"/>
      <c r="L135" s="60"/>
      <c r="M135" s="200"/>
      <c r="N135" s="41"/>
      <c r="O135" s="41"/>
      <c r="P135" s="41"/>
      <c r="Q135" s="41"/>
      <c r="R135" s="41"/>
      <c r="S135" s="41"/>
      <c r="T135" s="77"/>
      <c r="AT135" s="23" t="s">
        <v>125</v>
      </c>
      <c r="AU135" s="23" t="s">
        <v>85</v>
      </c>
    </row>
    <row r="136" spans="2:65" s="11" customFormat="1" ht="13.5">
      <c r="B136" s="201"/>
      <c r="C136" s="202"/>
      <c r="D136" s="198" t="s">
        <v>127</v>
      </c>
      <c r="E136" s="203" t="s">
        <v>21</v>
      </c>
      <c r="F136" s="204" t="s">
        <v>216</v>
      </c>
      <c r="G136" s="202"/>
      <c r="H136" s="205">
        <v>1556.65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127</v>
      </c>
      <c r="AU136" s="211" t="s">
        <v>85</v>
      </c>
      <c r="AV136" s="11" t="s">
        <v>85</v>
      </c>
      <c r="AW136" s="11" t="s">
        <v>37</v>
      </c>
      <c r="AX136" s="11" t="s">
        <v>73</v>
      </c>
      <c r="AY136" s="211" t="s">
        <v>114</v>
      </c>
    </row>
    <row r="137" spans="2:65" s="11" customFormat="1" ht="13.5">
      <c r="B137" s="201"/>
      <c r="C137" s="202"/>
      <c r="D137" s="198" t="s">
        <v>127</v>
      </c>
      <c r="E137" s="203" t="s">
        <v>21</v>
      </c>
      <c r="F137" s="204" t="s">
        <v>217</v>
      </c>
      <c r="G137" s="202"/>
      <c r="H137" s="205">
        <v>45.674999999999997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127</v>
      </c>
      <c r="AU137" s="211" t="s">
        <v>85</v>
      </c>
      <c r="AV137" s="11" t="s">
        <v>85</v>
      </c>
      <c r="AW137" s="11" t="s">
        <v>37</v>
      </c>
      <c r="AX137" s="11" t="s">
        <v>73</v>
      </c>
      <c r="AY137" s="211" t="s">
        <v>114</v>
      </c>
    </row>
    <row r="138" spans="2:65" s="13" customFormat="1" ht="13.5">
      <c r="B138" s="223"/>
      <c r="C138" s="224"/>
      <c r="D138" s="198" t="s">
        <v>127</v>
      </c>
      <c r="E138" s="225" t="s">
        <v>21</v>
      </c>
      <c r="F138" s="226" t="s">
        <v>218</v>
      </c>
      <c r="G138" s="224"/>
      <c r="H138" s="227">
        <v>1602.325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127</v>
      </c>
      <c r="AU138" s="233" t="s">
        <v>85</v>
      </c>
      <c r="AV138" s="13" t="s">
        <v>136</v>
      </c>
      <c r="AW138" s="13" t="s">
        <v>37</v>
      </c>
      <c r="AX138" s="13" t="s">
        <v>73</v>
      </c>
      <c r="AY138" s="233" t="s">
        <v>114</v>
      </c>
    </row>
    <row r="139" spans="2:65" s="11" customFormat="1" ht="13.5">
      <c r="B139" s="201"/>
      <c r="C139" s="202"/>
      <c r="D139" s="198" t="s">
        <v>127</v>
      </c>
      <c r="E139" s="203" t="s">
        <v>21</v>
      </c>
      <c r="F139" s="204" t="s">
        <v>219</v>
      </c>
      <c r="G139" s="202"/>
      <c r="H139" s="205">
        <v>961.39499999999998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127</v>
      </c>
      <c r="AU139" s="211" t="s">
        <v>85</v>
      </c>
      <c r="AV139" s="11" t="s">
        <v>85</v>
      </c>
      <c r="AW139" s="11" t="s">
        <v>37</v>
      </c>
      <c r="AX139" s="11" t="s">
        <v>78</v>
      </c>
      <c r="AY139" s="211" t="s">
        <v>114</v>
      </c>
    </row>
    <row r="140" spans="2:65" s="1" customFormat="1" ht="16.5" customHeight="1">
      <c r="B140" s="40"/>
      <c r="C140" s="186" t="s">
        <v>220</v>
      </c>
      <c r="D140" s="186" t="s">
        <v>116</v>
      </c>
      <c r="E140" s="187" t="s">
        <v>221</v>
      </c>
      <c r="F140" s="188" t="s">
        <v>222</v>
      </c>
      <c r="G140" s="189" t="s">
        <v>119</v>
      </c>
      <c r="H140" s="190">
        <v>640.92999999999995</v>
      </c>
      <c r="I140" s="191"/>
      <c r="J140" s="192">
        <f>ROUND(I140*H140,2)</f>
        <v>0</v>
      </c>
      <c r="K140" s="188" t="s">
        <v>120</v>
      </c>
      <c r="L140" s="60"/>
      <c r="M140" s="193" t="s">
        <v>21</v>
      </c>
      <c r="N140" s="194" t="s">
        <v>44</v>
      </c>
      <c r="O140" s="4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23" t="s">
        <v>121</v>
      </c>
      <c r="AT140" s="23" t="s">
        <v>116</v>
      </c>
      <c r="AU140" s="23" t="s">
        <v>85</v>
      </c>
      <c r="AY140" s="23" t="s">
        <v>114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3" t="s">
        <v>78</v>
      </c>
      <c r="BK140" s="197">
        <f>ROUND(I140*H140,2)</f>
        <v>0</v>
      </c>
      <c r="BL140" s="23" t="s">
        <v>121</v>
      </c>
      <c r="BM140" s="23" t="s">
        <v>223</v>
      </c>
    </row>
    <row r="141" spans="2:65" s="1" customFormat="1" ht="67.5">
      <c r="B141" s="40"/>
      <c r="C141" s="62"/>
      <c r="D141" s="198" t="s">
        <v>123</v>
      </c>
      <c r="E141" s="62"/>
      <c r="F141" s="199" t="s">
        <v>224</v>
      </c>
      <c r="G141" s="62"/>
      <c r="H141" s="62"/>
      <c r="I141" s="157"/>
      <c r="J141" s="62"/>
      <c r="K141" s="62"/>
      <c r="L141" s="60"/>
      <c r="M141" s="200"/>
      <c r="N141" s="41"/>
      <c r="O141" s="41"/>
      <c r="P141" s="41"/>
      <c r="Q141" s="41"/>
      <c r="R141" s="41"/>
      <c r="S141" s="41"/>
      <c r="T141" s="77"/>
      <c r="AT141" s="23" t="s">
        <v>123</v>
      </c>
      <c r="AU141" s="23" t="s">
        <v>85</v>
      </c>
    </row>
    <row r="142" spans="2:65" s="1" customFormat="1" ht="27">
      <c r="B142" s="40"/>
      <c r="C142" s="62"/>
      <c r="D142" s="198" t="s">
        <v>125</v>
      </c>
      <c r="E142" s="62"/>
      <c r="F142" s="199" t="s">
        <v>215</v>
      </c>
      <c r="G142" s="62"/>
      <c r="H142" s="62"/>
      <c r="I142" s="157"/>
      <c r="J142" s="62"/>
      <c r="K142" s="62"/>
      <c r="L142" s="60"/>
      <c r="M142" s="200"/>
      <c r="N142" s="41"/>
      <c r="O142" s="41"/>
      <c r="P142" s="41"/>
      <c r="Q142" s="41"/>
      <c r="R142" s="41"/>
      <c r="S142" s="41"/>
      <c r="T142" s="77"/>
      <c r="AT142" s="23" t="s">
        <v>125</v>
      </c>
      <c r="AU142" s="23" t="s">
        <v>85</v>
      </c>
    </row>
    <row r="143" spans="2:65" s="11" customFormat="1" ht="13.5">
      <c r="B143" s="201"/>
      <c r="C143" s="202"/>
      <c r="D143" s="198" t="s">
        <v>127</v>
      </c>
      <c r="E143" s="203" t="s">
        <v>21</v>
      </c>
      <c r="F143" s="204" t="s">
        <v>216</v>
      </c>
      <c r="G143" s="202"/>
      <c r="H143" s="205">
        <v>1556.65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127</v>
      </c>
      <c r="AU143" s="211" t="s">
        <v>85</v>
      </c>
      <c r="AV143" s="11" t="s">
        <v>85</v>
      </c>
      <c r="AW143" s="11" t="s">
        <v>37</v>
      </c>
      <c r="AX143" s="11" t="s">
        <v>73</v>
      </c>
      <c r="AY143" s="211" t="s">
        <v>114</v>
      </c>
    </row>
    <row r="144" spans="2:65" s="11" customFormat="1" ht="13.5">
      <c r="B144" s="201"/>
      <c r="C144" s="202"/>
      <c r="D144" s="198" t="s">
        <v>127</v>
      </c>
      <c r="E144" s="203" t="s">
        <v>21</v>
      </c>
      <c r="F144" s="204" t="s">
        <v>217</v>
      </c>
      <c r="G144" s="202"/>
      <c r="H144" s="205">
        <v>45.674999999999997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127</v>
      </c>
      <c r="AU144" s="211" t="s">
        <v>85</v>
      </c>
      <c r="AV144" s="11" t="s">
        <v>85</v>
      </c>
      <c r="AW144" s="11" t="s">
        <v>37</v>
      </c>
      <c r="AX144" s="11" t="s">
        <v>73</v>
      </c>
      <c r="AY144" s="211" t="s">
        <v>114</v>
      </c>
    </row>
    <row r="145" spans="2:65" s="13" customFormat="1" ht="13.5">
      <c r="B145" s="223"/>
      <c r="C145" s="224"/>
      <c r="D145" s="198" t="s">
        <v>127</v>
      </c>
      <c r="E145" s="225" t="s">
        <v>21</v>
      </c>
      <c r="F145" s="226" t="s">
        <v>218</v>
      </c>
      <c r="G145" s="224"/>
      <c r="H145" s="227">
        <v>1602.325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127</v>
      </c>
      <c r="AU145" s="233" t="s">
        <v>85</v>
      </c>
      <c r="AV145" s="13" t="s">
        <v>136</v>
      </c>
      <c r="AW145" s="13" t="s">
        <v>37</v>
      </c>
      <c r="AX145" s="13" t="s">
        <v>73</v>
      </c>
      <c r="AY145" s="233" t="s">
        <v>114</v>
      </c>
    </row>
    <row r="146" spans="2:65" s="11" customFormat="1" ht="13.5">
      <c r="B146" s="201"/>
      <c r="C146" s="202"/>
      <c r="D146" s="198" t="s">
        <v>127</v>
      </c>
      <c r="E146" s="203" t="s">
        <v>21</v>
      </c>
      <c r="F146" s="204" t="s">
        <v>225</v>
      </c>
      <c r="G146" s="202"/>
      <c r="H146" s="205">
        <v>640.92999999999995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127</v>
      </c>
      <c r="AU146" s="211" t="s">
        <v>85</v>
      </c>
      <c r="AV146" s="11" t="s">
        <v>85</v>
      </c>
      <c r="AW146" s="11" t="s">
        <v>37</v>
      </c>
      <c r="AX146" s="11" t="s">
        <v>78</v>
      </c>
      <c r="AY146" s="211" t="s">
        <v>114</v>
      </c>
    </row>
    <row r="147" spans="2:65" s="1" customFormat="1" ht="16.5" customHeight="1">
      <c r="B147" s="40"/>
      <c r="C147" s="186" t="s">
        <v>226</v>
      </c>
      <c r="D147" s="186" t="s">
        <v>116</v>
      </c>
      <c r="E147" s="187" t="s">
        <v>227</v>
      </c>
      <c r="F147" s="188" t="s">
        <v>228</v>
      </c>
      <c r="G147" s="189" t="s">
        <v>168</v>
      </c>
      <c r="H147" s="190">
        <v>5700</v>
      </c>
      <c r="I147" s="191"/>
      <c r="J147" s="192">
        <f>ROUND(I147*H147,2)</f>
        <v>0</v>
      </c>
      <c r="K147" s="188" t="s">
        <v>120</v>
      </c>
      <c r="L147" s="60"/>
      <c r="M147" s="193" t="s">
        <v>21</v>
      </c>
      <c r="N147" s="194" t="s">
        <v>44</v>
      </c>
      <c r="O147" s="4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AR147" s="23" t="s">
        <v>121</v>
      </c>
      <c r="AT147" s="23" t="s">
        <v>116</v>
      </c>
      <c r="AU147" s="23" t="s">
        <v>85</v>
      </c>
      <c r="AY147" s="23" t="s">
        <v>114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3" t="s">
        <v>78</v>
      </c>
      <c r="BK147" s="197">
        <f>ROUND(I147*H147,2)</f>
        <v>0</v>
      </c>
      <c r="BL147" s="23" t="s">
        <v>121</v>
      </c>
      <c r="BM147" s="23" t="s">
        <v>229</v>
      </c>
    </row>
    <row r="148" spans="2:65" s="1" customFormat="1" ht="54">
      <c r="B148" s="40"/>
      <c r="C148" s="62"/>
      <c r="D148" s="198" t="s">
        <v>123</v>
      </c>
      <c r="E148" s="62"/>
      <c r="F148" s="199" t="s">
        <v>230</v>
      </c>
      <c r="G148" s="62"/>
      <c r="H148" s="62"/>
      <c r="I148" s="157"/>
      <c r="J148" s="62"/>
      <c r="K148" s="62"/>
      <c r="L148" s="60"/>
      <c r="M148" s="200"/>
      <c r="N148" s="41"/>
      <c r="O148" s="41"/>
      <c r="P148" s="41"/>
      <c r="Q148" s="41"/>
      <c r="R148" s="41"/>
      <c r="S148" s="41"/>
      <c r="T148" s="77"/>
      <c r="AT148" s="23" t="s">
        <v>123</v>
      </c>
      <c r="AU148" s="23" t="s">
        <v>85</v>
      </c>
    </row>
    <row r="149" spans="2:65" s="1" customFormat="1" ht="27">
      <c r="B149" s="40"/>
      <c r="C149" s="62"/>
      <c r="D149" s="198" t="s">
        <v>125</v>
      </c>
      <c r="E149" s="62"/>
      <c r="F149" s="199" t="s">
        <v>231</v>
      </c>
      <c r="G149" s="62"/>
      <c r="H149" s="62"/>
      <c r="I149" s="157"/>
      <c r="J149" s="62"/>
      <c r="K149" s="62"/>
      <c r="L149" s="60"/>
      <c r="M149" s="200"/>
      <c r="N149" s="41"/>
      <c r="O149" s="41"/>
      <c r="P149" s="41"/>
      <c r="Q149" s="41"/>
      <c r="R149" s="41"/>
      <c r="S149" s="41"/>
      <c r="T149" s="77"/>
      <c r="AT149" s="23" t="s">
        <v>125</v>
      </c>
      <c r="AU149" s="23" t="s">
        <v>85</v>
      </c>
    </row>
    <row r="150" spans="2:65" s="1" customFormat="1" ht="16.5" customHeight="1">
      <c r="B150" s="40"/>
      <c r="C150" s="186" t="s">
        <v>232</v>
      </c>
      <c r="D150" s="186" t="s">
        <v>116</v>
      </c>
      <c r="E150" s="187" t="s">
        <v>233</v>
      </c>
      <c r="F150" s="188" t="s">
        <v>234</v>
      </c>
      <c r="G150" s="189" t="s">
        <v>168</v>
      </c>
      <c r="H150" s="190">
        <v>122</v>
      </c>
      <c r="I150" s="191"/>
      <c r="J150" s="192">
        <f>ROUND(I150*H150,2)</f>
        <v>0</v>
      </c>
      <c r="K150" s="188" t="s">
        <v>120</v>
      </c>
      <c r="L150" s="60"/>
      <c r="M150" s="193" t="s">
        <v>21</v>
      </c>
      <c r="N150" s="194" t="s">
        <v>44</v>
      </c>
      <c r="O150" s="4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23" t="s">
        <v>121</v>
      </c>
      <c r="AT150" s="23" t="s">
        <v>116</v>
      </c>
      <c r="AU150" s="23" t="s">
        <v>85</v>
      </c>
      <c r="AY150" s="23" t="s">
        <v>114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3" t="s">
        <v>78</v>
      </c>
      <c r="BK150" s="197">
        <f>ROUND(I150*H150,2)</f>
        <v>0</v>
      </c>
      <c r="BL150" s="23" t="s">
        <v>121</v>
      </c>
      <c r="BM150" s="23" t="s">
        <v>235</v>
      </c>
    </row>
    <row r="151" spans="2:65" s="1" customFormat="1" ht="67.5">
      <c r="B151" s="40"/>
      <c r="C151" s="62"/>
      <c r="D151" s="198" t="s">
        <v>123</v>
      </c>
      <c r="E151" s="62"/>
      <c r="F151" s="199" t="s">
        <v>224</v>
      </c>
      <c r="G151" s="62"/>
      <c r="H151" s="62"/>
      <c r="I151" s="157"/>
      <c r="J151" s="62"/>
      <c r="K151" s="62"/>
      <c r="L151" s="60"/>
      <c r="M151" s="200"/>
      <c r="N151" s="41"/>
      <c r="O151" s="41"/>
      <c r="P151" s="41"/>
      <c r="Q151" s="41"/>
      <c r="R151" s="41"/>
      <c r="S151" s="41"/>
      <c r="T151" s="77"/>
      <c r="AT151" s="23" t="s">
        <v>123</v>
      </c>
      <c r="AU151" s="23" t="s">
        <v>85</v>
      </c>
    </row>
    <row r="152" spans="2:65" s="11" customFormat="1" ht="13.5">
      <c r="B152" s="201"/>
      <c r="C152" s="202"/>
      <c r="D152" s="198" t="s">
        <v>127</v>
      </c>
      <c r="E152" s="203" t="s">
        <v>21</v>
      </c>
      <c r="F152" s="204" t="s">
        <v>236</v>
      </c>
      <c r="G152" s="202"/>
      <c r="H152" s="205">
        <v>122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127</v>
      </c>
      <c r="AU152" s="211" t="s">
        <v>85</v>
      </c>
      <c r="AV152" s="11" t="s">
        <v>85</v>
      </c>
      <c r="AW152" s="11" t="s">
        <v>37</v>
      </c>
      <c r="AX152" s="11" t="s">
        <v>78</v>
      </c>
      <c r="AY152" s="211" t="s">
        <v>114</v>
      </c>
    </row>
    <row r="153" spans="2:65" s="1" customFormat="1" ht="16.5" customHeight="1">
      <c r="B153" s="40"/>
      <c r="C153" s="186" t="s">
        <v>237</v>
      </c>
      <c r="D153" s="186" t="s">
        <v>116</v>
      </c>
      <c r="E153" s="187" t="s">
        <v>238</v>
      </c>
      <c r="F153" s="188" t="s">
        <v>239</v>
      </c>
      <c r="G153" s="189" t="s">
        <v>168</v>
      </c>
      <c r="H153" s="190">
        <v>1015</v>
      </c>
      <c r="I153" s="191"/>
      <c r="J153" s="192">
        <f>ROUND(I153*H153,2)</f>
        <v>0</v>
      </c>
      <c r="K153" s="188" t="s">
        <v>120</v>
      </c>
      <c r="L153" s="60"/>
      <c r="M153" s="193" t="s">
        <v>21</v>
      </c>
      <c r="N153" s="194" t="s">
        <v>44</v>
      </c>
      <c r="O153" s="4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AR153" s="23" t="s">
        <v>121</v>
      </c>
      <c r="AT153" s="23" t="s">
        <v>116</v>
      </c>
      <c r="AU153" s="23" t="s">
        <v>85</v>
      </c>
      <c r="AY153" s="23" t="s">
        <v>114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3" t="s">
        <v>78</v>
      </c>
      <c r="BK153" s="197">
        <f>ROUND(I153*H153,2)</f>
        <v>0</v>
      </c>
      <c r="BL153" s="23" t="s">
        <v>121</v>
      </c>
      <c r="BM153" s="23" t="s">
        <v>240</v>
      </c>
    </row>
    <row r="154" spans="2:65" s="1" customFormat="1" ht="67.5">
      <c r="B154" s="40"/>
      <c r="C154" s="62"/>
      <c r="D154" s="198" t="s">
        <v>123</v>
      </c>
      <c r="E154" s="62"/>
      <c r="F154" s="199" t="s">
        <v>224</v>
      </c>
      <c r="G154" s="62"/>
      <c r="H154" s="62"/>
      <c r="I154" s="157"/>
      <c r="J154" s="62"/>
      <c r="K154" s="62"/>
      <c r="L154" s="60"/>
      <c r="M154" s="200"/>
      <c r="N154" s="41"/>
      <c r="O154" s="41"/>
      <c r="P154" s="41"/>
      <c r="Q154" s="41"/>
      <c r="R154" s="41"/>
      <c r="S154" s="41"/>
      <c r="T154" s="77"/>
      <c r="AT154" s="23" t="s">
        <v>123</v>
      </c>
      <c r="AU154" s="23" t="s">
        <v>85</v>
      </c>
    </row>
    <row r="155" spans="2:65" s="11" customFormat="1" ht="13.5">
      <c r="B155" s="201"/>
      <c r="C155" s="202"/>
      <c r="D155" s="198" t="s">
        <v>127</v>
      </c>
      <c r="E155" s="203" t="s">
        <v>21</v>
      </c>
      <c r="F155" s="204" t="s">
        <v>171</v>
      </c>
      <c r="G155" s="202"/>
      <c r="H155" s="205">
        <v>1015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127</v>
      </c>
      <c r="AU155" s="211" t="s">
        <v>85</v>
      </c>
      <c r="AV155" s="11" t="s">
        <v>85</v>
      </c>
      <c r="AW155" s="11" t="s">
        <v>37</v>
      </c>
      <c r="AX155" s="11" t="s">
        <v>78</v>
      </c>
      <c r="AY155" s="211" t="s">
        <v>114</v>
      </c>
    </row>
    <row r="156" spans="2:65" s="1" customFormat="1" ht="16.5" customHeight="1">
      <c r="B156" s="40"/>
      <c r="C156" s="186" t="s">
        <v>241</v>
      </c>
      <c r="D156" s="186" t="s">
        <v>116</v>
      </c>
      <c r="E156" s="187" t="s">
        <v>242</v>
      </c>
      <c r="F156" s="188" t="s">
        <v>243</v>
      </c>
      <c r="G156" s="189" t="s">
        <v>168</v>
      </c>
      <c r="H156" s="190">
        <v>35</v>
      </c>
      <c r="I156" s="191"/>
      <c r="J156" s="192">
        <f>ROUND(I156*H156,2)</f>
        <v>0</v>
      </c>
      <c r="K156" s="188" t="s">
        <v>120</v>
      </c>
      <c r="L156" s="60"/>
      <c r="M156" s="193" t="s">
        <v>21</v>
      </c>
      <c r="N156" s="194" t="s">
        <v>44</v>
      </c>
      <c r="O156" s="4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AR156" s="23" t="s">
        <v>121</v>
      </c>
      <c r="AT156" s="23" t="s">
        <v>116</v>
      </c>
      <c r="AU156" s="23" t="s">
        <v>85</v>
      </c>
      <c r="AY156" s="23" t="s">
        <v>114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23" t="s">
        <v>78</v>
      </c>
      <c r="BK156" s="197">
        <f>ROUND(I156*H156,2)</f>
        <v>0</v>
      </c>
      <c r="BL156" s="23" t="s">
        <v>121</v>
      </c>
      <c r="BM156" s="23" t="s">
        <v>244</v>
      </c>
    </row>
    <row r="157" spans="2:65" s="1" customFormat="1" ht="121.5">
      <c r="B157" s="40"/>
      <c r="C157" s="62"/>
      <c r="D157" s="198" t="s">
        <v>123</v>
      </c>
      <c r="E157" s="62"/>
      <c r="F157" s="199" t="s">
        <v>245</v>
      </c>
      <c r="G157" s="62"/>
      <c r="H157" s="62"/>
      <c r="I157" s="157"/>
      <c r="J157" s="62"/>
      <c r="K157" s="62"/>
      <c r="L157" s="60"/>
      <c r="M157" s="200"/>
      <c r="N157" s="41"/>
      <c r="O157" s="41"/>
      <c r="P157" s="41"/>
      <c r="Q157" s="41"/>
      <c r="R157" s="41"/>
      <c r="S157" s="41"/>
      <c r="T157" s="77"/>
      <c r="AT157" s="23" t="s">
        <v>123</v>
      </c>
      <c r="AU157" s="23" t="s">
        <v>85</v>
      </c>
    </row>
    <row r="158" spans="2:65" s="1" customFormat="1" ht="27">
      <c r="B158" s="40"/>
      <c r="C158" s="62"/>
      <c r="D158" s="198" t="s">
        <v>125</v>
      </c>
      <c r="E158" s="62"/>
      <c r="F158" s="199" t="s">
        <v>246</v>
      </c>
      <c r="G158" s="62"/>
      <c r="H158" s="62"/>
      <c r="I158" s="157"/>
      <c r="J158" s="62"/>
      <c r="K158" s="62"/>
      <c r="L158" s="60"/>
      <c r="M158" s="200"/>
      <c r="N158" s="41"/>
      <c r="O158" s="41"/>
      <c r="P158" s="41"/>
      <c r="Q158" s="41"/>
      <c r="R158" s="41"/>
      <c r="S158" s="41"/>
      <c r="T158" s="77"/>
      <c r="AT158" s="23" t="s">
        <v>125</v>
      </c>
      <c r="AU158" s="23" t="s">
        <v>85</v>
      </c>
    </row>
    <row r="159" spans="2:65" s="11" customFormat="1" ht="13.5">
      <c r="B159" s="201"/>
      <c r="C159" s="202"/>
      <c r="D159" s="198" t="s">
        <v>127</v>
      </c>
      <c r="E159" s="203" t="s">
        <v>21</v>
      </c>
      <c r="F159" s="204" t="s">
        <v>247</v>
      </c>
      <c r="G159" s="202"/>
      <c r="H159" s="205">
        <v>35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127</v>
      </c>
      <c r="AU159" s="211" t="s">
        <v>85</v>
      </c>
      <c r="AV159" s="11" t="s">
        <v>85</v>
      </c>
      <c r="AW159" s="11" t="s">
        <v>37</v>
      </c>
      <c r="AX159" s="11" t="s">
        <v>78</v>
      </c>
      <c r="AY159" s="211" t="s">
        <v>114</v>
      </c>
    </row>
    <row r="160" spans="2:65" s="10" customFormat="1" ht="29.85" customHeight="1">
      <c r="B160" s="170"/>
      <c r="C160" s="171"/>
      <c r="D160" s="172" t="s">
        <v>72</v>
      </c>
      <c r="E160" s="184" t="s">
        <v>165</v>
      </c>
      <c r="F160" s="184" t="s">
        <v>248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SUM(P161:P163)</f>
        <v>0</v>
      </c>
      <c r="Q160" s="178"/>
      <c r="R160" s="179">
        <f>SUM(R161:R163)</f>
        <v>0</v>
      </c>
      <c r="S160" s="178"/>
      <c r="T160" s="180">
        <f>SUM(T161:T163)</f>
        <v>0</v>
      </c>
      <c r="AR160" s="181" t="s">
        <v>78</v>
      </c>
      <c r="AT160" s="182" t="s">
        <v>72</v>
      </c>
      <c r="AU160" s="182" t="s">
        <v>78</v>
      </c>
      <c r="AY160" s="181" t="s">
        <v>114</v>
      </c>
      <c r="BK160" s="183">
        <f>SUM(BK161:BK163)</f>
        <v>0</v>
      </c>
    </row>
    <row r="161" spans="2:65" s="1" customFormat="1" ht="16.5" customHeight="1">
      <c r="B161" s="40"/>
      <c r="C161" s="186" t="s">
        <v>9</v>
      </c>
      <c r="D161" s="186" t="s">
        <v>116</v>
      </c>
      <c r="E161" s="187" t="s">
        <v>249</v>
      </c>
      <c r="F161" s="188" t="s">
        <v>250</v>
      </c>
      <c r="G161" s="189" t="s">
        <v>119</v>
      </c>
      <c r="H161" s="190">
        <v>2</v>
      </c>
      <c r="I161" s="191"/>
      <c r="J161" s="192">
        <f>ROUND(I161*H161,2)</f>
        <v>0</v>
      </c>
      <c r="K161" s="188" t="s">
        <v>120</v>
      </c>
      <c r="L161" s="60"/>
      <c r="M161" s="193" t="s">
        <v>21</v>
      </c>
      <c r="N161" s="194" t="s">
        <v>44</v>
      </c>
      <c r="O161" s="4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23" t="s">
        <v>121</v>
      </c>
      <c r="AT161" s="23" t="s">
        <v>116</v>
      </c>
      <c r="AU161" s="23" t="s">
        <v>85</v>
      </c>
      <c r="AY161" s="23" t="s">
        <v>114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23" t="s">
        <v>78</v>
      </c>
      <c r="BK161" s="197">
        <f>ROUND(I161*H161,2)</f>
        <v>0</v>
      </c>
      <c r="BL161" s="23" t="s">
        <v>121</v>
      </c>
      <c r="BM161" s="23" t="s">
        <v>251</v>
      </c>
    </row>
    <row r="162" spans="2:65" s="1" customFormat="1" ht="256.5">
      <c r="B162" s="40"/>
      <c r="C162" s="62"/>
      <c r="D162" s="198" t="s">
        <v>123</v>
      </c>
      <c r="E162" s="62"/>
      <c r="F162" s="199" t="s">
        <v>252</v>
      </c>
      <c r="G162" s="62"/>
      <c r="H162" s="62"/>
      <c r="I162" s="157"/>
      <c r="J162" s="62"/>
      <c r="K162" s="62"/>
      <c r="L162" s="60"/>
      <c r="M162" s="200"/>
      <c r="N162" s="41"/>
      <c r="O162" s="41"/>
      <c r="P162" s="41"/>
      <c r="Q162" s="41"/>
      <c r="R162" s="41"/>
      <c r="S162" s="41"/>
      <c r="T162" s="77"/>
      <c r="AT162" s="23" t="s">
        <v>123</v>
      </c>
      <c r="AU162" s="23" t="s">
        <v>85</v>
      </c>
    </row>
    <row r="163" spans="2:65" s="11" customFormat="1" ht="13.5">
      <c r="B163" s="201"/>
      <c r="C163" s="202"/>
      <c r="D163" s="198" t="s">
        <v>127</v>
      </c>
      <c r="E163" s="203" t="s">
        <v>21</v>
      </c>
      <c r="F163" s="204" t="s">
        <v>253</v>
      </c>
      <c r="G163" s="202"/>
      <c r="H163" s="205">
        <v>2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127</v>
      </c>
      <c r="AU163" s="211" t="s">
        <v>85</v>
      </c>
      <c r="AV163" s="11" t="s">
        <v>85</v>
      </c>
      <c r="AW163" s="11" t="s">
        <v>37</v>
      </c>
      <c r="AX163" s="11" t="s">
        <v>78</v>
      </c>
      <c r="AY163" s="211" t="s">
        <v>114</v>
      </c>
    </row>
    <row r="164" spans="2:65" s="10" customFormat="1" ht="29.85" customHeight="1">
      <c r="B164" s="170"/>
      <c r="C164" s="171"/>
      <c r="D164" s="172" t="s">
        <v>72</v>
      </c>
      <c r="E164" s="184" t="s">
        <v>172</v>
      </c>
      <c r="F164" s="184" t="s">
        <v>254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SUM(P165:P195)</f>
        <v>0</v>
      </c>
      <c r="Q164" s="178"/>
      <c r="R164" s="179">
        <f>SUM(R165:R195)</f>
        <v>0</v>
      </c>
      <c r="S164" s="178"/>
      <c r="T164" s="180">
        <f>SUM(T165:T195)</f>
        <v>0</v>
      </c>
      <c r="AR164" s="181" t="s">
        <v>78</v>
      </c>
      <c r="AT164" s="182" t="s">
        <v>72</v>
      </c>
      <c r="AU164" s="182" t="s">
        <v>78</v>
      </c>
      <c r="AY164" s="181" t="s">
        <v>114</v>
      </c>
      <c r="BK164" s="183">
        <f>SUM(BK165:BK195)</f>
        <v>0</v>
      </c>
    </row>
    <row r="165" spans="2:65" s="1" customFormat="1" ht="16.5" customHeight="1">
      <c r="B165" s="40"/>
      <c r="C165" s="186" t="s">
        <v>255</v>
      </c>
      <c r="D165" s="186" t="s">
        <v>116</v>
      </c>
      <c r="E165" s="187" t="s">
        <v>256</v>
      </c>
      <c r="F165" s="188" t="s">
        <v>257</v>
      </c>
      <c r="G165" s="189" t="s">
        <v>258</v>
      </c>
      <c r="H165" s="190">
        <v>118</v>
      </c>
      <c r="I165" s="191"/>
      <c r="J165" s="192">
        <f>ROUND(I165*H165,2)</f>
        <v>0</v>
      </c>
      <c r="K165" s="188" t="s">
        <v>120</v>
      </c>
      <c r="L165" s="60"/>
      <c r="M165" s="193" t="s">
        <v>21</v>
      </c>
      <c r="N165" s="194" t="s">
        <v>44</v>
      </c>
      <c r="O165" s="4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AR165" s="23" t="s">
        <v>121</v>
      </c>
      <c r="AT165" s="23" t="s">
        <v>116</v>
      </c>
      <c r="AU165" s="23" t="s">
        <v>85</v>
      </c>
      <c r="AY165" s="23" t="s">
        <v>114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23" t="s">
        <v>78</v>
      </c>
      <c r="BK165" s="197">
        <f>ROUND(I165*H165,2)</f>
        <v>0</v>
      </c>
      <c r="BL165" s="23" t="s">
        <v>121</v>
      </c>
      <c r="BM165" s="23" t="s">
        <v>259</v>
      </c>
    </row>
    <row r="166" spans="2:65" s="1" customFormat="1" ht="40.5">
      <c r="B166" s="40"/>
      <c r="C166" s="62"/>
      <c r="D166" s="198" t="s">
        <v>123</v>
      </c>
      <c r="E166" s="62"/>
      <c r="F166" s="199" t="s">
        <v>260</v>
      </c>
      <c r="G166" s="62"/>
      <c r="H166" s="62"/>
      <c r="I166" s="157"/>
      <c r="J166" s="62"/>
      <c r="K166" s="62"/>
      <c r="L166" s="60"/>
      <c r="M166" s="200"/>
      <c r="N166" s="41"/>
      <c r="O166" s="41"/>
      <c r="P166" s="41"/>
      <c r="Q166" s="41"/>
      <c r="R166" s="41"/>
      <c r="S166" s="41"/>
      <c r="T166" s="77"/>
      <c r="AT166" s="23" t="s">
        <v>123</v>
      </c>
      <c r="AU166" s="23" t="s">
        <v>85</v>
      </c>
    </row>
    <row r="167" spans="2:65" s="11" customFormat="1" ht="13.5">
      <c r="B167" s="201"/>
      <c r="C167" s="202"/>
      <c r="D167" s="198" t="s">
        <v>127</v>
      </c>
      <c r="E167" s="203" t="s">
        <v>21</v>
      </c>
      <c r="F167" s="204" t="s">
        <v>261</v>
      </c>
      <c r="G167" s="202"/>
      <c r="H167" s="205">
        <v>50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127</v>
      </c>
      <c r="AU167" s="211" t="s">
        <v>85</v>
      </c>
      <c r="AV167" s="11" t="s">
        <v>85</v>
      </c>
      <c r="AW167" s="11" t="s">
        <v>37</v>
      </c>
      <c r="AX167" s="11" t="s">
        <v>73</v>
      </c>
      <c r="AY167" s="211" t="s">
        <v>114</v>
      </c>
    </row>
    <row r="168" spans="2:65" s="11" customFormat="1" ht="13.5">
      <c r="B168" s="201"/>
      <c r="C168" s="202"/>
      <c r="D168" s="198" t="s">
        <v>127</v>
      </c>
      <c r="E168" s="203" t="s">
        <v>21</v>
      </c>
      <c r="F168" s="204" t="s">
        <v>262</v>
      </c>
      <c r="G168" s="202"/>
      <c r="H168" s="205">
        <v>50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127</v>
      </c>
      <c r="AU168" s="211" t="s">
        <v>85</v>
      </c>
      <c r="AV168" s="11" t="s">
        <v>85</v>
      </c>
      <c r="AW168" s="11" t="s">
        <v>37</v>
      </c>
      <c r="AX168" s="11" t="s">
        <v>73</v>
      </c>
      <c r="AY168" s="211" t="s">
        <v>114</v>
      </c>
    </row>
    <row r="169" spans="2:65" s="11" customFormat="1" ht="13.5">
      <c r="B169" s="201"/>
      <c r="C169" s="202"/>
      <c r="D169" s="198" t="s">
        <v>127</v>
      </c>
      <c r="E169" s="203" t="s">
        <v>21</v>
      </c>
      <c r="F169" s="204" t="s">
        <v>263</v>
      </c>
      <c r="G169" s="202"/>
      <c r="H169" s="205">
        <v>18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127</v>
      </c>
      <c r="AU169" s="211" t="s">
        <v>85</v>
      </c>
      <c r="AV169" s="11" t="s">
        <v>85</v>
      </c>
      <c r="AW169" s="11" t="s">
        <v>37</v>
      </c>
      <c r="AX169" s="11" t="s">
        <v>73</v>
      </c>
      <c r="AY169" s="211" t="s">
        <v>114</v>
      </c>
    </row>
    <row r="170" spans="2:65" s="12" customFormat="1" ht="13.5">
      <c r="B170" s="212"/>
      <c r="C170" s="213"/>
      <c r="D170" s="198" t="s">
        <v>127</v>
      </c>
      <c r="E170" s="214" t="s">
        <v>21</v>
      </c>
      <c r="F170" s="215" t="s">
        <v>130</v>
      </c>
      <c r="G170" s="213"/>
      <c r="H170" s="216">
        <v>118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127</v>
      </c>
      <c r="AU170" s="222" t="s">
        <v>85</v>
      </c>
      <c r="AV170" s="12" t="s">
        <v>121</v>
      </c>
      <c r="AW170" s="12" t="s">
        <v>37</v>
      </c>
      <c r="AX170" s="12" t="s">
        <v>78</v>
      </c>
      <c r="AY170" s="222" t="s">
        <v>114</v>
      </c>
    </row>
    <row r="171" spans="2:65" s="1" customFormat="1" ht="16.5" customHeight="1">
      <c r="B171" s="40"/>
      <c r="C171" s="186" t="s">
        <v>264</v>
      </c>
      <c r="D171" s="186" t="s">
        <v>116</v>
      </c>
      <c r="E171" s="187" t="s">
        <v>265</v>
      </c>
      <c r="F171" s="188" t="s">
        <v>266</v>
      </c>
      <c r="G171" s="189" t="s">
        <v>168</v>
      </c>
      <c r="H171" s="190">
        <v>252.625</v>
      </c>
      <c r="I171" s="191"/>
      <c r="J171" s="192">
        <f>ROUND(I171*H171,2)</f>
        <v>0</v>
      </c>
      <c r="K171" s="188" t="s">
        <v>120</v>
      </c>
      <c r="L171" s="60"/>
      <c r="M171" s="193" t="s">
        <v>21</v>
      </c>
      <c r="N171" s="194" t="s">
        <v>44</v>
      </c>
      <c r="O171" s="4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AR171" s="23" t="s">
        <v>121</v>
      </c>
      <c r="AT171" s="23" t="s">
        <v>116</v>
      </c>
      <c r="AU171" s="23" t="s">
        <v>85</v>
      </c>
      <c r="AY171" s="23" t="s">
        <v>114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23" t="s">
        <v>78</v>
      </c>
      <c r="BK171" s="197">
        <f>ROUND(I171*H171,2)</f>
        <v>0</v>
      </c>
      <c r="BL171" s="23" t="s">
        <v>121</v>
      </c>
      <c r="BM171" s="23" t="s">
        <v>267</v>
      </c>
    </row>
    <row r="172" spans="2:65" s="1" customFormat="1" ht="40.5">
      <c r="B172" s="40"/>
      <c r="C172" s="62"/>
      <c r="D172" s="198" t="s">
        <v>123</v>
      </c>
      <c r="E172" s="62"/>
      <c r="F172" s="199" t="s">
        <v>268</v>
      </c>
      <c r="G172" s="62"/>
      <c r="H172" s="62"/>
      <c r="I172" s="157"/>
      <c r="J172" s="62"/>
      <c r="K172" s="62"/>
      <c r="L172" s="60"/>
      <c r="M172" s="200"/>
      <c r="N172" s="41"/>
      <c r="O172" s="41"/>
      <c r="P172" s="41"/>
      <c r="Q172" s="41"/>
      <c r="R172" s="41"/>
      <c r="S172" s="41"/>
      <c r="T172" s="77"/>
      <c r="AT172" s="23" t="s">
        <v>123</v>
      </c>
      <c r="AU172" s="23" t="s">
        <v>85</v>
      </c>
    </row>
    <row r="173" spans="2:65" s="11" customFormat="1" ht="13.5">
      <c r="B173" s="201"/>
      <c r="C173" s="202"/>
      <c r="D173" s="198" t="s">
        <v>127</v>
      </c>
      <c r="E173" s="203" t="s">
        <v>21</v>
      </c>
      <c r="F173" s="204" t="s">
        <v>269</v>
      </c>
      <c r="G173" s="202"/>
      <c r="H173" s="205">
        <v>251.25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127</v>
      </c>
      <c r="AU173" s="211" t="s">
        <v>85</v>
      </c>
      <c r="AV173" s="11" t="s">
        <v>85</v>
      </c>
      <c r="AW173" s="11" t="s">
        <v>37</v>
      </c>
      <c r="AX173" s="11" t="s">
        <v>73</v>
      </c>
      <c r="AY173" s="211" t="s">
        <v>114</v>
      </c>
    </row>
    <row r="174" spans="2:65" s="11" customFormat="1" ht="13.5">
      <c r="B174" s="201"/>
      <c r="C174" s="202"/>
      <c r="D174" s="198" t="s">
        <v>127</v>
      </c>
      <c r="E174" s="203" t="s">
        <v>21</v>
      </c>
      <c r="F174" s="204" t="s">
        <v>270</v>
      </c>
      <c r="G174" s="202"/>
      <c r="H174" s="205">
        <v>1.375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127</v>
      </c>
      <c r="AU174" s="211" t="s">
        <v>85</v>
      </c>
      <c r="AV174" s="11" t="s">
        <v>85</v>
      </c>
      <c r="AW174" s="11" t="s">
        <v>37</v>
      </c>
      <c r="AX174" s="11" t="s">
        <v>73</v>
      </c>
      <c r="AY174" s="211" t="s">
        <v>114</v>
      </c>
    </row>
    <row r="175" spans="2:65" s="12" customFormat="1" ht="13.5">
      <c r="B175" s="212"/>
      <c r="C175" s="213"/>
      <c r="D175" s="198" t="s">
        <v>127</v>
      </c>
      <c r="E175" s="214" t="s">
        <v>21</v>
      </c>
      <c r="F175" s="215" t="s">
        <v>130</v>
      </c>
      <c r="G175" s="213"/>
      <c r="H175" s="216">
        <v>252.625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127</v>
      </c>
      <c r="AU175" s="222" t="s">
        <v>85</v>
      </c>
      <c r="AV175" s="12" t="s">
        <v>121</v>
      </c>
      <c r="AW175" s="12" t="s">
        <v>37</v>
      </c>
      <c r="AX175" s="12" t="s">
        <v>78</v>
      </c>
      <c r="AY175" s="222" t="s">
        <v>114</v>
      </c>
    </row>
    <row r="176" spans="2:65" s="1" customFormat="1" ht="16.5" customHeight="1">
      <c r="B176" s="40"/>
      <c r="C176" s="186" t="s">
        <v>271</v>
      </c>
      <c r="D176" s="186" t="s">
        <v>116</v>
      </c>
      <c r="E176" s="187" t="s">
        <v>272</v>
      </c>
      <c r="F176" s="188" t="s">
        <v>273</v>
      </c>
      <c r="G176" s="189" t="s">
        <v>180</v>
      </c>
      <c r="H176" s="190">
        <v>75</v>
      </c>
      <c r="I176" s="191"/>
      <c r="J176" s="192">
        <f>ROUND(I176*H176,2)</f>
        <v>0</v>
      </c>
      <c r="K176" s="188" t="s">
        <v>120</v>
      </c>
      <c r="L176" s="60"/>
      <c r="M176" s="193" t="s">
        <v>21</v>
      </c>
      <c r="N176" s="194" t="s">
        <v>44</v>
      </c>
      <c r="O176" s="4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AR176" s="23" t="s">
        <v>121</v>
      </c>
      <c r="AT176" s="23" t="s">
        <v>116</v>
      </c>
      <c r="AU176" s="23" t="s">
        <v>85</v>
      </c>
      <c r="AY176" s="23" t="s">
        <v>114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23" t="s">
        <v>78</v>
      </c>
      <c r="BK176" s="197">
        <f>ROUND(I176*H176,2)</f>
        <v>0</v>
      </c>
      <c r="BL176" s="23" t="s">
        <v>121</v>
      </c>
      <c r="BM176" s="23" t="s">
        <v>274</v>
      </c>
    </row>
    <row r="177" spans="2:65" s="1" customFormat="1" ht="40.5">
      <c r="B177" s="40"/>
      <c r="C177" s="62"/>
      <c r="D177" s="198" t="s">
        <v>123</v>
      </c>
      <c r="E177" s="62"/>
      <c r="F177" s="199" t="s">
        <v>275</v>
      </c>
      <c r="G177" s="62"/>
      <c r="H177" s="62"/>
      <c r="I177" s="157"/>
      <c r="J177" s="62"/>
      <c r="K177" s="62"/>
      <c r="L177" s="60"/>
      <c r="M177" s="200"/>
      <c r="N177" s="41"/>
      <c r="O177" s="41"/>
      <c r="P177" s="41"/>
      <c r="Q177" s="41"/>
      <c r="R177" s="41"/>
      <c r="S177" s="41"/>
      <c r="T177" s="77"/>
      <c r="AT177" s="23" t="s">
        <v>123</v>
      </c>
      <c r="AU177" s="23" t="s">
        <v>85</v>
      </c>
    </row>
    <row r="178" spans="2:65" s="1" customFormat="1" ht="40.5">
      <c r="B178" s="40"/>
      <c r="C178" s="62"/>
      <c r="D178" s="198" t="s">
        <v>125</v>
      </c>
      <c r="E178" s="62"/>
      <c r="F178" s="199" t="s">
        <v>276</v>
      </c>
      <c r="G178" s="62"/>
      <c r="H178" s="62"/>
      <c r="I178" s="157"/>
      <c r="J178" s="62"/>
      <c r="K178" s="62"/>
      <c r="L178" s="60"/>
      <c r="M178" s="200"/>
      <c r="N178" s="41"/>
      <c r="O178" s="41"/>
      <c r="P178" s="41"/>
      <c r="Q178" s="41"/>
      <c r="R178" s="41"/>
      <c r="S178" s="41"/>
      <c r="T178" s="77"/>
      <c r="AT178" s="23" t="s">
        <v>125</v>
      </c>
      <c r="AU178" s="23" t="s">
        <v>85</v>
      </c>
    </row>
    <row r="179" spans="2:65" s="1" customFormat="1" ht="16.5" customHeight="1">
      <c r="B179" s="40"/>
      <c r="C179" s="186" t="s">
        <v>277</v>
      </c>
      <c r="D179" s="186" t="s">
        <v>116</v>
      </c>
      <c r="E179" s="187" t="s">
        <v>278</v>
      </c>
      <c r="F179" s="188" t="s">
        <v>279</v>
      </c>
      <c r="G179" s="189" t="s">
        <v>119</v>
      </c>
      <c r="H179" s="190">
        <v>2</v>
      </c>
      <c r="I179" s="191"/>
      <c r="J179" s="192">
        <f>ROUND(I179*H179,2)</f>
        <v>0</v>
      </c>
      <c r="K179" s="188" t="s">
        <v>120</v>
      </c>
      <c r="L179" s="60"/>
      <c r="M179" s="193" t="s">
        <v>21</v>
      </c>
      <c r="N179" s="194" t="s">
        <v>44</v>
      </c>
      <c r="O179" s="4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AR179" s="23" t="s">
        <v>121</v>
      </c>
      <c r="AT179" s="23" t="s">
        <v>116</v>
      </c>
      <c r="AU179" s="23" t="s">
        <v>85</v>
      </c>
      <c r="AY179" s="23" t="s">
        <v>114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23" t="s">
        <v>78</v>
      </c>
      <c r="BK179" s="197">
        <f>ROUND(I179*H179,2)</f>
        <v>0</v>
      </c>
      <c r="BL179" s="23" t="s">
        <v>121</v>
      </c>
      <c r="BM179" s="23" t="s">
        <v>280</v>
      </c>
    </row>
    <row r="180" spans="2:65" s="1" customFormat="1" ht="270">
      <c r="B180" s="40"/>
      <c r="C180" s="62"/>
      <c r="D180" s="198" t="s">
        <v>123</v>
      </c>
      <c r="E180" s="62"/>
      <c r="F180" s="199" t="s">
        <v>281</v>
      </c>
      <c r="G180" s="62"/>
      <c r="H180" s="62"/>
      <c r="I180" s="157"/>
      <c r="J180" s="62"/>
      <c r="K180" s="62"/>
      <c r="L180" s="60"/>
      <c r="M180" s="200"/>
      <c r="N180" s="41"/>
      <c r="O180" s="41"/>
      <c r="P180" s="41"/>
      <c r="Q180" s="41"/>
      <c r="R180" s="41"/>
      <c r="S180" s="41"/>
      <c r="T180" s="77"/>
      <c r="AT180" s="23" t="s">
        <v>123</v>
      </c>
      <c r="AU180" s="23" t="s">
        <v>85</v>
      </c>
    </row>
    <row r="181" spans="2:65" s="1" customFormat="1" ht="27">
      <c r="B181" s="40"/>
      <c r="C181" s="62"/>
      <c r="D181" s="198" t="s">
        <v>125</v>
      </c>
      <c r="E181" s="62"/>
      <c r="F181" s="199" t="s">
        <v>282</v>
      </c>
      <c r="G181" s="62"/>
      <c r="H181" s="62"/>
      <c r="I181" s="157"/>
      <c r="J181" s="62"/>
      <c r="K181" s="62"/>
      <c r="L181" s="60"/>
      <c r="M181" s="200"/>
      <c r="N181" s="41"/>
      <c r="O181" s="41"/>
      <c r="P181" s="41"/>
      <c r="Q181" s="41"/>
      <c r="R181" s="41"/>
      <c r="S181" s="41"/>
      <c r="T181" s="77"/>
      <c r="AT181" s="23" t="s">
        <v>125</v>
      </c>
      <c r="AU181" s="23" t="s">
        <v>85</v>
      </c>
    </row>
    <row r="182" spans="2:65" s="11" customFormat="1" ht="13.5">
      <c r="B182" s="201"/>
      <c r="C182" s="202"/>
      <c r="D182" s="198" t="s">
        <v>127</v>
      </c>
      <c r="E182" s="203" t="s">
        <v>21</v>
      </c>
      <c r="F182" s="204" t="s">
        <v>283</v>
      </c>
      <c r="G182" s="202"/>
      <c r="H182" s="205">
        <v>2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127</v>
      </c>
      <c r="AU182" s="211" t="s">
        <v>85</v>
      </c>
      <c r="AV182" s="11" t="s">
        <v>85</v>
      </c>
      <c r="AW182" s="11" t="s">
        <v>37</v>
      </c>
      <c r="AX182" s="11" t="s">
        <v>78</v>
      </c>
      <c r="AY182" s="211" t="s">
        <v>114</v>
      </c>
    </row>
    <row r="183" spans="2:65" s="1" customFormat="1" ht="16.5" customHeight="1">
      <c r="B183" s="40"/>
      <c r="C183" s="186" t="s">
        <v>284</v>
      </c>
      <c r="D183" s="186" t="s">
        <v>116</v>
      </c>
      <c r="E183" s="187" t="s">
        <v>285</v>
      </c>
      <c r="F183" s="188" t="s">
        <v>286</v>
      </c>
      <c r="G183" s="189" t="s">
        <v>180</v>
      </c>
      <c r="H183" s="190">
        <v>17</v>
      </c>
      <c r="I183" s="191"/>
      <c r="J183" s="192">
        <f>ROUND(I183*H183,2)</f>
        <v>0</v>
      </c>
      <c r="K183" s="188" t="s">
        <v>120</v>
      </c>
      <c r="L183" s="60"/>
      <c r="M183" s="193" t="s">
        <v>21</v>
      </c>
      <c r="N183" s="194" t="s">
        <v>44</v>
      </c>
      <c r="O183" s="4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AR183" s="23" t="s">
        <v>121</v>
      </c>
      <c r="AT183" s="23" t="s">
        <v>116</v>
      </c>
      <c r="AU183" s="23" t="s">
        <v>85</v>
      </c>
      <c r="AY183" s="23" t="s">
        <v>114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23" t="s">
        <v>78</v>
      </c>
      <c r="BK183" s="197">
        <f>ROUND(I183*H183,2)</f>
        <v>0</v>
      </c>
      <c r="BL183" s="23" t="s">
        <v>121</v>
      </c>
      <c r="BM183" s="23" t="s">
        <v>287</v>
      </c>
    </row>
    <row r="184" spans="2:65" s="1" customFormat="1" ht="54">
      <c r="B184" s="40"/>
      <c r="C184" s="62"/>
      <c r="D184" s="198" t="s">
        <v>123</v>
      </c>
      <c r="E184" s="62"/>
      <c r="F184" s="199" t="s">
        <v>288</v>
      </c>
      <c r="G184" s="62"/>
      <c r="H184" s="62"/>
      <c r="I184" s="157"/>
      <c r="J184" s="62"/>
      <c r="K184" s="62"/>
      <c r="L184" s="60"/>
      <c r="M184" s="200"/>
      <c r="N184" s="41"/>
      <c r="O184" s="41"/>
      <c r="P184" s="41"/>
      <c r="Q184" s="41"/>
      <c r="R184" s="41"/>
      <c r="S184" s="41"/>
      <c r="T184" s="77"/>
      <c r="AT184" s="23" t="s">
        <v>123</v>
      </c>
      <c r="AU184" s="23" t="s">
        <v>85</v>
      </c>
    </row>
    <row r="185" spans="2:65" s="11" customFormat="1" ht="13.5">
      <c r="B185" s="201"/>
      <c r="C185" s="202"/>
      <c r="D185" s="198" t="s">
        <v>127</v>
      </c>
      <c r="E185" s="203" t="s">
        <v>21</v>
      </c>
      <c r="F185" s="204" t="s">
        <v>289</v>
      </c>
      <c r="G185" s="202"/>
      <c r="H185" s="205">
        <v>17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127</v>
      </c>
      <c r="AU185" s="211" t="s">
        <v>85</v>
      </c>
      <c r="AV185" s="11" t="s">
        <v>85</v>
      </c>
      <c r="AW185" s="11" t="s">
        <v>37</v>
      </c>
      <c r="AX185" s="11" t="s">
        <v>78</v>
      </c>
      <c r="AY185" s="211" t="s">
        <v>114</v>
      </c>
    </row>
    <row r="186" spans="2:65" s="1" customFormat="1" ht="16.5" customHeight="1">
      <c r="B186" s="40"/>
      <c r="C186" s="186" t="s">
        <v>290</v>
      </c>
      <c r="D186" s="186" t="s">
        <v>116</v>
      </c>
      <c r="E186" s="187" t="s">
        <v>291</v>
      </c>
      <c r="F186" s="188" t="s">
        <v>292</v>
      </c>
      <c r="G186" s="189" t="s">
        <v>180</v>
      </c>
      <c r="H186" s="190">
        <v>165</v>
      </c>
      <c r="I186" s="191"/>
      <c r="J186" s="192">
        <f>ROUND(I186*H186,2)</f>
        <v>0</v>
      </c>
      <c r="K186" s="188" t="s">
        <v>120</v>
      </c>
      <c r="L186" s="60"/>
      <c r="M186" s="193" t="s">
        <v>21</v>
      </c>
      <c r="N186" s="194" t="s">
        <v>44</v>
      </c>
      <c r="O186" s="4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AR186" s="23" t="s">
        <v>121</v>
      </c>
      <c r="AT186" s="23" t="s">
        <v>116</v>
      </c>
      <c r="AU186" s="23" t="s">
        <v>85</v>
      </c>
      <c r="AY186" s="23" t="s">
        <v>114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3" t="s">
        <v>78</v>
      </c>
      <c r="BK186" s="197">
        <f>ROUND(I186*H186,2)</f>
        <v>0</v>
      </c>
      <c r="BL186" s="23" t="s">
        <v>121</v>
      </c>
      <c r="BM186" s="23" t="s">
        <v>293</v>
      </c>
    </row>
    <row r="187" spans="2:65" s="1" customFormat="1" ht="67.5">
      <c r="B187" s="40"/>
      <c r="C187" s="62"/>
      <c r="D187" s="198" t="s">
        <v>123</v>
      </c>
      <c r="E187" s="62"/>
      <c r="F187" s="199" t="s">
        <v>294</v>
      </c>
      <c r="G187" s="62"/>
      <c r="H187" s="62"/>
      <c r="I187" s="157"/>
      <c r="J187" s="62"/>
      <c r="K187" s="62"/>
      <c r="L187" s="60"/>
      <c r="M187" s="200"/>
      <c r="N187" s="41"/>
      <c r="O187" s="41"/>
      <c r="P187" s="41"/>
      <c r="Q187" s="41"/>
      <c r="R187" s="41"/>
      <c r="S187" s="41"/>
      <c r="T187" s="77"/>
      <c r="AT187" s="23" t="s">
        <v>123</v>
      </c>
      <c r="AU187" s="23" t="s">
        <v>85</v>
      </c>
    </row>
    <row r="188" spans="2:65" s="1" customFormat="1" ht="16.5" customHeight="1">
      <c r="B188" s="40"/>
      <c r="C188" s="186" t="s">
        <v>295</v>
      </c>
      <c r="D188" s="186" t="s">
        <v>116</v>
      </c>
      <c r="E188" s="187" t="s">
        <v>296</v>
      </c>
      <c r="F188" s="188" t="s">
        <v>297</v>
      </c>
      <c r="G188" s="189" t="s">
        <v>180</v>
      </c>
      <c r="H188" s="190">
        <v>42</v>
      </c>
      <c r="I188" s="191"/>
      <c r="J188" s="192">
        <f>ROUND(I188*H188,2)</f>
        <v>0</v>
      </c>
      <c r="K188" s="188" t="s">
        <v>120</v>
      </c>
      <c r="L188" s="60"/>
      <c r="M188" s="193" t="s">
        <v>21</v>
      </c>
      <c r="N188" s="194" t="s">
        <v>44</v>
      </c>
      <c r="O188" s="4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AR188" s="23" t="s">
        <v>121</v>
      </c>
      <c r="AT188" s="23" t="s">
        <v>116</v>
      </c>
      <c r="AU188" s="23" t="s">
        <v>85</v>
      </c>
      <c r="AY188" s="23" t="s">
        <v>114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3" t="s">
        <v>78</v>
      </c>
      <c r="BK188" s="197">
        <f>ROUND(I188*H188,2)</f>
        <v>0</v>
      </c>
      <c r="BL188" s="23" t="s">
        <v>121</v>
      </c>
      <c r="BM188" s="23" t="s">
        <v>298</v>
      </c>
    </row>
    <row r="189" spans="2:65" s="1" customFormat="1" ht="27">
      <c r="B189" s="40"/>
      <c r="C189" s="62"/>
      <c r="D189" s="198" t="s">
        <v>123</v>
      </c>
      <c r="E189" s="62"/>
      <c r="F189" s="199" t="s">
        <v>299</v>
      </c>
      <c r="G189" s="62"/>
      <c r="H189" s="62"/>
      <c r="I189" s="157"/>
      <c r="J189" s="62"/>
      <c r="K189" s="62"/>
      <c r="L189" s="60"/>
      <c r="M189" s="200"/>
      <c r="N189" s="41"/>
      <c r="O189" s="41"/>
      <c r="P189" s="41"/>
      <c r="Q189" s="41"/>
      <c r="R189" s="41"/>
      <c r="S189" s="41"/>
      <c r="T189" s="77"/>
      <c r="AT189" s="23" t="s">
        <v>123</v>
      </c>
      <c r="AU189" s="23" t="s">
        <v>85</v>
      </c>
    </row>
    <row r="190" spans="2:65" s="11" customFormat="1" ht="13.5">
      <c r="B190" s="201"/>
      <c r="C190" s="202"/>
      <c r="D190" s="198" t="s">
        <v>127</v>
      </c>
      <c r="E190" s="203" t="s">
        <v>21</v>
      </c>
      <c r="F190" s="204" t="s">
        <v>300</v>
      </c>
      <c r="G190" s="202"/>
      <c r="H190" s="205">
        <v>42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127</v>
      </c>
      <c r="AU190" s="211" t="s">
        <v>85</v>
      </c>
      <c r="AV190" s="11" t="s">
        <v>85</v>
      </c>
      <c r="AW190" s="11" t="s">
        <v>37</v>
      </c>
      <c r="AX190" s="11" t="s">
        <v>78</v>
      </c>
      <c r="AY190" s="211" t="s">
        <v>114</v>
      </c>
    </row>
    <row r="191" spans="2:65" s="1" customFormat="1" ht="16.5" customHeight="1">
      <c r="B191" s="40"/>
      <c r="C191" s="186" t="s">
        <v>301</v>
      </c>
      <c r="D191" s="186" t="s">
        <v>116</v>
      </c>
      <c r="E191" s="187" t="s">
        <v>302</v>
      </c>
      <c r="F191" s="188" t="s">
        <v>303</v>
      </c>
      <c r="G191" s="189" t="s">
        <v>180</v>
      </c>
      <c r="H191" s="190">
        <v>42</v>
      </c>
      <c r="I191" s="191"/>
      <c r="J191" s="192">
        <f>ROUND(I191*H191,2)</f>
        <v>0</v>
      </c>
      <c r="K191" s="188" t="s">
        <v>120</v>
      </c>
      <c r="L191" s="60"/>
      <c r="M191" s="193" t="s">
        <v>21</v>
      </c>
      <c r="N191" s="194" t="s">
        <v>44</v>
      </c>
      <c r="O191" s="4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AR191" s="23" t="s">
        <v>121</v>
      </c>
      <c r="AT191" s="23" t="s">
        <v>116</v>
      </c>
      <c r="AU191" s="23" t="s">
        <v>85</v>
      </c>
      <c r="AY191" s="23" t="s">
        <v>114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23" t="s">
        <v>78</v>
      </c>
      <c r="BK191" s="197">
        <f>ROUND(I191*H191,2)</f>
        <v>0</v>
      </c>
      <c r="BL191" s="23" t="s">
        <v>121</v>
      </c>
      <c r="BM191" s="23" t="s">
        <v>304</v>
      </c>
    </row>
    <row r="192" spans="2:65" s="1" customFormat="1" ht="40.5">
      <c r="B192" s="40"/>
      <c r="C192" s="62"/>
      <c r="D192" s="198" t="s">
        <v>123</v>
      </c>
      <c r="E192" s="62"/>
      <c r="F192" s="199" t="s">
        <v>305</v>
      </c>
      <c r="G192" s="62"/>
      <c r="H192" s="62"/>
      <c r="I192" s="157"/>
      <c r="J192" s="62"/>
      <c r="K192" s="62"/>
      <c r="L192" s="60"/>
      <c r="M192" s="200"/>
      <c r="N192" s="41"/>
      <c r="O192" s="41"/>
      <c r="P192" s="41"/>
      <c r="Q192" s="41"/>
      <c r="R192" s="41"/>
      <c r="S192" s="41"/>
      <c r="T192" s="77"/>
      <c r="AT192" s="23" t="s">
        <v>123</v>
      </c>
      <c r="AU192" s="23" t="s">
        <v>85</v>
      </c>
    </row>
    <row r="193" spans="2:65" s="11" customFormat="1" ht="13.5">
      <c r="B193" s="201"/>
      <c r="C193" s="202"/>
      <c r="D193" s="198" t="s">
        <v>127</v>
      </c>
      <c r="E193" s="203" t="s">
        <v>21</v>
      </c>
      <c r="F193" s="204" t="s">
        <v>300</v>
      </c>
      <c r="G193" s="202"/>
      <c r="H193" s="205">
        <v>42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127</v>
      </c>
      <c r="AU193" s="211" t="s">
        <v>85</v>
      </c>
      <c r="AV193" s="11" t="s">
        <v>85</v>
      </c>
      <c r="AW193" s="11" t="s">
        <v>37</v>
      </c>
      <c r="AX193" s="11" t="s">
        <v>78</v>
      </c>
      <c r="AY193" s="211" t="s">
        <v>114</v>
      </c>
    </row>
    <row r="194" spans="2:65" s="1" customFormat="1" ht="16.5" customHeight="1">
      <c r="B194" s="40"/>
      <c r="C194" s="186" t="s">
        <v>306</v>
      </c>
      <c r="D194" s="186" t="s">
        <v>116</v>
      </c>
      <c r="E194" s="187" t="s">
        <v>307</v>
      </c>
      <c r="F194" s="188" t="s">
        <v>308</v>
      </c>
      <c r="G194" s="189" t="s">
        <v>168</v>
      </c>
      <c r="H194" s="190">
        <v>6090</v>
      </c>
      <c r="I194" s="191"/>
      <c r="J194" s="192">
        <f>ROUND(I194*H194,2)</f>
        <v>0</v>
      </c>
      <c r="K194" s="188" t="s">
        <v>120</v>
      </c>
      <c r="L194" s="60"/>
      <c r="M194" s="193" t="s">
        <v>21</v>
      </c>
      <c r="N194" s="194" t="s">
        <v>44</v>
      </c>
      <c r="O194" s="4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AR194" s="23" t="s">
        <v>121</v>
      </c>
      <c r="AT194" s="23" t="s">
        <v>116</v>
      </c>
      <c r="AU194" s="23" t="s">
        <v>85</v>
      </c>
      <c r="AY194" s="23" t="s">
        <v>114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3" t="s">
        <v>78</v>
      </c>
      <c r="BK194" s="197">
        <f>ROUND(I194*H194,2)</f>
        <v>0</v>
      </c>
      <c r="BL194" s="23" t="s">
        <v>121</v>
      </c>
      <c r="BM194" s="23" t="s">
        <v>309</v>
      </c>
    </row>
    <row r="195" spans="2:65" s="1" customFormat="1" ht="27">
      <c r="B195" s="40"/>
      <c r="C195" s="62"/>
      <c r="D195" s="198" t="s">
        <v>123</v>
      </c>
      <c r="E195" s="62"/>
      <c r="F195" s="199" t="s">
        <v>310</v>
      </c>
      <c r="G195" s="62"/>
      <c r="H195" s="62"/>
      <c r="I195" s="157"/>
      <c r="J195" s="62"/>
      <c r="K195" s="62"/>
      <c r="L195" s="60"/>
      <c r="M195" s="200"/>
      <c r="N195" s="41"/>
      <c r="O195" s="41"/>
      <c r="P195" s="41"/>
      <c r="Q195" s="41"/>
      <c r="R195" s="41"/>
      <c r="S195" s="41"/>
      <c r="T195" s="77"/>
      <c r="AT195" s="23" t="s">
        <v>123</v>
      </c>
      <c r="AU195" s="23" t="s">
        <v>85</v>
      </c>
    </row>
    <row r="196" spans="2:65" s="10" customFormat="1" ht="37.35" customHeight="1">
      <c r="B196" s="170"/>
      <c r="C196" s="171"/>
      <c r="D196" s="172" t="s">
        <v>72</v>
      </c>
      <c r="E196" s="173" t="s">
        <v>311</v>
      </c>
      <c r="F196" s="173" t="s">
        <v>312</v>
      </c>
      <c r="G196" s="171"/>
      <c r="H196" s="171"/>
      <c r="I196" s="174"/>
      <c r="J196" s="175">
        <f>BK196</f>
        <v>0</v>
      </c>
      <c r="K196" s="171"/>
      <c r="L196" s="176"/>
      <c r="M196" s="177"/>
      <c r="N196" s="178"/>
      <c r="O196" s="178"/>
      <c r="P196" s="179">
        <f>SUM(P197:P217)</f>
        <v>0</v>
      </c>
      <c r="Q196" s="178"/>
      <c r="R196" s="179">
        <f>SUM(R197:R217)</f>
        <v>0</v>
      </c>
      <c r="S196" s="178"/>
      <c r="T196" s="180">
        <f>SUM(T197:T217)</f>
        <v>0</v>
      </c>
      <c r="AR196" s="181" t="s">
        <v>121</v>
      </c>
      <c r="AT196" s="182" t="s">
        <v>72</v>
      </c>
      <c r="AU196" s="182" t="s">
        <v>73</v>
      </c>
      <c r="AY196" s="181" t="s">
        <v>114</v>
      </c>
      <c r="BK196" s="183">
        <f>SUM(BK197:BK217)</f>
        <v>0</v>
      </c>
    </row>
    <row r="197" spans="2:65" s="1" customFormat="1" ht="16.5" customHeight="1">
      <c r="B197" s="40"/>
      <c r="C197" s="186" t="s">
        <v>313</v>
      </c>
      <c r="D197" s="186" t="s">
        <v>116</v>
      </c>
      <c r="E197" s="187" t="s">
        <v>314</v>
      </c>
      <c r="F197" s="188" t="s">
        <v>315</v>
      </c>
      <c r="G197" s="189" t="s">
        <v>316</v>
      </c>
      <c r="H197" s="190">
        <v>1567.0820000000001</v>
      </c>
      <c r="I197" s="191"/>
      <c r="J197" s="192">
        <f>ROUND(I197*H197,2)</f>
        <v>0</v>
      </c>
      <c r="K197" s="188" t="s">
        <v>120</v>
      </c>
      <c r="L197" s="60"/>
      <c r="M197" s="193" t="s">
        <v>21</v>
      </c>
      <c r="N197" s="194" t="s">
        <v>44</v>
      </c>
      <c r="O197" s="41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AR197" s="23" t="s">
        <v>317</v>
      </c>
      <c r="AT197" s="23" t="s">
        <v>116</v>
      </c>
      <c r="AU197" s="23" t="s">
        <v>78</v>
      </c>
      <c r="AY197" s="23" t="s">
        <v>114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23" t="s">
        <v>78</v>
      </c>
      <c r="BK197" s="197">
        <f>ROUND(I197*H197,2)</f>
        <v>0</v>
      </c>
      <c r="BL197" s="23" t="s">
        <v>317</v>
      </c>
      <c r="BM197" s="23" t="s">
        <v>318</v>
      </c>
    </row>
    <row r="198" spans="2:65" s="1" customFormat="1" ht="27">
      <c r="B198" s="40"/>
      <c r="C198" s="62"/>
      <c r="D198" s="198" t="s">
        <v>123</v>
      </c>
      <c r="E198" s="62"/>
      <c r="F198" s="199" t="s">
        <v>319</v>
      </c>
      <c r="G198" s="62"/>
      <c r="H198" s="62"/>
      <c r="I198" s="157"/>
      <c r="J198" s="62"/>
      <c r="K198" s="62"/>
      <c r="L198" s="60"/>
      <c r="M198" s="200"/>
      <c r="N198" s="41"/>
      <c r="O198" s="41"/>
      <c r="P198" s="41"/>
      <c r="Q198" s="41"/>
      <c r="R198" s="41"/>
      <c r="S198" s="41"/>
      <c r="T198" s="77"/>
      <c r="AT198" s="23" t="s">
        <v>123</v>
      </c>
      <c r="AU198" s="23" t="s">
        <v>78</v>
      </c>
    </row>
    <row r="199" spans="2:65" s="11" customFormat="1" ht="13.5">
      <c r="B199" s="201"/>
      <c r="C199" s="202"/>
      <c r="D199" s="198" t="s">
        <v>127</v>
      </c>
      <c r="E199" s="203" t="s">
        <v>21</v>
      </c>
      <c r="F199" s="204" t="s">
        <v>320</v>
      </c>
      <c r="G199" s="202"/>
      <c r="H199" s="205">
        <v>1567.0820000000001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127</v>
      </c>
      <c r="AU199" s="211" t="s">
        <v>78</v>
      </c>
      <c r="AV199" s="11" t="s">
        <v>85</v>
      </c>
      <c r="AW199" s="11" t="s">
        <v>37</v>
      </c>
      <c r="AX199" s="11" t="s">
        <v>78</v>
      </c>
      <c r="AY199" s="211" t="s">
        <v>114</v>
      </c>
    </row>
    <row r="200" spans="2:65" s="1" customFormat="1" ht="16.5" customHeight="1">
      <c r="B200" s="40"/>
      <c r="C200" s="186" t="s">
        <v>321</v>
      </c>
      <c r="D200" s="186" t="s">
        <v>116</v>
      </c>
      <c r="E200" s="187" t="s">
        <v>322</v>
      </c>
      <c r="F200" s="188" t="s">
        <v>323</v>
      </c>
      <c r="G200" s="189" t="s">
        <v>316</v>
      </c>
      <c r="H200" s="190">
        <v>324.69600000000003</v>
      </c>
      <c r="I200" s="191"/>
      <c r="J200" s="192">
        <f>ROUND(I200*H200,2)</f>
        <v>0</v>
      </c>
      <c r="K200" s="188" t="s">
        <v>120</v>
      </c>
      <c r="L200" s="60"/>
      <c r="M200" s="193" t="s">
        <v>21</v>
      </c>
      <c r="N200" s="194" t="s">
        <v>44</v>
      </c>
      <c r="O200" s="4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AR200" s="23" t="s">
        <v>317</v>
      </c>
      <c r="AT200" s="23" t="s">
        <v>116</v>
      </c>
      <c r="AU200" s="23" t="s">
        <v>78</v>
      </c>
      <c r="AY200" s="23" t="s">
        <v>114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23" t="s">
        <v>78</v>
      </c>
      <c r="BK200" s="197">
        <f>ROUND(I200*H200,2)</f>
        <v>0</v>
      </c>
      <c r="BL200" s="23" t="s">
        <v>317</v>
      </c>
      <c r="BM200" s="23" t="s">
        <v>324</v>
      </c>
    </row>
    <row r="201" spans="2:65" s="1" customFormat="1" ht="27">
      <c r="B201" s="40"/>
      <c r="C201" s="62"/>
      <c r="D201" s="198" t="s">
        <v>123</v>
      </c>
      <c r="E201" s="62"/>
      <c r="F201" s="199" t="s">
        <v>319</v>
      </c>
      <c r="G201" s="62"/>
      <c r="H201" s="62"/>
      <c r="I201" s="157"/>
      <c r="J201" s="62"/>
      <c r="K201" s="62"/>
      <c r="L201" s="60"/>
      <c r="M201" s="200"/>
      <c r="N201" s="41"/>
      <c r="O201" s="41"/>
      <c r="P201" s="41"/>
      <c r="Q201" s="41"/>
      <c r="R201" s="41"/>
      <c r="S201" s="41"/>
      <c r="T201" s="77"/>
      <c r="AT201" s="23" t="s">
        <v>123</v>
      </c>
      <c r="AU201" s="23" t="s">
        <v>78</v>
      </c>
    </row>
    <row r="202" spans="2:65" s="11" customFormat="1" ht="13.5">
      <c r="B202" s="201"/>
      <c r="C202" s="202"/>
      <c r="D202" s="198" t="s">
        <v>127</v>
      </c>
      <c r="E202" s="203" t="s">
        <v>21</v>
      </c>
      <c r="F202" s="204" t="s">
        <v>325</v>
      </c>
      <c r="G202" s="202"/>
      <c r="H202" s="205">
        <v>78.239999999999995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127</v>
      </c>
      <c r="AU202" s="211" t="s">
        <v>78</v>
      </c>
      <c r="AV202" s="11" t="s">
        <v>85</v>
      </c>
      <c r="AW202" s="11" t="s">
        <v>37</v>
      </c>
      <c r="AX202" s="11" t="s">
        <v>73</v>
      </c>
      <c r="AY202" s="211" t="s">
        <v>114</v>
      </c>
    </row>
    <row r="203" spans="2:65" s="11" customFormat="1" ht="13.5">
      <c r="B203" s="201"/>
      <c r="C203" s="202"/>
      <c r="D203" s="198" t="s">
        <v>127</v>
      </c>
      <c r="E203" s="203" t="s">
        <v>21</v>
      </c>
      <c r="F203" s="204" t="s">
        <v>326</v>
      </c>
      <c r="G203" s="202"/>
      <c r="H203" s="205">
        <v>246.45599999999999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127</v>
      </c>
      <c r="AU203" s="211" t="s">
        <v>78</v>
      </c>
      <c r="AV203" s="11" t="s">
        <v>85</v>
      </c>
      <c r="AW203" s="11" t="s">
        <v>37</v>
      </c>
      <c r="AX203" s="11" t="s">
        <v>73</v>
      </c>
      <c r="AY203" s="211" t="s">
        <v>114</v>
      </c>
    </row>
    <row r="204" spans="2:65" s="12" customFormat="1" ht="13.5">
      <c r="B204" s="212"/>
      <c r="C204" s="213"/>
      <c r="D204" s="198" t="s">
        <v>127</v>
      </c>
      <c r="E204" s="214" t="s">
        <v>21</v>
      </c>
      <c r="F204" s="215" t="s">
        <v>130</v>
      </c>
      <c r="G204" s="213"/>
      <c r="H204" s="216">
        <v>324.69600000000003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127</v>
      </c>
      <c r="AU204" s="222" t="s">
        <v>78</v>
      </c>
      <c r="AV204" s="12" t="s">
        <v>121</v>
      </c>
      <c r="AW204" s="12" t="s">
        <v>37</v>
      </c>
      <c r="AX204" s="12" t="s">
        <v>78</v>
      </c>
      <c r="AY204" s="222" t="s">
        <v>114</v>
      </c>
    </row>
    <row r="205" spans="2:65" s="1" customFormat="1" ht="16.5" customHeight="1">
      <c r="B205" s="40"/>
      <c r="C205" s="186" t="s">
        <v>327</v>
      </c>
      <c r="D205" s="186" t="s">
        <v>116</v>
      </c>
      <c r="E205" s="187" t="s">
        <v>328</v>
      </c>
      <c r="F205" s="188" t="s">
        <v>329</v>
      </c>
      <c r="G205" s="189" t="s">
        <v>330</v>
      </c>
      <c r="H205" s="190">
        <v>1</v>
      </c>
      <c r="I205" s="191"/>
      <c r="J205" s="192">
        <f>ROUND(I205*H205,2)</f>
        <v>0</v>
      </c>
      <c r="K205" s="188" t="s">
        <v>120</v>
      </c>
      <c r="L205" s="60"/>
      <c r="M205" s="193" t="s">
        <v>21</v>
      </c>
      <c r="N205" s="194" t="s">
        <v>44</v>
      </c>
      <c r="O205" s="4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AR205" s="23" t="s">
        <v>317</v>
      </c>
      <c r="AT205" s="23" t="s">
        <v>116</v>
      </c>
      <c r="AU205" s="23" t="s">
        <v>78</v>
      </c>
      <c r="AY205" s="23" t="s">
        <v>114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23" t="s">
        <v>78</v>
      </c>
      <c r="BK205" s="197">
        <f>ROUND(I205*H205,2)</f>
        <v>0</v>
      </c>
      <c r="BL205" s="23" t="s">
        <v>317</v>
      </c>
      <c r="BM205" s="23" t="s">
        <v>331</v>
      </c>
    </row>
    <row r="206" spans="2:65" s="1" customFormat="1" ht="27">
      <c r="B206" s="40"/>
      <c r="C206" s="62"/>
      <c r="D206" s="198" t="s">
        <v>123</v>
      </c>
      <c r="E206" s="62"/>
      <c r="F206" s="199" t="s">
        <v>332</v>
      </c>
      <c r="G206" s="62"/>
      <c r="H206" s="62"/>
      <c r="I206" s="157"/>
      <c r="J206" s="62"/>
      <c r="K206" s="62"/>
      <c r="L206" s="60"/>
      <c r="M206" s="200"/>
      <c r="N206" s="41"/>
      <c r="O206" s="41"/>
      <c r="P206" s="41"/>
      <c r="Q206" s="41"/>
      <c r="R206" s="41"/>
      <c r="S206" s="41"/>
      <c r="T206" s="77"/>
      <c r="AT206" s="23" t="s">
        <v>123</v>
      </c>
      <c r="AU206" s="23" t="s">
        <v>78</v>
      </c>
    </row>
    <row r="207" spans="2:65" s="1" customFormat="1" ht="54">
      <c r="B207" s="40"/>
      <c r="C207" s="62"/>
      <c r="D207" s="198" t="s">
        <v>125</v>
      </c>
      <c r="E207" s="62"/>
      <c r="F207" s="199" t="s">
        <v>333</v>
      </c>
      <c r="G207" s="62"/>
      <c r="H207" s="62"/>
      <c r="I207" s="157"/>
      <c r="J207" s="62"/>
      <c r="K207" s="62"/>
      <c r="L207" s="60"/>
      <c r="M207" s="200"/>
      <c r="N207" s="41"/>
      <c r="O207" s="41"/>
      <c r="P207" s="41"/>
      <c r="Q207" s="41"/>
      <c r="R207" s="41"/>
      <c r="S207" s="41"/>
      <c r="T207" s="77"/>
      <c r="AT207" s="23" t="s">
        <v>125</v>
      </c>
      <c r="AU207" s="23" t="s">
        <v>78</v>
      </c>
    </row>
    <row r="208" spans="2:65" s="1" customFormat="1" ht="16.5" customHeight="1">
      <c r="B208" s="40"/>
      <c r="C208" s="186" t="s">
        <v>334</v>
      </c>
      <c r="D208" s="186" t="s">
        <v>116</v>
      </c>
      <c r="E208" s="187" t="s">
        <v>335</v>
      </c>
      <c r="F208" s="188" t="s">
        <v>336</v>
      </c>
      <c r="G208" s="189" t="s">
        <v>330</v>
      </c>
      <c r="H208" s="190">
        <v>1</v>
      </c>
      <c r="I208" s="191"/>
      <c r="J208" s="192">
        <f>ROUND(I208*H208,2)</f>
        <v>0</v>
      </c>
      <c r="K208" s="188" t="s">
        <v>120</v>
      </c>
      <c r="L208" s="60"/>
      <c r="M208" s="193" t="s">
        <v>21</v>
      </c>
      <c r="N208" s="194" t="s">
        <v>44</v>
      </c>
      <c r="O208" s="4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AR208" s="23" t="s">
        <v>317</v>
      </c>
      <c r="AT208" s="23" t="s">
        <v>116</v>
      </c>
      <c r="AU208" s="23" t="s">
        <v>78</v>
      </c>
      <c r="AY208" s="23" t="s">
        <v>114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23" t="s">
        <v>78</v>
      </c>
      <c r="BK208" s="197">
        <f>ROUND(I208*H208,2)</f>
        <v>0</v>
      </c>
      <c r="BL208" s="23" t="s">
        <v>317</v>
      </c>
      <c r="BM208" s="23" t="s">
        <v>337</v>
      </c>
    </row>
    <row r="209" spans="2:65" s="1" customFormat="1" ht="27">
      <c r="B209" s="40"/>
      <c r="C209" s="62"/>
      <c r="D209" s="198" t="s">
        <v>123</v>
      </c>
      <c r="E209" s="62"/>
      <c r="F209" s="199" t="s">
        <v>338</v>
      </c>
      <c r="G209" s="62"/>
      <c r="H209" s="62"/>
      <c r="I209" s="157"/>
      <c r="J209" s="62"/>
      <c r="K209" s="62"/>
      <c r="L209" s="60"/>
      <c r="M209" s="200"/>
      <c r="N209" s="41"/>
      <c r="O209" s="41"/>
      <c r="P209" s="41"/>
      <c r="Q209" s="41"/>
      <c r="R209" s="41"/>
      <c r="S209" s="41"/>
      <c r="T209" s="77"/>
      <c r="AT209" s="23" t="s">
        <v>123</v>
      </c>
      <c r="AU209" s="23" t="s">
        <v>78</v>
      </c>
    </row>
    <row r="210" spans="2:65" s="1" customFormat="1" ht="16.5" customHeight="1">
      <c r="B210" s="40"/>
      <c r="C210" s="186" t="s">
        <v>339</v>
      </c>
      <c r="D210" s="186" t="s">
        <v>116</v>
      </c>
      <c r="E210" s="187" t="s">
        <v>340</v>
      </c>
      <c r="F210" s="188" t="s">
        <v>341</v>
      </c>
      <c r="G210" s="189" t="s">
        <v>330</v>
      </c>
      <c r="H210" s="190">
        <v>1</v>
      </c>
      <c r="I210" s="191"/>
      <c r="J210" s="192">
        <f>ROUND(I210*H210,2)</f>
        <v>0</v>
      </c>
      <c r="K210" s="188" t="s">
        <v>120</v>
      </c>
      <c r="L210" s="60"/>
      <c r="M210" s="193" t="s">
        <v>21</v>
      </c>
      <c r="N210" s="194" t="s">
        <v>44</v>
      </c>
      <c r="O210" s="4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AR210" s="23" t="s">
        <v>317</v>
      </c>
      <c r="AT210" s="23" t="s">
        <v>116</v>
      </c>
      <c r="AU210" s="23" t="s">
        <v>78</v>
      </c>
      <c r="AY210" s="23" t="s">
        <v>114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23" t="s">
        <v>78</v>
      </c>
      <c r="BK210" s="197">
        <f>ROUND(I210*H210,2)</f>
        <v>0</v>
      </c>
      <c r="BL210" s="23" t="s">
        <v>317</v>
      </c>
      <c r="BM210" s="23" t="s">
        <v>342</v>
      </c>
    </row>
    <row r="211" spans="2:65" s="1" customFormat="1" ht="27">
      <c r="B211" s="40"/>
      <c r="C211" s="62"/>
      <c r="D211" s="198" t="s">
        <v>123</v>
      </c>
      <c r="E211" s="62"/>
      <c r="F211" s="199" t="s">
        <v>343</v>
      </c>
      <c r="G211" s="62"/>
      <c r="H211" s="62"/>
      <c r="I211" s="157"/>
      <c r="J211" s="62"/>
      <c r="K211" s="62"/>
      <c r="L211" s="60"/>
      <c r="M211" s="200"/>
      <c r="N211" s="41"/>
      <c r="O211" s="41"/>
      <c r="P211" s="41"/>
      <c r="Q211" s="41"/>
      <c r="R211" s="41"/>
      <c r="S211" s="41"/>
      <c r="T211" s="77"/>
      <c r="AT211" s="23" t="s">
        <v>123</v>
      </c>
      <c r="AU211" s="23" t="s">
        <v>78</v>
      </c>
    </row>
    <row r="212" spans="2:65" s="1" customFormat="1" ht="16.5" customHeight="1">
      <c r="B212" s="40"/>
      <c r="C212" s="186" t="s">
        <v>344</v>
      </c>
      <c r="D212" s="186" t="s">
        <v>116</v>
      </c>
      <c r="E212" s="187" t="s">
        <v>345</v>
      </c>
      <c r="F212" s="188" t="s">
        <v>346</v>
      </c>
      <c r="G212" s="189" t="s">
        <v>330</v>
      </c>
      <c r="H212" s="190">
        <v>1</v>
      </c>
      <c r="I212" s="191"/>
      <c r="J212" s="192">
        <f>ROUND(I212*H212,2)</f>
        <v>0</v>
      </c>
      <c r="K212" s="188" t="s">
        <v>120</v>
      </c>
      <c r="L212" s="60"/>
      <c r="M212" s="193" t="s">
        <v>21</v>
      </c>
      <c r="N212" s="194" t="s">
        <v>44</v>
      </c>
      <c r="O212" s="4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AR212" s="23" t="s">
        <v>317</v>
      </c>
      <c r="AT212" s="23" t="s">
        <v>116</v>
      </c>
      <c r="AU212" s="23" t="s">
        <v>78</v>
      </c>
      <c r="AY212" s="23" t="s">
        <v>114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3" t="s">
        <v>78</v>
      </c>
      <c r="BK212" s="197">
        <f>ROUND(I212*H212,2)</f>
        <v>0</v>
      </c>
      <c r="BL212" s="23" t="s">
        <v>317</v>
      </c>
      <c r="BM212" s="23" t="s">
        <v>347</v>
      </c>
    </row>
    <row r="213" spans="2:65" s="1" customFormat="1" ht="27">
      <c r="B213" s="40"/>
      <c r="C213" s="62"/>
      <c r="D213" s="198" t="s">
        <v>123</v>
      </c>
      <c r="E213" s="62"/>
      <c r="F213" s="199" t="s">
        <v>343</v>
      </c>
      <c r="G213" s="62"/>
      <c r="H213" s="62"/>
      <c r="I213" s="157"/>
      <c r="J213" s="62"/>
      <c r="K213" s="62"/>
      <c r="L213" s="60"/>
      <c r="M213" s="200"/>
      <c r="N213" s="41"/>
      <c r="O213" s="41"/>
      <c r="P213" s="41"/>
      <c r="Q213" s="41"/>
      <c r="R213" s="41"/>
      <c r="S213" s="41"/>
      <c r="T213" s="77"/>
      <c r="AT213" s="23" t="s">
        <v>123</v>
      </c>
      <c r="AU213" s="23" t="s">
        <v>78</v>
      </c>
    </row>
    <row r="214" spans="2:65" s="1" customFormat="1" ht="16.5" customHeight="1">
      <c r="B214" s="40"/>
      <c r="C214" s="186" t="s">
        <v>348</v>
      </c>
      <c r="D214" s="186" t="s">
        <v>116</v>
      </c>
      <c r="E214" s="187" t="s">
        <v>349</v>
      </c>
      <c r="F214" s="188" t="s">
        <v>350</v>
      </c>
      <c r="G214" s="189" t="s">
        <v>258</v>
      </c>
      <c r="H214" s="190">
        <v>2</v>
      </c>
      <c r="I214" s="191"/>
      <c r="J214" s="192">
        <f>ROUND(I214*H214,2)</f>
        <v>0</v>
      </c>
      <c r="K214" s="188" t="s">
        <v>120</v>
      </c>
      <c r="L214" s="60"/>
      <c r="M214" s="193" t="s">
        <v>21</v>
      </c>
      <c r="N214" s="194" t="s">
        <v>44</v>
      </c>
      <c r="O214" s="4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AR214" s="23" t="s">
        <v>317</v>
      </c>
      <c r="AT214" s="23" t="s">
        <v>116</v>
      </c>
      <c r="AU214" s="23" t="s">
        <v>78</v>
      </c>
      <c r="AY214" s="23" t="s">
        <v>114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23" t="s">
        <v>78</v>
      </c>
      <c r="BK214" s="197">
        <f>ROUND(I214*H214,2)</f>
        <v>0</v>
      </c>
      <c r="BL214" s="23" t="s">
        <v>317</v>
      </c>
      <c r="BM214" s="23" t="s">
        <v>351</v>
      </c>
    </row>
    <row r="215" spans="2:65" s="1" customFormat="1" ht="67.5">
      <c r="B215" s="40"/>
      <c r="C215" s="62"/>
      <c r="D215" s="198" t="s">
        <v>123</v>
      </c>
      <c r="E215" s="62"/>
      <c r="F215" s="199" t="s">
        <v>352</v>
      </c>
      <c r="G215" s="62"/>
      <c r="H215" s="62"/>
      <c r="I215" s="157"/>
      <c r="J215" s="62"/>
      <c r="K215" s="62"/>
      <c r="L215" s="60"/>
      <c r="M215" s="200"/>
      <c r="N215" s="41"/>
      <c r="O215" s="41"/>
      <c r="P215" s="41"/>
      <c r="Q215" s="41"/>
      <c r="R215" s="41"/>
      <c r="S215" s="41"/>
      <c r="T215" s="77"/>
      <c r="AT215" s="23" t="s">
        <v>123</v>
      </c>
      <c r="AU215" s="23" t="s">
        <v>78</v>
      </c>
    </row>
    <row r="216" spans="2:65" s="1" customFormat="1" ht="16.5" customHeight="1">
      <c r="B216" s="40"/>
      <c r="C216" s="186" t="s">
        <v>353</v>
      </c>
      <c r="D216" s="186" t="s">
        <v>116</v>
      </c>
      <c r="E216" s="187" t="s">
        <v>354</v>
      </c>
      <c r="F216" s="188" t="s">
        <v>355</v>
      </c>
      <c r="G216" s="189" t="s">
        <v>330</v>
      </c>
      <c r="H216" s="190">
        <v>1</v>
      </c>
      <c r="I216" s="191"/>
      <c r="J216" s="192">
        <f>ROUND(I216*H216,2)</f>
        <v>0</v>
      </c>
      <c r="K216" s="188" t="s">
        <v>120</v>
      </c>
      <c r="L216" s="60"/>
      <c r="M216" s="193" t="s">
        <v>21</v>
      </c>
      <c r="N216" s="194" t="s">
        <v>44</v>
      </c>
      <c r="O216" s="4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AR216" s="23" t="s">
        <v>317</v>
      </c>
      <c r="AT216" s="23" t="s">
        <v>116</v>
      </c>
      <c r="AU216" s="23" t="s">
        <v>78</v>
      </c>
      <c r="AY216" s="23" t="s">
        <v>114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23" t="s">
        <v>78</v>
      </c>
      <c r="BK216" s="197">
        <f>ROUND(I216*H216,2)</f>
        <v>0</v>
      </c>
      <c r="BL216" s="23" t="s">
        <v>317</v>
      </c>
      <c r="BM216" s="23" t="s">
        <v>356</v>
      </c>
    </row>
    <row r="217" spans="2:65" s="1" customFormat="1" ht="40.5">
      <c r="B217" s="40"/>
      <c r="C217" s="62"/>
      <c r="D217" s="198" t="s">
        <v>123</v>
      </c>
      <c r="E217" s="62"/>
      <c r="F217" s="199" t="s">
        <v>357</v>
      </c>
      <c r="G217" s="62"/>
      <c r="H217" s="62"/>
      <c r="I217" s="157"/>
      <c r="J217" s="62"/>
      <c r="K217" s="62"/>
      <c r="L217" s="60"/>
      <c r="M217" s="234"/>
      <c r="N217" s="235"/>
      <c r="O217" s="235"/>
      <c r="P217" s="235"/>
      <c r="Q217" s="235"/>
      <c r="R217" s="235"/>
      <c r="S217" s="235"/>
      <c r="T217" s="236"/>
      <c r="AT217" s="23" t="s">
        <v>123</v>
      </c>
      <c r="AU217" s="23" t="s">
        <v>78</v>
      </c>
    </row>
    <row r="218" spans="2:65" s="1" customFormat="1" ht="6.95" customHeight="1">
      <c r="B218" s="55"/>
      <c r="C218" s="56"/>
      <c r="D218" s="56"/>
      <c r="E218" s="56"/>
      <c r="F218" s="56"/>
      <c r="G218" s="56"/>
      <c r="H218" s="56"/>
      <c r="I218" s="133"/>
      <c r="J218" s="56"/>
      <c r="K218" s="56"/>
      <c r="L218" s="60"/>
    </row>
  </sheetData>
  <sheetProtection algorithmName="SHA-512" hashValue="0hZFQ6SEm3Urv9yK9Jlk/fZqJzk93SLzHnOJ281g9ezHXkmUJh+QFqDtT0obKSdxHnPHsyyqvJspZPpVHyTGvQ==" saltValue="/y6IXLlWIOyN/57mTP8oqpAawuh8hdNfeJCQrFHYdrg2JVFfKx8e1wENDt86XeQv94JFF7vh3DT8pdadBXghDQ==" spinCount="100000" sheet="1" objects="1" scenarios="1" formatColumns="0" formatRows="0" autoFilter="0"/>
  <autoFilter ref="C75:K217"/>
  <mergeCells count="7">
    <mergeCell ref="G1:H1"/>
    <mergeCell ref="L2:V2"/>
    <mergeCell ref="E7:H7"/>
    <mergeCell ref="E22:H22"/>
    <mergeCell ref="E43:H43"/>
    <mergeCell ref="J47:J48"/>
    <mergeCell ref="E68:H68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/>
    <row r="2" spans="2:1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4" customFormat="1" ht="45" customHeight="1">
      <c r="B3" s="241"/>
      <c r="C3" s="361" t="s">
        <v>358</v>
      </c>
      <c r="D3" s="361"/>
      <c r="E3" s="361"/>
      <c r="F3" s="361"/>
      <c r="G3" s="361"/>
      <c r="H3" s="361"/>
      <c r="I3" s="361"/>
      <c r="J3" s="361"/>
      <c r="K3" s="242"/>
    </row>
    <row r="4" spans="2:11" ht="25.5" customHeight="1">
      <c r="B4" s="243"/>
      <c r="C4" s="365" t="s">
        <v>359</v>
      </c>
      <c r="D4" s="365"/>
      <c r="E4" s="365"/>
      <c r="F4" s="365"/>
      <c r="G4" s="365"/>
      <c r="H4" s="365"/>
      <c r="I4" s="365"/>
      <c r="J4" s="365"/>
      <c r="K4" s="244"/>
    </row>
    <row r="5" spans="2:1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>
      <c r="B6" s="243"/>
      <c r="C6" s="364" t="s">
        <v>360</v>
      </c>
      <c r="D6" s="364"/>
      <c r="E6" s="364"/>
      <c r="F6" s="364"/>
      <c r="G6" s="364"/>
      <c r="H6" s="364"/>
      <c r="I6" s="364"/>
      <c r="J6" s="364"/>
      <c r="K6" s="244"/>
    </row>
    <row r="7" spans="2:11" ht="15" customHeight="1">
      <c r="B7" s="247"/>
      <c r="C7" s="364" t="s">
        <v>361</v>
      </c>
      <c r="D7" s="364"/>
      <c r="E7" s="364"/>
      <c r="F7" s="364"/>
      <c r="G7" s="364"/>
      <c r="H7" s="364"/>
      <c r="I7" s="364"/>
      <c r="J7" s="364"/>
      <c r="K7" s="244"/>
    </row>
    <row r="8" spans="2:1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>
      <c r="B9" s="247"/>
      <c r="C9" s="364" t="s">
        <v>362</v>
      </c>
      <c r="D9" s="364"/>
      <c r="E9" s="364"/>
      <c r="F9" s="364"/>
      <c r="G9" s="364"/>
      <c r="H9" s="364"/>
      <c r="I9" s="364"/>
      <c r="J9" s="364"/>
      <c r="K9" s="244"/>
    </row>
    <row r="10" spans="2:11" ht="15" customHeight="1">
      <c r="B10" s="247"/>
      <c r="C10" s="246"/>
      <c r="D10" s="364" t="s">
        <v>363</v>
      </c>
      <c r="E10" s="364"/>
      <c r="F10" s="364"/>
      <c r="G10" s="364"/>
      <c r="H10" s="364"/>
      <c r="I10" s="364"/>
      <c r="J10" s="364"/>
      <c r="K10" s="244"/>
    </row>
    <row r="11" spans="2:11" ht="15" customHeight="1">
      <c r="B11" s="247"/>
      <c r="C11" s="248"/>
      <c r="D11" s="364" t="s">
        <v>364</v>
      </c>
      <c r="E11" s="364"/>
      <c r="F11" s="364"/>
      <c r="G11" s="364"/>
      <c r="H11" s="364"/>
      <c r="I11" s="364"/>
      <c r="J11" s="364"/>
      <c r="K11" s="244"/>
    </row>
    <row r="12" spans="2:11" ht="12.75" customHeight="1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>
      <c r="B13" s="247"/>
      <c r="C13" s="248"/>
      <c r="D13" s="364" t="s">
        <v>365</v>
      </c>
      <c r="E13" s="364"/>
      <c r="F13" s="364"/>
      <c r="G13" s="364"/>
      <c r="H13" s="364"/>
      <c r="I13" s="364"/>
      <c r="J13" s="364"/>
      <c r="K13" s="244"/>
    </row>
    <row r="14" spans="2:11" ht="15" customHeight="1">
      <c r="B14" s="247"/>
      <c r="C14" s="248"/>
      <c r="D14" s="364" t="s">
        <v>366</v>
      </c>
      <c r="E14" s="364"/>
      <c r="F14" s="364"/>
      <c r="G14" s="364"/>
      <c r="H14" s="364"/>
      <c r="I14" s="364"/>
      <c r="J14" s="364"/>
      <c r="K14" s="244"/>
    </row>
    <row r="15" spans="2:11" ht="15" customHeight="1">
      <c r="B15" s="247"/>
      <c r="C15" s="248"/>
      <c r="D15" s="364" t="s">
        <v>367</v>
      </c>
      <c r="E15" s="364"/>
      <c r="F15" s="364"/>
      <c r="G15" s="364"/>
      <c r="H15" s="364"/>
      <c r="I15" s="364"/>
      <c r="J15" s="364"/>
      <c r="K15" s="244"/>
    </row>
    <row r="16" spans="2:11" ht="15" customHeight="1">
      <c r="B16" s="247"/>
      <c r="C16" s="248"/>
      <c r="D16" s="248"/>
      <c r="E16" s="249" t="s">
        <v>77</v>
      </c>
      <c r="F16" s="364" t="s">
        <v>368</v>
      </c>
      <c r="G16" s="364"/>
      <c r="H16" s="364"/>
      <c r="I16" s="364"/>
      <c r="J16" s="364"/>
      <c r="K16" s="244"/>
    </row>
    <row r="17" spans="2:11" ht="15" customHeight="1">
      <c r="B17" s="247"/>
      <c r="C17" s="248"/>
      <c r="D17" s="248"/>
      <c r="E17" s="249" t="s">
        <v>369</v>
      </c>
      <c r="F17" s="364" t="s">
        <v>370</v>
      </c>
      <c r="G17" s="364"/>
      <c r="H17" s="364"/>
      <c r="I17" s="364"/>
      <c r="J17" s="364"/>
      <c r="K17" s="244"/>
    </row>
    <row r="18" spans="2:11" ht="15" customHeight="1">
      <c r="B18" s="247"/>
      <c r="C18" s="248"/>
      <c r="D18" s="248"/>
      <c r="E18" s="249" t="s">
        <v>371</v>
      </c>
      <c r="F18" s="364" t="s">
        <v>372</v>
      </c>
      <c r="G18" s="364"/>
      <c r="H18" s="364"/>
      <c r="I18" s="364"/>
      <c r="J18" s="364"/>
      <c r="K18" s="244"/>
    </row>
    <row r="19" spans="2:11" ht="15" customHeight="1">
      <c r="B19" s="247"/>
      <c r="C19" s="248"/>
      <c r="D19" s="248"/>
      <c r="E19" s="249" t="s">
        <v>373</v>
      </c>
      <c r="F19" s="364" t="s">
        <v>374</v>
      </c>
      <c r="G19" s="364"/>
      <c r="H19" s="364"/>
      <c r="I19" s="364"/>
      <c r="J19" s="364"/>
      <c r="K19" s="244"/>
    </row>
    <row r="20" spans="2:11" ht="15" customHeight="1">
      <c r="B20" s="247"/>
      <c r="C20" s="248"/>
      <c r="D20" s="248"/>
      <c r="E20" s="249" t="s">
        <v>311</v>
      </c>
      <c r="F20" s="364" t="s">
        <v>312</v>
      </c>
      <c r="G20" s="364"/>
      <c r="H20" s="364"/>
      <c r="I20" s="364"/>
      <c r="J20" s="364"/>
      <c r="K20" s="244"/>
    </row>
    <row r="21" spans="2:11" ht="15" customHeight="1">
      <c r="B21" s="247"/>
      <c r="C21" s="248"/>
      <c r="D21" s="248"/>
      <c r="E21" s="249" t="s">
        <v>375</v>
      </c>
      <c r="F21" s="364" t="s">
        <v>376</v>
      </c>
      <c r="G21" s="364"/>
      <c r="H21" s="364"/>
      <c r="I21" s="364"/>
      <c r="J21" s="364"/>
      <c r="K21" s="244"/>
    </row>
    <row r="22" spans="2:11" ht="12.75" customHeight="1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>
      <c r="B23" s="247"/>
      <c r="C23" s="364" t="s">
        <v>377</v>
      </c>
      <c r="D23" s="364"/>
      <c r="E23" s="364"/>
      <c r="F23" s="364"/>
      <c r="G23" s="364"/>
      <c r="H23" s="364"/>
      <c r="I23" s="364"/>
      <c r="J23" s="364"/>
      <c r="K23" s="244"/>
    </row>
    <row r="24" spans="2:11" ht="15" customHeight="1">
      <c r="B24" s="247"/>
      <c r="C24" s="364" t="s">
        <v>378</v>
      </c>
      <c r="D24" s="364"/>
      <c r="E24" s="364"/>
      <c r="F24" s="364"/>
      <c r="G24" s="364"/>
      <c r="H24" s="364"/>
      <c r="I24" s="364"/>
      <c r="J24" s="364"/>
      <c r="K24" s="244"/>
    </row>
    <row r="25" spans="2:11" ht="15" customHeight="1">
      <c r="B25" s="247"/>
      <c r="C25" s="246"/>
      <c r="D25" s="364" t="s">
        <v>379</v>
      </c>
      <c r="E25" s="364"/>
      <c r="F25" s="364"/>
      <c r="G25" s="364"/>
      <c r="H25" s="364"/>
      <c r="I25" s="364"/>
      <c r="J25" s="364"/>
      <c r="K25" s="244"/>
    </row>
    <row r="26" spans="2:11" ht="15" customHeight="1">
      <c r="B26" s="247"/>
      <c r="C26" s="248"/>
      <c r="D26" s="364" t="s">
        <v>380</v>
      </c>
      <c r="E26" s="364"/>
      <c r="F26" s="364"/>
      <c r="G26" s="364"/>
      <c r="H26" s="364"/>
      <c r="I26" s="364"/>
      <c r="J26" s="364"/>
      <c r="K26" s="244"/>
    </row>
    <row r="27" spans="2:11" ht="12.75" customHeight="1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>
      <c r="B28" s="247"/>
      <c r="C28" s="248"/>
      <c r="D28" s="364" t="s">
        <v>381</v>
      </c>
      <c r="E28" s="364"/>
      <c r="F28" s="364"/>
      <c r="G28" s="364"/>
      <c r="H28" s="364"/>
      <c r="I28" s="364"/>
      <c r="J28" s="364"/>
      <c r="K28" s="244"/>
    </row>
    <row r="29" spans="2:11" ht="15" customHeight="1">
      <c r="B29" s="247"/>
      <c r="C29" s="248"/>
      <c r="D29" s="364" t="s">
        <v>382</v>
      </c>
      <c r="E29" s="364"/>
      <c r="F29" s="364"/>
      <c r="G29" s="364"/>
      <c r="H29" s="364"/>
      <c r="I29" s="364"/>
      <c r="J29" s="364"/>
      <c r="K29" s="244"/>
    </row>
    <row r="30" spans="2:11" ht="12.75" customHeight="1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>
      <c r="B31" s="247"/>
      <c r="C31" s="248"/>
      <c r="D31" s="364" t="s">
        <v>383</v>
      </c>
      <c r="E31" s="364"/>
      <c r="F31" s="364"/>
      <c r="G31" s="364"/>
      <c r="H31" s="364"/>
      <c r="I31" s="364"/>
      <c r="J31" s="364"/>
      <c r="K31" s="244"/>
    </row>
    <row r="32" spans="2:11" ht="15" customHeight="1">
      <c r="B32" s="247"/>
      <c r="C32" s="248"/>
      <c r="D32" s="364" t="s">
        <v>384</v>
      </c>
      <c r="E32" s="364"/>
      <c r="F32" s="364"/>
      <c r="G32" s="364"/>
      <c r="H32" s="364"/>
      <c r="I32" s="364"/>
      <c r="J32" s="364"/>
      <c r="K32" s="244"/>
    </row>
    <row r="33" spans="2:11" ht="15" customHeight="1">
      <c r="B33" s="247"/>
      <c r="C33" s="248"/>
      <c r="D33" s="364" t="s">
        <v>385</v>
      </c>
      <c r="E33" s="364"/>
      <c r="F33" s="364"/>
      <c r="G33" s="364"/>
      <c r="H33" s="364"/>
      <c r="I33" s="364"/>
      <c r="J33" s="364"/>
      <c r="K33" s="244"/>
    </row>
    <row r="34" spans="2:11" ht="15" customHeight="1">
      <c r="B34" s="247"/>
      <c r="C34" s="248"/>
      <c r="D34" s="246"/>
      <c r="E34" s="250" t="s">
        <v>99</v>
      </c>
      <c r="F34" s="246"/>
      <c r="G34" s="364" t="s">
        <v>386</v>
      </c>
      <c r="H34" s="364"/>
      <c r="I34" s="364"/>
      <c r="J34" s="364"/>
      <c r="K34" s="244"/>
    </row>
    <row r="35" spans="2:11" ht="30.75" customHeight="1">
      <c r="B35" s="247"/>
      <c r="C35" s="248"/>
      <c r="D35" s="246"/>
      <c r="E35" s="250" t="s">
        <v>387</v>
      </c>
      <c r="F35" s="246"/>
      <c r="G35" s="364" t="s">
        <v>388</v>
      </c>
      <c r="H35" s="364"/>
      <c r="I35" s="364"/>
      <c r="J35" s="364"/>
      <c r="K35" s="244"/>
    </row>
    <row r="36" spans="2:11" ht="15" customHeight="1">
      <c r="B36" s="247"/>
      <c r="C36" s="248"/>
      <c r="D36" s="246"/>
      <c r="E36" s="250" t="s">
        <v>54</v>
      </c>
      <c r="F36" s="246"/>
      <c r="G36" s="364" t="s">
        <v>389</v>
      </c>
      <c r="H36" s="364"/>
      <c r="I36" s="364"/>
      <c r="J36" s="364"/>
      <c r="K36" s="244"/>
    </row>
    <row r="37" spans="2:11" ht="15" customHeight="1">
      <c r="B37" s="247"/>
      <c r="C37" s="248"/>
      <c r="D37" s="246"/>
      <c r="E37" s="250" t="s">
        <v>100</v>
      </c>
      <c r="F37" s="246"/>
      <c r="G37" s="364" t="s">
        <v>390</v>
      </c>
      <c r="H37" s="364"/>
      <c r="I37" s="364"/>
      <c r="J37" s="364"/>
      <c r="K37" s="244"/>
    </row>
    <row r="38" spans="2:11" ht="15" customHeight="1">
      <c r="B38" s="247"/>
      <c r="C38" s="248"/>
      <c r="D38" s="246"/>
      <c r="E38" s="250" t="s">
        <v>101</v>
      </c>
      <c r="F38" s="246"/>
      <c r="G38" s="364" t="s">
        <v>391</v>
      </c>
      <c r="H38" s="364"/>
      <c r="I38" s="364"/>
      <c r="J38" s="364"/>
      <c r="K38" s="244"/>
    </row>
    <row r="39" spans="2:11" ht="15" customHeight="1">
      <c r="B39" s="247"/>
      <c r="C39" s="248"/>
      <c r="D39" s="246"/>
      <c r="E39" s="250" t="s">
        <v>102</v>
      </c>
      <c r="F39" s="246"/>
      <c r="G39" s="364" t="s">
        <v>392</v>
      </c>
      <c r="H39" s="364"/>
      <c r="I39" s="364"/>
      <c r="J39" s="364"/>
      <c r="K39" s="244"/>
    </row>
    <row r="40" spans="2:11" ht="15" customHeight="1">
      <c r="B40" s="247"/>
      <c r="C40" s="248"/>
      <c r="D40" s="246"/>
      <c r="E40" s="250" t="s">
        <v>393</v>
      </c>
      <c r="F40" s="246"/>
      <c r="G40" s="364" t="s">
        <v>394</v>
      </c>
      <c r="H40" s="364"/>
      <c r="I40" s="364"/>
      <c r="J40" s="364"/>
      <c r="K40" s="244"/>
    </row>
    <row r="41" spans="2:11" ht="15" customHeight="1">
      <c r="B41" s="247"/>
      <c r="C41" s="248"/>
      <c r="D41" s="246"/>
      <c r="E41" s="250"/>
      <c r="F41" s="246"/>
      <c r="G41" s="364" t="s">
        <v>395</v>
      </c>
      <c r="H41" s="364"/>
      <c r="I41" s="364"/>
      <c r="J41" s="364"/>
      <c r="K41" s="244"/>
    </row>
    <row r="42" spans="2:11" ht="15" customHeight="1">
      <c r="B42" s="247"/>
      <c r="C42" s="248"/>
      <c r="D42" s="246"/>
      <c r="E42" s="250" t="s">
        <v>396</v>
      </c>
      <c r="F42" s="246"/>
      <c r="G42" s="364" t="s">
        <v>397</v>
      </c>
      <c r="H42" s="364"/>
      <c r="I42" s="364"/>
      <c r="J42" s="364"/>
      <c r="K42" s="244"/>
    </row>
    <row r="43" spans="2:11" ht="15" customHeight="1">
      <c r="B43" s="247"/>
      <c r="C43" s="248"/>
      <c r="D43" s="246"/>
      <c r="E43" s="250" t="s">
        <v>104</v>
      </c>
      <c r="F43" s="246"/>
      <c r="G43" s="364" t="s">
        <v>398</v>
      </c>
      <c r="H43" s="364"/>
      <c r="I43" s="364"/>
      <c r="J43" s="364"/>
      <c r="K43" s="244"/>
    </row>
    <row r="44" spans="2:11" ht="12.75" customHeight="1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>
      <c r="B45" s="247"/>
      <c r="C45" s="248"/>
      <c r="D45" s="364" t="s">
        <v>399</v>
      </c>
      <c r="E45" s="364"/>
      <c r="F45" s="364"/>
      <c r="G45" s="364"/>
      <c r="H45" s="364"/>
      <c r="I45" s="364"/>
      <c r="J45" s="364"/>
      <c r="K45" s="244"/>
    </row>
    <row r="46" spans="2:11" ht="15" customHeight="1">
      <c r="B46" s="247"/>
      <c r="C46" s="248"/>
      <c r="D46" s="248"/>
      <c r="E46" s="364" t="s">
        <v>400</v>
      </c>
      <c r="F46" s="364"/>
      <c r="G46" s="364"/>
      <c r="H46" s="364"/>
      <c r="I46" s="364"/>
      <c r="J46" s="364"/>
      <c r="K46" s="244"/>
    </row>
    <row r="47" spans="2:11" ht="15" customHeight="1">
      <c r="B47" s="247"/>
      <c r="C47" s="248"/>
      <c r="D47" s="248"/>
      <c r="E47" s="364" t="s">
        <v>401</v>
      </c>
      <c r="F47" s="364"/>
      <c r="G47" s="364"/>
      <c r="H47" s="364"/>
      <c r="I47" s="364"/>
      <c r="J47" s="364"/>
      <c r="K47" s="244"/>
    </row>
    <row r="48" spans="2:11" ht="15" customHeight="1">
      <c r="B48" s="247"/>
      <c r="C48" s="248"/>
      <c r="D48" s="248"/>
      <c r="E48" s="364" t="s">
        <v>402</v>
      </c>
      <c r="F48" s="364"/>
      <c r="G48" s="364"/>
      <c r="H48" s="364"/>
      <c r="I48" s="364"/>
      <c r="J48" s="364"/>
      <c r="K48" s="244"/>
    </row>
    <row r="49" spans="2:11" ht="15" customHeight="1">
      <c r="B49" s="247"/>
      <c r="C49" s="248"/>
      <c r="D49" s="364" t="s">
        <v>403</v>
      </c>
      <c r="E49" s="364"/>
      <c r="F49" s="364"/>
      <c r="G49" s="364"/>
      <c r="H49" s="364"/>
      <c r="I49" s="364"/>
      <c r="J49" s="364"/>
      <c r="K49" s="244"/>
    </row>
    <row r="50" spans="2:11" ht="25.5" customHeight="1">
      <c r="B50" s="243"/>
      <c r="C50" s="365" t="s">
        <v>404</v>
      </c>
      <c r="D50" s="365"/>
      <c r="E50" s="365"/>
      <c r="F50" s="365"/>
      <c r="G50" s="365"/>
      <c r="H50" s="365"/>
      <c r="I50" s="365"/>
      <c r="J50" s="365"/>
      <c r="K50" s="244"/>
    </row>
    <row r="51" spans="2:11" ht="5.25" customHeight="1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>
      <c r="B52" s="243"/>
      <c r="C52" s="364" t="s">
        <v>405</v>
      </c>
      <c r="D52" s="364"/>
      <c r="E52" s="364"/>
      <c r="F52" s="364"/>
      <c r="G52" s="364"/>
      <c r="H52" s="364"/>
      <c r="I52" s="364"/>
      <c r="J52" s="364"/>
      <c r="K52" s="244"/>
    </row>
    <row r="53" spans="2:11" ht="15" customHeight="1">
      <c r="B53" s="243"/>
      <c r="C53" s="364" t="s">
        <v>406</v>
      </c>
      <c r="D53" s="364"/>
      <c r="E53" s="364"/>
      <c r="F53" s="364"/>
      <c r="G53" s="364"/>
      <c r="H53" s="364"/>
      <c r="I53" s="364"/>
      <c r="J53" s="364"/>
      <c r="K53" s="244"/>
    </row>
    <row r="54" spans="2:11" ht="12.75" customHeight="1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>
      <c r="B55" s="243"/>
      <c r="C55" s="364" t="s">
        <v>407</v>
      </c>
      <c r="D55" s="364"/>
      <c r="E55" s="364"/>
      <c r="F55" s="364"/>
      <c r="G55" s="364"/>
      <c r="H55" s="364"/>
      <c r="I55" s="364"/>
      <c r="J55" s="364"/>
      <c r="K55" s="244"/>
    </row>
    <row r="56" spans="2:11" ht="15" customHeight="1">
      <c r="B56" s="243"/>
      <c r="C56" s="248"/>
      <c r="D56" s="364" t="s">
        <v>408</v>
      </c>
      <c r="E56" s="364"/>
      <c r="F56" s="364"/>
      <c r="G56" s="364"/>
      <c r="H56" s="364"/>
      <c r="I56" s="364"/>
      <c r="J56" s="364"/>
      <c r="K56" s="244"/>
    </row>
    <row r="57" spans="2:11" ht="15" customHeight="1">
      <c r="B57" s="243"/>
      <c r="C57" s="248"/>
      <c r="D57" s="364" t="s">
        <v>409</v>
      </c>
      <c r="E57" s="364"/>
      <c r="F57" s="364"/>
      <c r="G57" s="364"/>
      <c r="H57" s="364"/>
      <c r="I57" s="364"/>
      <c r="J57" s="364"/>
      <c r="K57" s="244"/>
    </row>
    <row r="58" spans="2:11" ht="15" customHeight="1">
      <c r="B58" s="243"/>
      <c r="C58" s="248"/>
      <c r="D58" s="364" t="s">
        <v>410</v>
      </c>
      <c r="E58" s="364"/>
      <c r="F58" s="364"/>
      <c r="G58" s="364"/>
      <c r="H58" s="364"/>
      <c r="I58" s="364"/>
      <c r="J58" s="364"/>
      <c r="K58" s="244"/>
    </row>
    <row r="59" spans="2:11" ht="15" customHeight="1">
      <c r="B59" s="243"/>
      <c r="C59" s="248"/>
      <c r="D59" s="364" t="s">
        <v>411</v>
      </c>
      <c r="E59" s="364"/>
      <c r="F59" s="364"/>
      <c r="G59" s="364"/>
      <c r="H59" s="364"/>
      <c r="I59" s="364"/>
      <c r="J59" s="364"/>
      <c r="K59" s="244"/>
    </row>
    <row r="60" spans="2:11" ht="15" customHeight="1">
      <c r="B60" s="243"/>
      <c r="C60" s="248"/>
      <c r="D60" s="363" t="s">
        <v>412</v>
      </c>
      <c r="E60" s="363"/>
      <c r="F60" s="363"/>
      <c r="G60" s="363"/>
      <c r="H60" s="363"/>
      <c r="I60" s="363"/>
      <c r="J60" s="363"/>
      <c r="K60" s="244"/>
    </row>
    <row r="61" spans="2:11" ht="15" customHeight="1">
      <c r="B61" s="243"/>
      <c r="C61" s="248"/>
      <c r="D61" s="364" t="s">
        <v>413</v>
      </c>
      <c r="E61" s="364"/>
      <c r="F61" s="364"/>
      <c r="G61" s="364"/>
      <c r="H61" s="364"/>
      <c r="I61" s="364"/>
      <c r="J61" s="364"/>
      <c r="K61" s="244"/>
    </row>
    <row r="62" spans="2:11" ht="12.75" customHeight="1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>
      <c r="B63" s="243"/>
      <c r="C63" s="248"/>
      <c r="D63" s="364" t="s">
        <v>414</v>
      </c>
      <c r="E63" s="364"/>
      <c r="F63" s="364"/>
      <c r="G63" s="364"/>
      <c r="H63" s="364"/>
      <c r="I63" s="364"/>
      <c r="J63" s="364"/>
      <c r="K63" s="244"/>
    </row>
    <row r="64" spans="2:11" ht="15" customHeight="1">
      <c r="B64" s="243"/>
      <c r="C64" s="248"/>
      <c r="D64" s="363" t="s">
        <v>415</v>
      </c>
      <c r="E64" s="363"/>
      <c r="F64" s="363"/>
      <c r="G64" s="363"/>
      <c r="H64" s="363"/>
      <c r="I64" s="363"/>
      <c r="J64" s="363"/>
      <c r="K64" s="244"/>
    </row>
    <row r="65" spans="2:11" ht="15" customHeight="1">
      <c r="B65" s="243"/>
      <c r="C65" s="248"/>
      <c r="D65" s="364" t="s">
        <v>416</v>
      </c>
      <c r="E65" s="364"/>
      <c r="F65" s="364"/>
      <c r="G65" s="364"/>
      <c r="H65" s="364"/>
      <c r="I65" s="364"/>
      <c r="J65" s="364"/>
      <c r="K65" s="244"/>
    </row>
    <row r="66" spans="2:11" ht="15" customHeight="1">
      <c r="B66" s="243"/>
      <c r="C66" s="248"/>
      <c r="D66" s="364" t="s">
        <v>417</v>
      </c>
      <c r="E66" s="364"/>
      <c r="F66" s="364"/>
      <c r="G66" s="364"/>
      <c r="H66" s="364"/>
      <c r="I66" s="364"/>
      <c r="J66" s="364"/>
      <c r="K66" s="244"/>
    </row>
    <row r="67" spans="2:11" ht="15" customHeight="1">
      <c r="B67" s="243"/>
      <c r="C67" s="248"/>
      <c r="D67" s="364" t="s">
        <v>418</v>
      </c>
      <c r="E67" s="364"/>
      <c r="F67" s="364"/>
      <c r="G67" s="364"/>
      <c r="H67" s="364"/>
      <c r="I67" s="364"/>
      <c r="J67" s="364"/>
      <c r="K67" s="244"/>
    </row>
    <row r="68" spans="2:11" ht="15" customHeight="1">
      <c r="B68" s="243"/>
      <c r="C68" s="248"/>
      <c r="D68" s="364" t="s">
        <v>419</v>
      </c>
      <c r="E68" s="364"/>
      <c r="F68" s="364"/>
      <c r="G68" s="364"/>
      <c r="H68" s="364"/>
      <c r="I68" s="364"/>
      <c r="J68" s="364"/>
      <c r="K68" s="244"/>
    </row>
    <row r="69" spans="2:11" ht="12.7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>
      <c r="B73" s="260"/>
      <c r="C73" s="362" t="s">
        <v>84</v>
      </c>
      <c r="D73" s="362"/>
      <c r="E73" s="362"/>
      <c r="F73" s="362"/>
      <c r="G73" s="362"/>
      <c r="H73" s="362"/>
      <c r="I73" s="362"/>
      <c r="J73" s="362"/>
      <c r="K73" s="261"/>
    </row>
    <row r="74" spans="2:11" ht="17.25" customHeight="1">
      <c r="B74" s="260"/>
      <c r="C74" s="262" t="s">
        <v>420</v>
      </c>
      <c r="D74" s="262"/>
      <c r="E74" s="262"/>
      <c r="F74" s="262" t="s">
        <v>421</v>
      </c>
      <c r="G74" s="263"/>
      <c r="H74" s="262" t="s">
        <v>100</v>
      </c>
      <c r="I74" s="262" t="s">
        <v>58</v>
      </c>
      <c r="J74" s="262" t="s">
        <v>422</v>
      </c>
      <c r="K74" s="261"/>
    </row>
    <row r="75" spans="2:11" ht="17.25" customHeight="1">
      <c r="B75" s="260"/>
      <c r="C75" s="264" t="s">
        <v>423</v>
      </c>
      <c r="D75" s="264"/>
      <c r="E75" s="264"/>
      <c r="F75" s="265" t="s">
        <v>424</v>
      </c>
      <c r="G75" s="266"/>
      <c r="H75" s="264"/>
      <c r="I75" s="264"/>
      <c r="J75" s="264" t="s">
        <v>425</v>
      </c>
      <c r="K75" s="261"/>
    </row>
    <row r="76" spans="2:11" ht="5.25" customHeight="1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>
      <c r="B77" s="260"/>
      <c r="C77" s="250" t="s">
        <v>54</v>
      </c>
      <c r="D77" s="267"/>
      <c r="E77" s="267"/>
      <c r="F77" s="269" t="s">
        <v>426</v>
      </c>
      <c r="G77" s="268"/>
      <c r="H77" s="250" t="s">
        <v>427</v>
      </c>
      <c r="I77" s="250" t="s">
        <v>428</v>
      </c>
      <c r="J77" s="250">
        <v>20</v>
      </c>
      <c r="K77" s="261"/>
    </row>
    <row r="78" spans="2:11" ht="15" customHeight="1">
      <c r="B78" s="260"/>
      <c r="C78" s="250" t="s">
        <v>429</v>
      </c>
      <c r="D78" s="250"/>
      <c r="E78" s="250"/>
      <c r="F78" s="269" t="s">
        <v>426</v>
      </c>
      <c r="G78" s="268"/>
      <c r="H78" s="250" t="s">
        <v>430</v>
      </c>
      <c r="I78" s="250" t="s">
        <v>428</v>
      </c>
      <c r="J78" s="250">
        <v>120</v>
      </c>
      <c r="K78" s="261"/>
    </row>
    <row r="79" spans="2:11" ht="15" customHeight="1">
      <c r="B79" s="270"/>
      <c r="C79" s="250" t="s">
        <v>431</v>
      </c>
      <c r="D79" s="250"/>
      <c r="E79" s="250"/>
      <c r="F79" s="269" t="s">
        <v>432</v>
      </c>
      <c r="G79" s="268"/>
      <c r="H79" s="250" t="s">
        <v>433</v>
      </c>
      <c r="I79" s="250" t="s">
        <v>428</v>
      </c>
      <c r="J79" s="250">
        <v>50</v>
      </c>
      <c r="K79" s="261"/>
    </row>
    <row r="80" spans="2:11" ht="15" customHeight="1">
      <c r="B80" s="270"/>
      <c r="C80" s="250" t="s">
        <v>434</v>
      </c>
      <c r="D80" s="250"/>
      <c r="E80" s="250"/>
      <c r="F80" s="269" t="s">
        <v>426</v>
      </c>
      <c r="G80" s="268"/>
      <c r="H80" s="250" t="s">
        <v>435</v>
      </c>
      <c r="I80" s="250" t="s">
        <v>436</v>
      </c>
      <c r="J80" s="250"/>
      <c r="K80" s="261"/>
    </row>
    <row r="81" spans="2:11" ht="15" customHeight="1">
      <c r="B81" s="270"/>
      <c r="C81" s="271" t="s">
        <v>437</v>
      </c>
      <c r="D81" s="271"/>
      <c r="E81" s="271"/>
      <c r="F81" s="272" t="s">
        <v>432</v>
      </c>
      <c r="G81" s="271"/>
      <c r="H81" s="271" t="s">
        <v>438</v>
      </c>
      <c r="I81" s="271" t="s">
        <v>428</v>
      </c>
      <c r="J81" s="271">
        <v>15</v>
      </c>
      <c r="K81" s="261"/>
    </row>
    <row r="82" spans="2:11" ht="15" customHeight="1">
      <c r="B82" s="270"/>
      <c r="C82" s="271" t="s">
        <v>439</v>
      </c>
      <c r="D82" s="271"/>
      <c r="E82" s="271"/>
      <c r="F82" s="272" t="s">
        <v>432</v>
      </c>
      <c r="G82" s="271"/>
      <c r="H82" s="271" t="s">
        <v>440</v>
      </c>
      <c r="I82" s="271" t="s">
        <v>428</v>
      </c>
      <c r="J82" s="271">
        <v>15</v>
      </c>
      <c r="K82" s="261"/>
    </row>
    <row r="83" spans="2:11" ht="15" customHeight="1">
      <c r="B83" s="270"/>
      <c r="C83" s="271" t="s">
        <v>441</v>
      </c>
      <c r="D83" s="271"/>
      <c r="E83" s="271"/>
      <c r="F83" s="272" t="s">
        <v>432</v>
      </c>
      <c r="G83" s="271"/>
      <c r="H83" s="271" t="s">
        <v>442</v>
      </c>
      <c r="I83" s="271" t="s">
        <v>428</v>
      </c>
      <c r="J83" s="271">
        <v>20</v>
      </c>
      <c r="K83" s="261"/>
    </row>
    <row r="84" spans="2:11" ht="15" customHeight="1">
      <c r="B84" s="270"/>
      <c r="C84" s="271" t="s">
        <v>443</v>
      </c>
      <c r="D84" s="271"/>
      <c r="E84" s="271"/>
      <c r="F84" s="272" t="s">
        <v>432</v>
      </c>
      <c r="G84" s="271"/>
      <c r="H84" s="271" t="s">
        <v>444</v>
      </c>
      <c r="I84" s="271" t="s">
        <v>428</v>
      </c>
      <c r="J84" s="271">
        <v>20</v>
      </c>
      <c r="K84" s="261"/>
    </row>
    <row r="85" spans="2:11" ht="15" customHeight="1">
      <c r="B85" s="270"/>
      <c r="C85" s="250" t="s">
        <v>445</v>
      </c>
      <c r="D85" s="250"/>
      <c r="E85" s="250"/>
      <c r="F85" s="269" t="s">
        <v>432</v>
      </c>
      <c r="G85" s="268"/>
      <c r="H85" s="250" t="s">
        <v>446</v>
      </c>
      <c r="I85" s="250" t="s">
        <v>428</v>
      </c>
      <c r="J85" s="250">
        <v>50</v>
      </c>
      <c r="K85" s="261"/>
    </row>
    <row r="86" spans="2:11" ht="15" customHeight="1">
      <c r="B86" s="270"/>
      <c r="C86" s="250" t="s">
        <v>447</v>
      </c>
      <c r="D86" s="250"/>
      <c r="E86" s="250"/>
      <c r="F86" s="269" t="s">
        <v>432</v>
      </c>
      <c r="G86" s="268"/>
      <c r="H86" s="250" t="s">
        <v>448</v>
      </c>
      <c r="I86" s="250" t="s">
        <v>428</v>
      </c>
      <c r="J86" s="250">
        <v>20</v>
      </c>
      <c r="K86" s="261"/>
    </row>
    <row r="87" spans="2:11" ht="15" customHeight="1">
      <c r="B87" s="270"/>
      <c r="C87" s="250" t="s">
        <v>449</v>
      </c>
      <c r="D87" s="250"/>
      <c r="E87" s="250"/>
      <c r="F87" s="269" t="s">
        <v>432</v>
      </c>
      <c r="G87" s="268"/>
      <c r="H87" s="250" t="s">
        <v>450</v>
      </c>
      <c r="I87" s="250" t="s">
        <v>428</v>
      </c>
      <c r="J87" s="250">
        <v>20</v>
      </c>
      <c r="K87" s="261"/>
    </row>
    <row r="88" spans="2:11" ht="15" customHeight="1">
      <c r="B88" s="270"/>
      <c r="C88" s="250" t="s">
        <v>451</v>
      </c>
      <c r="D88" s="250"/>
      <c r="E88" s="250"/>
      <c r="F88" s="269" t="s">
        <v>432</v>
      </c>
      <c r="G88" s="268"/>
      <c r="H88" s="250" t="s">
        <v>452</v>
      </c>
      <c r="I88" s="250" t="s">
        <v>428</v>
      </c>
      <c r="J88" s="250">
        <v>50</v>
      </c>
      <c r="K88" s="261"/>
    </row>
    <row r="89" spans="2:11" ht="15" customHeight="1">
      <c r="B89" s="270"/>
      <c r="C89" s="250" t="s">
        <v>453</v>
      </c>
      <c r="D89" s="250"/>
      <c r="E89" s="250"/>
      <c r="F89" s="269" t="s">
        <v>432</v>
      </c>
      <c r="G89" s="268"/>
      <c r="H89" s="250" t="s">
        <v>453</v>
      </c>
      <c r="I89" s="250" t="s">
        <v>428</v>
      </c>
      <c r="J89" s="250">
        <v>50</v>
      </c>
      <c r="K89" s="261"/>
    </row>
    <row r="90" spans="2:11" ht="15" customHeight="1">
      <c r="B90" s="270"/>
      <c r="C90" s="250" t="s">
        <v>105</v>
      </c>
      <c r="D90" s="250"/>
      <c r="E90" s="250"/>
      <c r="F90" s="269" t="s">
        <v>432</v>
      </c>
      <c r="G90" s="268"/>
      <c r="H90" s="250" t="s">
        <v>454</v>
      </c>
      <c r="I90" s="250" t="s">
        <v>428</v>
      </c>
      <c r="J90" s="250">
        <v>255</v>
      </c>
      <c r="K90" s="261"/>
    </row>
    <row r="91" spans="2:11" ht="15" customHeight="1">
      <c r="B91" s="270"/>
      <c r="C91" s="250" t="s">
        <v>455</v>
      </c>
      <c r="D91" s="250"/>
      <c r="E91" s="250"/>
      <c r="F91" s="269" t="s">
        <v>426</v>
      </c>
      <c r="G91" s="268"/>
      <c r="H91" s="250" t="s">
        <v>456</v>
      </c>
      <c r="I91" s="250" t="s">
        <v>457</v>
      </c>
      <c r="J91" s="250"/>
      <c r="K91" s="261"/>
    </row>
    <row r="92" spans="2:11" ht="15" customHeight="1">
      <c r="B92" s="270"/>
      <c r="C92" s="250" t="s">
        <v>458</v>
      </c>
      <c r="D92" s="250"/>
      <c r="E92" s="250"/>
      <c r="F92" s="269" t="s">
        <v>426</v>
      </c>
      <c r="G92" s="268"/>
      <c r="H92" s="250" t="s">
        <v>459</v>
      </c>
      <c r="I92" s="250" t="s">
        <v>460</v>
      </c>
      <c r="J92" s="250"/>
      <c r="K92" s="261"/>
    </row>
    <row r="93" spans="2:11" ht="15" customHeight="1">
      <c r="B93" s="270"/>
      <c r="C93" s="250" t="s">
        <v>461</v>
      </c>
      <c r="D93" s="250"/>
      <c r="E93" s="250"/>
      <c r="F93" s="269" t="s">
        <v>426</v>
      </c>
      <c r="G93" s="268"/>
      <c r="H93" s="250" t="s">
        <v>461</v>
      </c>
      <c r="I93" s="250" t="s">
        <v>460</v>
      </c>
      <c r="J93" s="250"/>
      <c r="K93" s="261"/>
    </row>
    <row r="94" spans="2:11" ht="15" customHeight="1">
      <c r="B94" s="270"/>
      <c r="C94" s="250" t="s">
        <v>39</v>
      </c>
      <c r="D94" s="250"/>
      <c r="E94" s="250"/>
      <c r="F94" s="269" t="s">
        <v>426</v>
      </c>
      <c r="G94" s="268"/>
      <c r="H94" s="250" t="s">
        <v>462</v>
      </c>
      <c r="I94" s="250" t="s">
        <v>460</v>
      </c>
      <c r="J94" s="250"/>
      <c r="K94" s="261"/>
    </row>
    <row r="95" spans="2:11" ht="15" customHeight="1">
      <c r="B95" s="270"/>
      <c r="C95" s="250" t="s">
        <v>49</v>
      </c>
      <c r="D95" s="250"/>
      <c r="E95" s="250"/>
      <c r="F95" s="269" t="s">
        <v>426</v>
      </c>
      <c r="G95" s="268"/>
      <c r="H95" s="250" t="s">
        <v>463</v>
      </c>
      <c r="I95" s="250" t="s">
        <v>460</v>
      </c>
      <c r="J95" s="250"/>
      <c r="K95" s="261"/>
    </row>
    <row r="96" spans="2:11" ht="15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>
      <c r="B100" s="260"/>
      <c r="C100" s="362" t="s">
        <v>464</v>
      </c>
      <c r="D100" s="362"/>
      <c r="E100" s="362"/>
      <c r="F100" s="362"/>
      <c r="G100" s="362"/>
      <c r="H100" s="362"/>
      <c r="I100" s="362"/>
      <c r="J100" s="362"/>
      <c r="K100" s="261"/>
    </row>
    <row r="101" spans="2:11" ht="17.25" customHeight="1">
      <c r="B101" s="260"/>
      <c r="C101" s="262" t="s">
        <v>420</v>
      </c>
      <c r="D101" s="262"/>
      <c r="E101" s="262"/>
      <c r="F101" s="262" t="s">
        <v>421</v>
      </c>
      <c r="G101" s="263"/>
      <c r="H101" s="262" t="s">
        <v>100</v>
      </c>
      <c r="I101" s="262" t="s">
        <v>58</v>
      </c>
      <c r="J101" s="262" t="s">
        <v>422</v>
      </c>
      <c r="K101" s="261"/>
    </row>
    <row r="102" spans="2:11" ht="17.25" customHeight="1">
      <c r="B102" s="260"/>
      <c r="C102" s="264" t="s">
        <v>423</v>
      </c>
      <c r="D102" s="264"/>
      <c r="E102" s="264"/>
      <c r="F102" s="265" t="s">
        <v>424</v>
      </c>
      <c r="G102" s="266"/>
      <c r="H102" s="264"/>
      <c r="I102" s="264"/>
      <c r="J102" s="264" t="s">
        <v>425</v>
      </c>
      <c r="K102" s="261"/>
    </row>
    <row r="103" spans="2:11" ht="5.25" customHeight="1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>
      <c r="B104" s="260"/>
      <c r="C104" s="250" t="s">
        <v>54</v>
      </c>
      <c r="D104" s="267"/>
      <c r="E104" s="267"/>
      <c r="F104" s="269" t="s">
        <v>426</v>
      </c>
      <c r="G104" s="278"/>
      <c r="H104" s="250" t="s">
        <v>465</v>
      </c>
      <c r="I104" s="250" t="s">
        <v>428</v>
      </c>
      <c r="J104" s="250">
        <v>20</v>
      </c>
      <c r="K104" s="261"/>
    </row>
    <row r="105" spans="2:11" ht="15" customHeight="1">
      <c r="B105" s="260"/>
      <c r="C105" s="250" t="s">
        <v>429</v>
      </c>
      <c r="D105" s="250"/>
      <c r="E105" s="250"/>
      <c r="F105" s="269" t="s">
        <v>426</v>
      </c>
      <c r="G105" s="250"/>
      <c r="H105" s="250" t="s">
        <v>465</v>
      </c>
      <c r="I105" s="250" t="s">
        <v>428</v>
      </c>
      <c r="J105" s="250">
        <v>120</v>
      </c>
      <c r="K105" s="261"/>
    </row>
    <row r="106" spans="2:11" ht="15" customHeight="1">
      <c r="B106" s="270"/>
      <c r="C106" s="250" t="s">
        <v>431</v>
      </c>
      <c r="D106" s="250"/>
      <c r="E106" s="250"/>
      <c r="F106" s="269" t="s">
        <v>432</v>
      </c>
      <c r="G106" s="250"/>
      <c r="H106" s="250" t="s">
        <v>465</v>
      </c>
      <c r="I106" s="250" t="s">
        <v>428</v>
      </c>
      <c r="J106" s="250">
        <v>50</v>
      </c>
      <c r="K106" s="261"/>
    </row>
    <row r="107" spans="2:11" ht="15" customHeight="1">
      <c r="B107" s="270"/>
      <c r="C107" s="250" t="s">
        <v>434</v>
      </c>
      <c r="D107" s="250"/>
      <c r="E107" s="250"/>
      <c r="F107" s="269" t="s">
        <v>426</v>
      </c>
      <c r="G107" s="250"/>
      <c r="H107" s="250" t="s">
        <v>465</v>
      </c>
      <c r="I107" s="250" t="s">
        <v>436</v>
      </c>
      <c r="J107" s="250"/>
      <c r="K107" s="261"/>
    </row>
    <row r="108" spans="2:11" ht="15" customHeight="1">
      <c r="B108" s="270"/>
      <c r="C108" s="250" t="s">
        <v>445</v>
      </c>
      <c r="D108" s="250"/>
      <c r="E108" s="250"/>
      <c r="F108" s="269" t="s">
        <v>432</v>
      </c>
      <c r="G108" s="250"/>
      <c r="H108" s="250" t="s">
        <v>465</v>
      </c>
      <c r="I108" s="250" t="s">
        <v>428</v>
      </c>
      <c r="J108" s="250">
        <v>50</v>
      </c>
      <c r="K108" s="261"/>
    </row>
    <row r="109" spans="2:11" ht="15" customHeight="1">
      <c r="B109" s="270"/>
      <c r="C109" s="250" t="s">
        <v>453</v>
      </c>
      <c r="D109" s="250"/>
      <c r="E109" s="250"/>
      <c r="F109" s="269" t="s">
        <v>432</v>
      </c>
      <c r="G109" s="250"/>
      <c r="H109" s="250" t="s">
        <v>465</v>
      </c>
      <c r="I109" s="250" t="s">
        <v>428</v>
      </c>
      <c r="J109" s="250">
        <v>50</v>
      </c>
      <c r="K109" s="261"/>
    </row>
    <row r="110" spans="2:11" ht="15" customHeight="1">
      <c r="B110" s="270"/>
      <c r="C110" s="250" t="s">
        <v>451</v>
      </c>
      <c r="D110" s="250"/>
      <c r="E110" s="250"/>
      <c r="F110" s="269" t="s">
        <v>432</v>
      </c>
      <c r="G110" s="250"/>
      <c r="H110" s="250" t="s">
        <v>465</v>
      </c>
      <c r="I110" s="250" t="s">
        <v>428</v>
      </c>
      <c r="J110" s="250">
        <v>50</v>
      </c>
      <c r="K110" s="261"/>
    </row>
    <row r="111" spans="2:11" ht="15" customHeight="1">
      <c r="B111" s="270"/>
      <c r="C111" s="250" t="s">
        <v>54</v>
      </c>
      <c r="D111" s="250"/>
      <c r="E111" s="250"/>
      <c r="F111" s="269" t="s">
        <v>426</v>
      </c>
      <c r="G111" s="250"/>
      <c r="H111" s="250" t="s">
        <v>466</v>
      </c>
      <c r="I111" s="250" t="s">
        <v>428</v>
      </c>
      <c r="J111" s="250">
        <v>20</v>
      </c>
      <c r="K111" s="261"/>
    </row>
    <row r="112" spans="2:11" ht="15" customHeight="1">
      <c r="B112" s="270"/>
      <c r="C112" s="250" t="s">
        <v>467</v>
      </c>
      <c r="D112" s="250"/>
      <c r="E112" s="250"/>
      <c r="F112" s="269" t="s">
        <v>426</v>
      </c>
      <c r="G112" s="250"/>
      <c r="H112" s="250" t="s">
        <v>468</v>
      </c>
      <c r="I112" s="250" t="s">
        <v>428</v>
      </c>
      <c r="J112" s="250">
        <v>120</v>
      </c>
      <c r="K112" s="261"/>
    </row>
    <row r="113" spans="2:11" ht="15" customHeight="1">
      <c r="B113" s="270"/>
      <c r="C113" s="250" t="s">
        <v>39</v>
      </c>
      <c r="D113" s="250"/>
      <c r="E113" s="250"/>
      <c r="F113" s="269" t="s">
        <v>426</v>
      </c>
      <c r="G113" s="250"/>
      <c r="H113" s="250" t="s">
        <v>469</v>
      </c>
      <c r="I113" s="250" t="s">
        <v>460</v>
      </c>
      <c r="J113" s="250"/>
      <c r="K113" s="261"/>
    </row>
    <row r="114" spans="2:11" ht="15" customHeight="1">
      <c r="B114" s="270"/>
      <c r="C114" s="250" t="s">
        <v>49</v>
      </c>
      <c r="D114" s="250"/>
      <c r="E114" s="250"/>
      <c r="F114" s="269" t="s">
        <v>426</v>
      </c>
      <c r="G114" s="250"/>
      <c r="H114" s="250" t="s">
        <v>470</v>
      </c>
      <c r="I114" s="250" t="s">
        <v>460</v>
      </c>
      <c r="J114" s="250"/>
      <c r="K114" s="261"/>
    </row>
    <row r="115" spans="2:11" ht="15" customHeight="1">
      <c r="B115" s="270"/>
      <c r="C115" s="250" t="s">
        <v>58</v>
      </c>
      <c r="D115" s="250"/>
      <c r="E115" s="250"/>
      <c r="F115" s="269" t="s">
        <v>426</v>
      </c>
      <c r="G115" s="250"/>
      <c r="H115" s="250" t="s">
        <v>471</v>
      </c>
      <c r="I115" s="250" t="s">
        <v>472</v>
      </c>
      <c r="J115" s="250"/>
      <c r="K115" s="261"/>
    </row>
    <row r="116" spans="2:11" ht="15" customHeight="1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>
      <c r="B120" s="285"/>
      <c r="C120" s="361" t="s">
        <v>473</v>
      </c>
      <c r="D120" s="361"/>
      <c r="E120" s="361"/>
      <c r="F120" s="361"/>
      <c r="G120" s="361"/>
      <c r="H120" s="361"/>
      <c r="I120" s="361"/>
      <c r="J120" s="361"/>
      <c r="K120" s="286"/>
    </row>
    <row r="121" spans="2:11" ht="17.25" customHeight="1">
      <c r="B121" s="287"/>
      <c r="C121" s="262" t="s">
        <v>420</v>
      </c>
      <c r="D121" s="262"/>
      <c r="E121" s="262"/>
      <c r="F121" s="262" t="s">
        <v>421</v>
      </c>
      <c r="G121" s="263"/>
      <c r="H121" s="262" t="s">
        <v>100</v>
      </c>
      <c r="I121" s="262" t="s">
        <v>58</v>
      </c>
      <c r="J121" s="262" t="s">
        <v>422</v>
      </c>
      <c r="K121" s="288"/>
    </row>
    <row r="122" spans="2:11" ht="17.25" customHeight="1">
      <c r="B122" s="287"/>
      <c r="C122" s="264" t="s">
        <v>423</v>
      </c>
      <c r="D122" s="264"/>
      <c r="E122" s="264"/>
      <c r="F122" s="265" t="s">
        <v>424</v>
      </c>
      <c r="G122" s="266"/>
      <c r="H122" s="264"/>
      <c r="I122" s="264"/>
      <c r="J122" s="264" t="s">
        <v>425</v>
      </c>
      <c r="K122" s="288"/>
    </row>
    <row r="123" spans="2:11" ht="5.25" customHeight="1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>
      <c r="B124" s="289"/>
      <c r="C124" s="250" t="s">
        <v>429</v>
      </c>
      <c r="D124" s="267"/>
      <c r="E124" s="267"/>
      <c r="F124" s="269" t="s">
        <v>426</v>
      </c>
      <c r="G124" s="250"/>
      <c r="H124" s="250" t="s">
        <v>465</v>
      </c>
      <c r="I124" s="250" t="s">
        <v>428</v>
      </c>
      <c r="J124" s="250">
        <v>120</v>
      </c>
      <c r="K124" s="291"/>
    </row>
    <row r="125" spans="2:11" ht="15" customHeight="1">
      <c r="B125" s="289"/>
      <c r="C125" s="250" t="s">
        <v>474</v>
      </c>
      <c r="D125" s="250"/>
      <c r="E125" s="250"/>
      <c r="F125" s="269" t="s">
        <v>426</v>
      </c>
      <c r="G125" s="250"/>
      <c r="H125" s="250" t="s">
        <v>475</v>
      </c>
      <c r="I125" s="250" t="s">
        <v>428</v>
      </c>
      <c r="J125" s="250" t="s">
        <v>476</v>
      </c>
      <c r="K125" s="291"/>
    </row>
    <row r="126" spans="2:11" ht="15" customHeight="1">
      <c r="B126" s="289"/>
      <c r="C126" s="250" t="s">
        <v>375</v>
      </c>
      <c r="D126" s="250"/>
      <c r="E126" s="250"/>
      <c r="F126" s="269" t="s">
        <v>426</v>
      </c>
      <c r="G126" s="250"/>
      <c r="H126" s="250" t="s">
        <v>477</v>
      </c>
      <c r="I126" s="250" t="s">
        <v>428</v>
      </c>
      <c r="J126" s="250" t="s">
        <v>476</v>
      </c>
      <c r="K126" s="291"/>
    </row>
    <row r="127" spans="2:11" ht="15" customHeight="1">
      <c r="B127" s="289"/>
      <c r="C127" s="250" t="s">
        <v>437</v>
      </c>
      <c r="D127" s="250"/>
      <c r="E127" s="250"/>
      <c r="F127" s="269" t="s">
        <v>432</v>
      </c>
      <c r="G127" s="250"/>
      <c r="H127" s="250" t="s">
        <v>438</v>
      </c>
      <c r="I127" s="250" t="s">
        <v>428</v>
      </c>
      <c r="J127" s="250">
        <v>15</v>
      </c>
      <c r="K127" s="291"/>
    </row>
    <row r="128" spans="2:11" ht="15" customHeight="1">
      <c r="B128" s="289"/>
      <c r="C128" s="271" t="s">
        <v>439</v>
      </c>
      <c r="D128" s="271"/>
      <c r="E128" s="271"/>
      <c r="F128" s="272" t="s">
        <v>432</v>
      </c>
      <c r="G128" s="271"/>
      <c r="H128" s="271" t="s">
        <v>440</v>
      </c>
      <c r="I128" s="271" t="s">
        <v>428</v>
      </c>
      <c r="J128" s="271">
        <v>15</v>
      </c>
      <c r="K128" s="291"/>
    </row>
    <row r="129" spans="2:11" ht="15" customHeight="1">
      <c r="B129" s="289"/>
      <c r="C129" s="271" t="s">
        <v>441</v>
      </c>
      <c r="D129" s="271"/>
      <c r="E129" s="271"/>
      <c r="F129" s="272" t="s">
        <v>432</v>
      </c>
      <c r="G129" s="271"/>
      <c r="H129" s="271" t="s">
        <v>442</v>
      </c>
      <c r="I129" s="271" t="s">
        <v>428</v>
      </c>
      <c r="J129" s="271">
        <v>20</v>
      </c>
      <c r="K129" s="291"/>
    </row>
    <row r="130" spans="2:11" ht="15" customHeight="1">
      <c r="B130" s="289"/>
      <c r="C130" s="271" t="s">
        <v>443</v>
      </c>
      <c r="D130" s="271"/>
      <c r="E130" s="271"/>
      <c r="F130" s="272" t="s">
        <v>432</v>
      </c>
      <c r="G130" s="271"/>
      <c r="H130" s="271" t="s">
        <v>444</v>
      </c>
      <c r="I130" s="271" t="s">
        <v>428</v>
      </c>
      <c r="J130" s="271">
        <v>20</v>
      </c>
      <c r="K130" s="291"/>
    </row>
    <row r="131" spans="2:11" ht="15" customHeight="1">
      <c r="B131" s="289"/>
      <c r="C131" s="250" t="s">
        <v>431</v>
      </c>
      <c r="D131" s="250"/>
      <c r="E131" s="250"/>
      <c r="F131" s="269" t="s">
        <v>432</v>
      </c>
      <c r="G131" s="250"/>
      <c r="H131" s="250" t="s">
        <v>465</v>
      </c>
      <c r="I131" s="250" t="s">
        <v>428</v>
      </c>
      <c r="J131" s="250">
        <v>50</v>
      </c>
      <c r="K131" s="291"/>
    </row>
    <row r="132" spans="2:11" ht="15" customHeight="1">
      <c r="B132" s="289"/>
      <c r="C132" s="250" t="s">
        <v>445</v>
      </c>
      <c r="D132" s="250"/>
      <c r="E132" s="250"/>
      <c r="F132" s="269" t="s">
        <v>432</v>
      </c>
      <c r="G132" s="250"/>
      <c r="H132" s="250" t="s">
        <v>465</v>
      </c>
      <c r="I132" s="250" t="s">
        <v>428</v>
      </c>
      <c r="J132" s="250">
        <v>50</v>
      </c>
      <c r="K132" s="291"/>
    </row>
    <row r="133" spans="2:11" ht="15" customHeight="1">
      <c r="B133" s="289"/>
      <c r="C133" s="250" t="s">
        <v>451</v>
      </c>
      <c r="D133" s="250"/>
      <c r="E133" s="250"/>
      <c r="F133" s="269" t="s">
        <v>432</v>
      </c>
      <c r="G133" s="250"/>
      <c r="H133" s="250" t="s">
        <v>465</v>
      </c>
      <c r="I133" s="250" t="s">
        <v>428</v>
      </c>
      <c r="J133" s="250">
        <v>50</v>
      </c>
      <c r="K133" s="291"/>
    </row>
    <row r="134" spans="2:11" ht="15" customHeight="1">
      <c r="B134" s="289"/>
      <c r="C134" s="250" t="s">
        <v>453</v>
      </c>
      <c r="D134" s="250"/>
      <c r="E134" s="250"/>
      <c r="F134" s="269" t="s">
        <v>432</v>
      </c>
      <c r="G134" s="250"/>
      <c r="H134" s="250" t="s">
        <v>465</v>
      </c>
      <c r="I134" s="250" t="s">
        <v>428</v>
      </c>
      <c r="J134" s="250">
        <v>50</v>
      </c>
      <c r="K134" s="291"/>
    </row>
    <row r="135" spans="2:11" ht="15" customHeight="1">
      <c r="B135" s="289"/>
      <c r="C135" s="250" t="s">
        <v>105</v>
      </c>
      <c r="D135" s="250"/>
      <c r="E135" s="250"/>
      <c r="F135" s="269" t="s">
        <v>432</v>
      </c>
      <c r="G135" s="250"/>
      <c r="H135" s="250" t="s">
        <v>478</v>
      </c>
      <c r="I135" s="250" t="s">
        <v>428</v>
      </c>
      <c r="J135" s="250">
        <v>255</v>
      </c>
      <c r="K135" s="291"/>
    </row>
    <row r="136" spans="2:11" ht="15" customHeight="1">
      <c r="B136" s="289"/>
      <c r="C136" s="250" t="s">
        <v>455</v>
      </c>
      <c r="D136" s="250"/>
      <c r="E136" s="250"/>
      <c r="F136" s="269" t="s">
        <v>426</v>
      </c>
      <c r="G136" s="250"/>
      <c r="H136" s="250" t="s">
        <v>479</v>
      </c>
      <c r="I136" s="250" t="s">
        <v>457</v>
      </c>
      <c r="J136" s="250"/>
      <c r="K136" s="291"/>
    </row>
    <row r="137" spans="2:11" ht="15" customHeight="1">
      <c r="B137" s="289"/>
      <c r="C137" s="250" t="s">
        <v>458</v>
      </c>
      <c r="D137" s="250"/>
      <c r="E137" s="250"/>
      <c r="F137" s="269" t="s">
        <v>426</v>
      </c>
      <c r="G137" s="250"/>
      <c r="H137" s="250" t="s">
        <v>480</v>
      </c>
      <c r="I137" s="250" t="s">
        <v>460</v>
      </c>
      <c r="J137" s="250"/>
      <c r="K137" s="291"/>
    </row>
    <row r="138" spans="2:11" ht="15" customHeight="1">
      <c r="B138" s="289"/>
      <c r="C138" s="250" t="s">
        <v>461</v>
      </c>
      <c r="D138" s="250"/>
      <c r="E138" s="250"/>
      <c r="F138" s="269" t="s">
        <v>426</v>
      </c>
      <c r="G138" s="250"/>
      <c r="H138" s="250" t="s">
        <v>461</v>
      </c>
      <c r="I138" s="250" t="s">
        <v>460</v>
      </c>
      <c r="J138" s="250"/>
      <c r="K138" s="291"/>
    </row>
    <row r="139" spans="2:11" ht="15" customHeight="1">
      <c r="B139" s="289"/>
      <c r="C139" s="250" t="s">
        <v>39</v>
      </c>
      <c r="D139" s="250"/>
      <c r="E139" s="250"/>
      <c r="F139" s="269" t="s">
        <v>426</v>
      </c>
      <c r="G139" s="250"/>
      <c r="H139" s="250" t="s">
        <v>481</v>
      </c>
      <c r="I139" s="250" t="s">
        <v>460</v>
      </c>
      <c r="J139" s="250"/>
      <c r="K139" s="291"/>
    </row>
    <row r="140" spans="2:11" ht="15" customHeight="1">
      <c r="B140" s="289"/>
      <c r="C140" s="250" t="s">
        <v>482</v>
      </c>
      <c r="D140" s="250"/>
      <c r="E140" s="250"/>
      <c r="F140" s="269" t="s">
        <v>426</v>
      </c>
      <c r="G140" s="250"/>
      <c r="H140" s="250" t="s">
        <v>483</v>
      </c>
      <c r="I140" s="250" t="s">
        <v>460</v>
      </c>
      <c r="J140" s="250"/>
      <c r="K140" s="291"/>
    </row>
    <row r="141" spans="2:11" ht="15" customHeight="1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>
      <c r="B145" s="260"/>
      <c r="C145" s="362" t="s">
        <v>484</v>
      </c>
      <c r="D145" s="362"/>
      <c r="E145" s="362"/>
      <c r="F145" s="362"/>
      <c r="G145" s="362"/>
      <c r="H145" s="362"/>
      <c r="I145" s="362"/>
      <c r="J145" s="362"/>
      <c r="K145" s="261"/>
    </row>
    <row r="146" spans="2:11" ht="17.25" customHeight="1">
      <c r="B146" s="260"/>
      <c r="C146" s="262" t="s">
        <v>420</v>
      </c>
      <c r="D146" s="262"/>
      <c r="E146" s="262"/>
      <c r="F146" s="262" t="s">
        <v>421</v>
      </c>
      <c r="G146" s="263"/>
      <c r="H146" s="262" t="s">
        <v>100</v>
      </c>
      <c r="I146" s="262" t="s">
        <v>58</v>
      </c>
      <c r="J146" s="262" t="s">
        <v>422</v>
      </c>
      <c r="K146" s="261"/>
    </row>
    <row r="147" spans="2:11" ht="17.25" customHeight="1">
      <c r="B147" s="260"/>
      <c r="C147" s="264" t="s">
        <v>423</v>
      </c>
      <c r="D147" s="264"/>
      <c r="E147" s="264"/>
      <c r="F147" s="265" t="s">
        <v>424</v>
      </c>
      <c r="G147" s="266"/>
      <c r="H147" s="264"/>
      <c r="I147" s="264"/>
      <c r="J147" s="264" t="s">
        <v>425</v>
      </c>
      <c r="K147" s="261"/>
    </row>
    <row r="148" spans="2:11" ht="5.25" customHeight="1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>
      <c r="B149" s="270"/>
      <c r="C149" s="295" t="s">
        <v>429</v>
      </c>
      <c r="D149" s="250"/>
      <c r="E149" s="250"/>
      <c r="F149" s="296" t="s">
        <v>426</v>
      </c>
      <c r="G149" s="250"/>
      <c r="H149" s="295" t="s">
        <v>465</v>
      </c>
      <c r="I149" s="295" t="s">
        <v>428</v>
      </c>
      <c r="J149" s="295">
        <v>120</v>
      </c>
      <c r="K149" s="291"/>
    </row>
    <row r="150" spans="2:11" ht="15" customHeight="1">
      <c r="B150" s="270"/>
      <c r="C150" s="295" t="s">
        <v>474</v>
      </c>
      <c r="D150" s="250"/>
      <c r="E150" s="250"/>
      <c r="F150" s="296" t="s">
        <v>426</v>
      </c>
      <c r="G150" s="250"/>
      <c r="H150" s="295" t="s">
        <v>485</v>
      </c>
      <c r="I150" s="295" t="s">
        <v>428</v>
      </c>
      <c r="J150" s="295" t="s">
        <v>476</v>
      </c>
      <c r="K150" s="291"/>
    </row>
    <row r="151" spans="2:11" ht="15" customHeight="1">
      <c r="B151" s="270"/>
      <c r="C151" s="295" t="s">
        <v>375</v>
      </c>
      <c r="D151" s="250"/>
      <c r="E151" s="250"/>
      <c r="F151" s="296" t="s">
        <v>426</v>
      </c>
      <c r="G151" s="250"/>
      <c r="H151" s="295" t="s">
        <v>486</v>
      </c>
      <c r="I151" s="295" t="s">
        <v>428</v>
      </c>
      <c r="J151" s="295" t="s">
        <v>476</v>
      </c>
      <c r="K151" s="291"/>
    </row>
    <row r="152" spans="2:11" ht="15" customHeight="1">
      <c r="B152" s="270"/>
      <c r="C152" s="295" t="s">
        <v>431</v>
      </c>
      <c r="D152" s="250"/>
      <c r="E152" s="250"/>
      <c r="F152" s="296" t="s">
        <v>432</v>
      </c>
      <c r="G152" s="250"/>
      <c r="H152" s="295" t="s">
        <v>465</v>
      </c>
      <c r="I152" s="295" t="s">
        <v>428</v>
      </c>
      <c r="J152" s="295">
        <v>50</v>
      </c>
      <c r="K152" s="291"/>
    </row>
    <row r="153" spans="2:11" ht="15" customHeight="1">
      <c r="B153" s="270"/>
      <c r="C153" s="295" t="s">
        <v>434</v>
      </c>
      <c r="D153" s="250"/>
      <c r="E153" s="250"/>
      <c r="F153" s="296" t="s">
        <v>426</v>
      </c>
      <c r="G153" s="250"/>
      <c r="H153" s="295" t="s">
        <v>465</v>
      </c>
      <c r="I153" s="295" t="s">
        <v>436</v>
      </c>
      <c r="J153" s="295"/>
      <c r="K153" s="291"/>
    </row>
    <row r="154" spans="2:11" ht="15" customHeight="1">
      <c r="B154" s="270"/>
      <c r="C154" s="295" t="s">
        <v>445</v>
      </c>
      <c r="D154" s="250"/>
      <c r="E154" s="250"/>
      <c r="F154" s="296" t="s">
        <v>432</v>
      </c>
      <c r="G154" s="250"/>
      <c r="H154" s="295" t="s">
        <v>465</v>
      </c>
      <c r="I154" s="295" t="s">
        <v>428</v>
      </c>
      <c r="J154" s="295">
        <v>50</v>
      </c>
      <c r="K154" s="291"/>
    </row>
    <row r="155" spans="2:11" ht="15" customHeight="1">
      <c r="B155" s="270"/>
      <c r="C155" s="295" t="s">
        <v>453</v>
      </c>
      <c r="D155" s="250"/>
      <c r="E155" s="250"/>
      <c r="F155" s="296" t="s">
        <v>432</v>
      </c>
      <c r="G155" s="250"/>
      <c r="H155" s="295" t="s">
        <v>465</v>
      </c>
      <c r="I155" s="295" t="s">
        <v>428</v>
      </c>
      <c r="J155" s="295">
        <v>50</v>
      </c>
      <c r="K155" s="291"/>
    </row>
    <row r="156" spans="2:11" ht="15" customHeight="1">
      <c r="B156" s="270"/>
      <c r="C156" s="295" t="s">
        <v>451</v>
      </c>
      <c r="D156" s="250"/>
      <c r="E156" s="250"/>
      <c r="F156" s="296" t="s">
        <v>432</v>
      </c>
      <c r="G156" s="250"/>
      <c r="H156" s="295" t="s">
        <v>465</v>
      </c>
      <c r="I156" s="295" t="s">
        <v>428</v>
      </c>
      <c r="J156" s="295">
        <v>50</v>
      </c>
      <c r="K156" s="291"/>
    </row>
    <row r="157" spans="2:11" ht="15" customHeight="1">
      <c r="B157" s="270"/>
      <c r="C157" s="295" t="s">
        <v>88</v>
      </c>
      <c r="D157" s="250"/>
      <c r="E157" s="250"/>
      <c r="F157" s="296" t="s">
        <v>426</v>
      </c>
      <c r="G157" s="250"/>
      <c r="H157" s="295" t="s">
        <v>487</v>
      </c>
      <c r="I157" s="295" t="s">
        <v>428</v>
      </c>
      <c r="J157" s="295" t="s">
        <v>488</v>
      </c>
      <c r="K157" s="291"/>
    </row>
    <row r="158" spans="2:11" ht="15" customHeight="1">
      <c r="B158" s="270"/>
      <c r="C158" s="295" t="s">
        <v>489</v>
      </c>
      <c r="D158" s="250"/>
      <c r="E158" s="250"/>
      <c r="F158" s="296" t="s">
        <v>426</v>
      </c>
      <c r="G158" s="250"/>
      <c r="H158" s="295" t="s">
        <v>490</v>
      </c>
      <c r="I158" s="295" t="s">
        <v>460</v>
      </c>
      <c r="J158" s="295"/>
      <c r="K158" s="291"/>
    </row>
    <row r="159" spans="2:11" ht="15" customHeight="1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>
      <c r="B163" s="241"/>
      <c r="C163" s="361" t="s">
        <v>491</v>
      </c>
      <c r="D163" s="361"/>
      <c r="E163" s="361"/>
      <c r="F163" s="361"/>
      <c r="G163" s="361"/>
      <c r="H163" s="361"/>
      <c r="I163" s="361"/>
      <c r="J163" s="361"/>
      <c r="K163" s="242"/>
    </row>
    <row r="164" spans="2:11" ht="17.25" customHeight="1">
      <c r="B164" s="241"/>
      <c r="C164" s="262" t="s">
        <v>420</v>
      </c>
      <c r="D164" s="262"/>
      <c r="E164" s="262"/>
      <c r="F164" s="262" t="s">
        <v>421</v>
      </c>
      <c r="G164" s="299"/>
      <c r="H164" s="300" t="s">
        <v>100</v>
      </c>
      <c r="I164" s="300" t="s">
        <v>58</v>
      </c>
      <c r="J164" s="262" t="s">
        <v>422</v>
      </c>
      <c r="K164" s="242"/>
    </row>
    <row r="165" spans="2:11" ht="17.25" customHeight="1">
      <c r="B165" s="243"/>
      <c r="C165" s="264" t="s">
        <v>423</v>
      </c>
      <c r="D165" s="264"/>
      <c r="E165" s="264"/>
      <c r="F165" s="265" t="s">
        <v>424</v>
      </c>
      <c r="G165" s="301"/>
      <c r="H165" s="302"/>
      <c r="I165" s="302"/>
      <c r="J165" s="264" t="s">
        <v>425</v>
      </c>
      <c r="K165" s="244"/>
    </row>
    <row r="166" spans="2:11" ht="5.25" customHeight="1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>
      <c r="B167" s="270"/>
      <c r="C167" s="250" t="s">
        <v>429</v>
      </c>
      <c r="D167" s="250"/>
      <c r="E167" s="250"/>
      <c r="F167" s="269" t="s">
        <v>426</v>
      </c>
      <c r="G167" s="250"/>
      <c r="H167" s="250" t="s">
        <v>465</v>
      </c>
      <c r="I167" s="250" t="s">
        <v>428</v>
      </c>
      <c r="J167" s="250">
        <v>120</v>
      </c>
      <c r="K167" s="291"/>
    </row>
    <row r="168" spans="2:11" ht="15" customHeight="1">
      <c r="B168" s="270"/>
      <c r="C168" s="250" t="s">
        <v>474</v>
      </c>
      <c r="D168" s="250"/>
      <c r="E168" s="250"/>
      <c r="F168" s="269" t="s">
        <v>426</v>
      </c>
      <c r="G168" s="250"/>
      <c r="H168" s="250" t="s">
        <v>475</v>
      </c>
      <c r="I168" s="250" t="s">
        <v>428</v>
      </c>
      <c r="J168" s="250" t="s">
        <v>476</v>
      </c>
      <c r="K168" s="291"/>
    </row>
    <row r="169" spans="2:11" ht="15" customHeight="1">
      <c r="B169" s="270"/>
      <c r="C169" s="250" t="s">
        <v>375</v>
      </c>
      <c r="D169" s="250"/>
      <c r="E169" s="250"/>
      <c r="F169" s="269" t="s">
        <v>426</v>
      </c>
      <c r="G169" s="250"/>
      <c r="H169" s="250" t="s">
        <v>492</v>
      </c>
      <c r="I169" s="250" t="s">
        <v>428</v>
      </c>
      <c r="J169" s="250" t="s">
        <v>476</v>
      </c>
      <c r="K169" s="291"/>
    </row>
    <row r="170" spans="2:11" ht="15" customHeight="1">
      <c r="B170" s="270"/>
      <c r="C170" s="250" t="s">
        <v>431</v>
      </c>
      <c r="D170" s="250"/>
      <c r="E170" s="250"/>
      <c r="F170" s="269" t="s">
        <v>432</v>
      </c>
      <c r="G170" s="250"/>
      <c r="H170" s="250" t="s">
        <v>492</v>
      </c>
      <c r="I170" s="250" t="s">
        <v>428</v>
      </c>
      <c r="J170" s="250">
        <v>50</v>
      </c>
      <c r="K170" s="291"/>
    </row>
    <row r="171" spans="2:11" ht="15" customHeight="1">
      <c r="B171" s="270"/>
      <c r="C171" s="250" t="s">
        <v>434</v>
      </c>
      <c r="D171" s="250"/>
      <c r="E171" s="250"/>
      <c r="F171" s="269" t="s">
        <v>426</v>
      </c>
      <c r="G171" s="250"/>
      <c r="H171" s="250" t="s">
        <v>492</v>
      </c>
      <c r="I171" s="250" t="s">
        <v>436</v>
      </c>
      <c r="J171" s="250"/>
      <c r="K171" s="291"/>
    </row>
    <row r="172" spans="2:11" ht="15" customHeight="1">
      <c r="B172" s="270"/>
      <c r="C172" s="250" t="s">
        <v>445</v>
      </c>
      <c r="D172" s="250"/>
      <c r="E172" s="250"/>
      <c r="F172" s="269" t="s">
        <v>432</v>
      </c>
      <c r="G172" s="250"/>
      <c r="H172" s="250" t="s">
        <v>492</v>
      </c>
      <c r="I172" s="250" t="s">
        <v>428</v>
      </c>
      <c r="J172" s="250">
        <v>50</v>
      </c>
      <c r="K172" s="291"/>
    </row>
    <row r="173" spans="2:11" ht="15" customHeight="1">
      <c r="B173" s="270"/>
      <c r="C173" s="250" t="s">
        <v>453</v>
      </c>
      <c r="D173" s="250"/>
      <c r="E173" s="250"/>
      <c r="F173" s="269" t="s">
        <v>432</v>
      </c>
      <c r="G173" s="250"/>
      <c r="H173" s="250" t="s">
        <v>492</v>
      </c>
      <c r="I173" s="250" t="s">
        <v>428</v>
      </c>
      <c r="J173" s="250">
        <v>50</v>
      </c>
      <c r="K173" s="291"/>
    </row>
    <row r="174" spans="2:11" ht="15" customHeight="1">
      <c r="B174" s="270"/>
      <c r="C174" s="250" t="s">
        <v>451</v>
      </c>
      <c r="D174" s="250"/>
      <c r="E174" s="250"/>
      <c r="F174" s="269" t="s">
        <v>432</v>
      </c>
      <c r="G174" s="250"/>
      <c r="H174" s="250" t="s">
        <v>492</v>
      </c>
      <c r="I174" s="250" t="s">
        <v>428</v>
      </c>
      <c r="J174" s="250">
        <v>50</v>
      </c>
      <c r="K174" s="291"/>
    </row>
    <row r="175" spans="2:11" ht="15" customHeight="1">
      <c r="B175" s="270"/>
      <c r="C175" s="250" t="s">
        <v>99</v>
      </c>
      <c r="D175" s="250"/>
      <c r="E175" s="250"/>
      <c r="F175" s="269" t="s">
        <v>426</v>
      </c>
      <c r="G175" s="250"/>
      <c r="H175" s="250" t="s">
        <v>493</v>
      </c>
      <c r="I175" s="250" t="s">
        <v>494</v>
      </c>
      <c r="J175" s="250"/>
      <c r="K175" s="291"/>
    </row>
    <row r="176" spans="2:11" ht="15" customHeight="1">
      <c r="B176" s="270"/>
      <c r="C176" s="250" t="s">
        <v>58</v>
      </c>
      <c r="D176" s="250"/>
      <c r="E176" s="250"/>
      <c r="F176" s="269" t="s">
        <v>426</v>
      </c>
      <c r="G176" s="250"/>
      <c r="H176" s="250" t="s">
        <v>495</v>
      </c>
      <c r="I176" s="250" t="s">
        <v>496</v>
      </c>
      <c r="J176" s="250">
        <v>1</v>
      </c>
      <c r="K176" s="291"/>
    </row>
    <row r="177" spans="2:11" ht="15" customHeight="1">
      <c r="B177" s="270"/>
      <c r="C177" s="250" t="s">
        <v>54</v>
      </c>
      <c r="D177" s="250"/>
      <c r="E177" s="250"/>
      <c r="F177" s="269" t="s">
        <v>426</v>
      </c>
      <c r="G177" s="250"/>
      <c r="H177" s="250" t="s">
        <v>497</v>
      </c>
      <c r="I177" s="250" t="s">
        <v>428</v>
      </c>
      <c r="J177" s="250">
        <v>20</v>
      </c>
      <c r="K177" s="291"/>
    </row>
    <row r="178" spans="2:11" ht="15" customHeight="1">
      <c r="B178" s="270"/>
      <c r="C178" s="250" t="s">
        <v>100</v>
      </c>
      <c r="D178" s="250"/>
      <c r="E178" s="250"/>
      <c r="F178" s="269" t="s">
        <v>426</v>
      </c>
      <c r="G178" s="250"/>
      <c r="H178" s="250" t="s">
        <v>498</v>
      </c>
      <c r="I178" s="250" t="s">
        <v>428</v>
      </c>
      <c r="J178" s="250">
        <v>255</v>
      </c>
      <c r="K178" s="291"/>
    </row>
    <row r="179" spans="2:11" ht="15" customHeight="1">
      <c r="B179" s="270"/>
      <c r="C179" s="250" t="s">
        <v>101</v>
      </c>
      <c r="D179" s="250"/>
      <c r="E179" s="250"/>
      <c r="F179" s="269" t="s">
        <v>426</v>
      </c>
      <c r="G179" s="250"/>
      <c r="H179" s="250" t="s">
        <v>391</v>
      </c>
      <c r="I179" s="250" t="s">
        <v>428</v>
      </c>
      <c r="J179" s="250">
        <v>10</v>
      </c>
      <c r="K179" s="291"/>
    </row>
    <row r="180" spans="2:11" ht="15" customHeight="1">
      <c r="B180" s="270"/>
      <c r="C180" s="250" t="s">
        <v>102</v>
      </c>
      <c r="D180" s="250"/>
      <c r="E180" s="250"/>
      <c r="F180" s="269" t="s">
        <v>426</v>
      </c>
      <c r="G180" s="250"/>
      <c r="H180" s="250" t="s">
        <v>499</v>
      </c>
      <c r="I180" s="250" t="s">
        <v>460</v>
      </c>
      <c r="J180" s="250"/>
      <c r="K180" s="291"/>
    </row>
    <row r="181" spans="2:11" ht="15" customHeight="1">
      <c r="B181" s="270"/>
      <c r="C181" s="250" t="s">
        <v>500</v>
      </c>
      <c r="D181" s="250"/>
      <c r="E181" s="250"/>
      <c r="F181" s="269" t="s">
        <v>426</v>
      </c>
      <c r="G181" s="250"/>
      <c r="H181" s="250" t="s">
        <v>501</v>
      </c>
      <c r="I181" s="250" t="s">
        <v>460</v>
      </c>
      <c r="J181" s="250"/>
      <c r="K181" s="291"/>
    </row>
    <row r="182" spans="2:11" ht="15" customHeight="1">
      <c r="B182" s="270"/>
      <c r="C182" s="250" t="s">
        <v>489</v>
      </c>
      <c r="D182" s="250"/>
      <c r="E182" s="250"/>
      <c r="F182" s="269" t="s">
        <v>426</v>
      </c>
      <c r="G182" s="250"/>
      <c r="H182" s="250" t="s">
        <v>502</v>
      </c>
      <c r="I182" s="250" t="s">
        <v>460</v>
      </c>
      <c r="J182" s="250"/>
      <c r="K182" s="291"/>
    </row>
    <row r="183" spans="2:11" ht="15" customHeight="1">
      <c r="B183" s="270"/>
      <c r="C183" s="250" t="s">
        <v>104</v>
      </c>
      <c r="D183" s="250"/>
      <c r="E183" s="250"/>
      <c r="F183" s="269" t="s">
        <v>432</v>
      </c>
      <c r="G183" s="250"/>
      <c r="H183" s="250" t="s">
        <v>503</v>
      </c>
      <c r="I183" s="250" t="s">
        <v>428</v>
      </c>
      <c r="J183" s="250">
        <v>50</v>
      </c>
      <c r="K183" s="291"/>
    </row>
    <row r="184" spans="2:11" ht="15" customHeight="1">
      <c r="B184" s="270"/>
      <c r="C184" s="250" t="s">
        <v>504</v>
      </c>
      <c r="D184" s="250"/>
      <c r="E184" s="250"/>
      <c r="F184" s="269" t="s">
        <v>432</v>
      </c>
      <c r="G184" s="250"/>
      <c r="H184" s="250" t="s">
        <v>505</v>
      </c>
      <c r="I184" s="250" t="s">
        <v>506</v>
      </c>
      <c r="J184" s="250"/>
      <c r="K184" s="291"/>
    </row>
    <row r="185" spans="2:11" ht="15" customHeight="1">
      <c r="B185" s="270"/>
      <c r="C185" s="250" t="s">
        <v>507</v>
      </c>
      <c r="D185" s="250"/>
      <c r="E185" s="250"/>
      <c r="F185" s="269" t="s">
        <v>432</v>
      </c>
      <c r="G185" s="250"/>
      <c r="H185" s="250" t="s">
        <v>508</v>
      </c>
      <c r="I185" s="250" t="s">
        <v>506</v>
      </c>
      <c r="J185" s="250"/>
      <c r="K185" s="291"/>
    </row>
    <row r="186" spans="2:11" ht="15" customHeight="1">
      <c r="B186" s="270"/>
      <c r="C186" s="250" t="s">
        <v>509</v>
      </c>
      <c r="D186" s="250"/>
      <c r="E186" s="250"/>
      <c r="F186" s="269" t="s">
        <v>432</v>
      </c>
      <c r="G186" s="250"/>
      <c r="H186" s="250" t="s">
        <v>510</v>
      </c>
      <c r="I186" s="250" t="s">
        <v>506</v>
      </c>
      <c r="J186" s="250"/>
      <c r="K186" s="291"/>
    </row>
    <row r="187" spans="2:11" ht="15" customHeight="1">
      <c r="B187" s="270"/>
      <c r="C187" s="303" t="s">
        <v>511</v>
      </c>
      <c r="D187" s="250"/>
      <c r="E187" s="250"/>
      <c r="F187" s="269" t="s">
        <v>432</v>
      </c>
      <c r="G187" s="250"/>
      <c r="H187" s="250" t="s">
        <v>512</v>
      </c>
      <c r="I187" s="250" t="s">
        <v>513</v>
      </c>
      <c r="J187" s="304" t="s">
        <v>514</v>
      </c>
      <c r="K187" s="291"/>
    </row>
    <row r="188" spans="2:11" ht="15" customHeight="1">
      <c r="B188" s="270"/>
      <c r="C188" s="255" t="s">
        <v>43</v>
      </c>
      <c r="D188" s="250"/>
      <c r="E188" s="250"/>
      <c r="F188" s="269" t="s">
        <v>426</v>
      </c>
      <c r="G188" s="250"/>
      <c r="H188" s="246" t="s">
        <v>515</v>
      </c>
      <c r="I188" s="250" t="s">
        <v>516</v>
      </c>
      <c r="J188" s="250"/>
      <c r="K188" s="291"/>
    </row>
    <row r="189" spans="2:11" ht="15" customHeight="1">
      <c r="B189" s="270"/>
      <c r="C189" s="255" t="s">
        <v>517</v>
      </c>
      <c r="D189" s="250"/>
      <c r="E189" s="250"/>
      <c r="F189" s="269" t="s">
        <v>426</v>
      </c>
      <c r="G189" s="250"/>
      <c r="H189" s="250" t="s">
        <v>518</v>
      </c>
      <c r="I189" s="250" t="s">
        <v>460</v>
      </c>
      <c r="J189" s="250"/>
      <c r="K189" s="291"/>
    </row>
    <row r="190" spans="2:11" ht="15" customHeight="1">
      <c r="B190" s="270"/>
      <c r="C190" s="255" t="s">
        <v>519</v>
      </c>
      <c r="D190" s="250"/>
      <c r="E190" s="250"/>
      <c r="F190" s="269" t="s">
        <v>426</v>
      </c>
      <c r="G190" s="250"/>
      <c r="H190" s="250" t="s">
        <v>520</v>
      </c>
      <c r="I190" s="250" t="s">
        <v>460</v>
      </c>
      <c r="J190" s="250"/>
      <c r="K190" s="291"/>
    </row>
    <row r="191" spans="2:11" ht="15" customHeight="1">
      <c r="B191" s="270"/>
      <c r="C191" s="255" t="s">
        <v>521</v>
      </c>
      <c r="D191" s="250"/>
      <c r="E191" s="250"/>
      <c r="F191" s="269" t="s">
        <v>432</v>
      </c>
      <c r="G191" s="250"/>
      <c r="H191" s="250" t="s">
        <v>522</v>
      </c>
      <c r="I191" s="250" t="s">
        <v>460</v>
      </c>
      <c r="J191" s="250"/>
      <c r="K191" s="291"/>
    </row>
    <row r="192" spans="2:11" ht="15" customHeight="1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>
      <c r="B197" s="241"/>
      <c r="C197" s="361" t="s">
        <v>523</v>
      </c>
      <c r="D197" s="361"/>
      <c r="E197" s="361"/>
      <c r="F197" s="361"/>
      <c r="G197" s="361"/>
      <c r="H197" s="361"/>
      <c r="I197" s="361"/>
      <c r="J197" s="361"/>
      <c r="K197" s="242"/>
    </row>
    <row r="198" spans="2:11" ht="25.5" customHeight="1">
      <c r="B198" s="241"/>
      <c r="C198" s="306" t="s">
        <v>524</v>
      </c>
      <c r="D198" s="306"/>
      <c r="E198" s="306"/>
      <c r="F198" s="306" t="s">
        <v>525</v>
      </c>
      <c r="G198" s="307"/>
      <c r="H198" s="360" t="s">
        <v>526</v>
      </c>
      <c r="I198" s="360"/>
      <c r="J198" s="360"/>
      <c r="K198" s="242"/>
    </row>
    <row r="199" spans="2:11" ht="5.25" customHeight="1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>
      <c r="B200" s="270"/>
      <c r="C200" s="250" t="s">
        <v>516</v>
      </c>
      <c r="D200" s="250"/>
      <c r="E200" s="250"/>
      <c r="F200" s="269" t="s">
        <v>44</v>
      </c>
      <c r="G200" s="250"/>
      <c r="H200" s="358" t="s">
        <v>527</v>
      </c>
      <c r="I200" s="358"/>
      <c r="J200" s="358"/>
      <c r="K200" s="291"/>
    </row>
    <row r="201" spans="2:11" ht="15" customHeight="1">
      <c r="B201" s="270"/>
      <c r="C201" s="276"/>
      <c r="D201" s="250"/>
      <c r="E201" s="250"/>
      <c r="F201" s="269" t="s">
        <v>45</v>
      </c>
      <c r="G201" s="250"/>
      <c r="H201" s="358" t="s">
        <v>528</v>
      </c>
      <c r="I201" s="358"/>
      <c r="J201" s="358"/>
      <c r="K201" s="291"/>
    </row>
    <row r="202" spans="2:11" ht="15" customHeight="1">
      <c r="B202" s="270"/>
      <c r="C202" s="276"/>
      <c r="D202" s="250"/>
      <c r="E202" s="250"/>
      <c r="F202" s="269" t="s">
        <v>48</v>
      </c>
      <c r="G202" s="250"/>
      <c r="H202" s="358" t="s">
        <v>529</v>
      </c>
      <c r="I202" s="358"/>
      <c r="J202" s="358"/>
      <c r="K202" s="291"/>
    </row>
    <row r="203" spans="2:11" ht="15" customHeight="1">
      <c r="B203" s="270"/>
      <c r="C203" s="250"/>
      <c r="D203" s="250"/>
      <c r="E203" s="250"/>
      <c r="F203" s="269" t="s">
        <v>46</v>
      </c>
      <c r="G203" s="250"/>
      <c r="H203" s="358" t="s">
        <v>530</v>
      </c>
      <c r="I203" s="358"/>
      <c r="J203" s="358"/>
      <c r="K203" s="291"/>
    </row>
    <row r="204" spans="2:11" ht="15" customHeight="1">
      <c r="B204" s="270"/>
      <c r="C204" s="250"/>
      <c r="D204" s="250"/>
      <c r="E204" s="250"/>
      <c r="F204" s="269" t="s">
        <v>47</v>
      </c>
      <c r="G204" s="250"/>
      <c r="H204" s="358" t="s">
        <v>531</v>
      </c>
      <c r="I204" s="358"/>
      <c r="J204" s="358"/>
      <c r="K204" s="291"/>
    </row>
    <row r="205" spans="2:11" ht="15" customHeight="1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>
      <c r="B206" s="270"/>
      <c r="C206" s="250" t="s">
        <v>472</v>
      </c>
      <c r="D206" s="250"/>
      <c r="E206" s="250"/>
      <c r="F206" s="269" t="s">
        <v>77</v>
      </c>
      <c r="G206" s="250"/>
      <c r="H206" s="358" t="s">
        <v>532</v>
      </c>
      <c r="I206" s="358"/>
      <c r="J206" s="358"/>
      <c r="K206" s="291"/>
    </row>
    <row r="207" spans="2:11" ht="15" customHeight="1">
      <c r="B207" s="270"/>
      <c r="C207" s="276"/>
      <c r="D207" s="250"/>
      <c r="E207" s="250"/>
      <c r="F207" s="269" t="s">
        <v>371</v>
      </c>
      <c r="G207" s="250"/>
      <c r="H207" s="358" t="s">
        <v>372</v>
      </c>
      <c r="I207" s="358"/>
      <c r="J207" s="358"/>
      <c r="K207" s="291"/>
    </row>
    <row r="208" spans="2:11" ht="15" customHeight="1">
      <c r="B208" s="270"/>
      <c r="C208" s="250"/>
      <c r="D208" s="250"/>
      <c r="E208" s="250"/>
      <c r="F208" s="269" t="s">
        <v>369</v>
      </c>
      <c r="G208" s="250"/>
      <c r="H208" s="358" t="s">
        <v>533</v>
      </c>
      <c r="I208" s="358"/>
      <c r="J208" s="358"/>
      <c r="K208" s="291"/>
    </row>
    <row r="209" spans="2:11" ht="15" customHeight="1">
      <c r="B209" s="308"/>
      <c r="C209" s="276"/>
      <c r="D209" s="276"/>
      <c r="E209" s="276"/>
      <c r="F209" s="269" t="s">
        <v>373</v>
      </c>
      <c r="G209" s="255"/>
      <c r="H209" s="359" t="s">
        <v>374</v>
      </c>
      <c r="I209" s="359"/>
      <c r="J209" s="359"/>
      <c r="K209" s="309"/>
    </row>
    <row r="210" spans="2:11" ht="15" customHeight="1">
      <c r="B210" s="308"/>
      <c r="C210" s="276"/>
      <c r="D210" s="276"/>
      <c r="E210" s="276"/>
      <c r="F210" s="269" t="s">
        <v>311</v>
      </c>
      <c r="G210" s="255"/>
      <c r="H210" s="359" t="s">
        <v>534</v>
      </c>
      <c r="I210" s="359"/>
      <c r="J210" s="359"/>
      <c r="K210" s="309"/>
    </row>
    <row r="211" spans="2:11" ht="15" customHeight="1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>
      <c r="B212" s="308"/>
      <c r="C212" s="250" t="s">
        <v>496</v>
      </c>
      <c r="D212" s="276"/>
      <c r="E212" s="276"/>
      <c r="F212" s="269">
        <v>1</v>
      </c>
      <c r="G212" s="255"/>
      <c r="H212" s="359" t="s">
        <v>535</v>
      </c>
      <c r="I212" s="359"/>
      <c r="J212" s="359"/>
      <c r="K212" s="309"/>
    </row>
    <row r="213" spans="2:11" ht="15" customHeight="1">
      <c r="B213" s="308"/>
      <c r="C213" s="276"/>
      <c r="D213" s="276"/>
      <c r="E213" s="276"/>
      <c r="F213" s="269">
        <v>2</v>
      </c>
      <c r="G213" s="255"/>
      <c r="H213" s="359" t="s">
        <v>536</v>
      </c>
      <c r="I213" s="359"/>
      <c r="J213" s="359"/>
      <c r="K213" s="309"/>
    </row>
    <row r="214" spans="2:11" ht="15" customHeight="1">
      <c r="B214" s="308"/>
      <c r="C214" s="276"/>
      <c r="D214" s="276"/>
      <c r="E214" s="276"/>
      <c r="F214" s="269">
        <v>3</v>
      </c>
      <c r="G214" s="255"/>
      <c r="H214" s="359" t="s">
        <v>537</v>
      </c>
      <c r="I214" s="359"/>
      <c r="J214" s="359"/>
      <c r="K214" s="309"/>
    </row>
    <row r="215" spans="2:11" ht="15" customHeight="1">
      <c r="B215" s="308"/>
      <c r="C215" s="276"/>
      <c r="D215" s="276"/>
      <c r="E215" s="276"/>
      <c r="F215" s="269">
        <v>4</v>
      </c>
      <c r="G215" s="255"/>
      <c r="H215" s="359" t="s">
        <v>538</v>
      </c>
      <c r="I215" s="359"/>
      <c r="J215" s="359"/>
      <c r="K215" s="309"/>
    </row>
    <row r="216" spans="2:11" ht="12.75" customHeight="1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312018b - Oprava silnice ...</vt:lpstr>
      <vt:lpstr>Pokyny pro vyplnění</vt:lpstr>
      <vt:lpstr>'312018b - Oprava silnice ...'!Názvy_tisku</vt:lpstr>
      <vt:lpstr>'Rekapitulace stavby'!Názvy_tisku</vt:lpstr>
      <vt:lpstr>'312018b - Oprava silnice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DSVA-KOKES\Sevcik</dc:creator>
  <cp:lastModifiedBy>Uživatel systému Windows</cp:lastModifiedBy>
  <dcterms:created xsi:type="dcterms:W3CDTF">2018-06-21T07:23:07Z</dcterms:created>
  <dcterms:modified xsi:type="dcterms:W3CDTF">2018-06-21T09:42:53Z</dcterms:modified>
</cp:coreProperties>
</file>